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codeName="ThisWorkbook" hidePivotFieldList="1" defaultThemeVersion="124226"/>
  <mc:AlternateContent xmlns:mc="http://schemas.openxmlformats.org/markup-compatibility/2006">
    <mc:Choice Requires="x15">
      <x15ac:absPath xmlns:x15ac="http://schemas.microsoft.com/office/spreadsheetml/2010/11/ac" url="/Users/grueng/Documents/DW_Data/xxx_Visa/data-unified/EC-HomeAffairs_VisaConsulates/"/>
    </mc:Choice>
  </mc:AlternateContent>
  <xr:revisionPtr revIDLastSave="0" documentId="13_ncr:1_{C693ED04-7265-9C49-B374-AF12A6C555C1}" xr6:coauthVersionLast="47" xr6:coauthVersionMax="47" xr10:uidLastSave="{00000000-0000-0000-0000-000000000000}"/>
  <bookViews>
    <workbookView xWindow="-37980" yWindow="8600" windowWidth="32820" windowHeight="12040" tabRatio="853" activeTab="1" xr2:uid="{00000000-000D-0000-FFFF-FFFF0000000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CY, HR, RO" sheetId="19" r:id="rId9"/>
  </sheets>
  <definedNames>
    <definedName name="_xlnm._FilterDatabase" localSheetId="8" hidden="1">'BG, CY, HR, RO'!$A$1:$R$279</definedName>
    <definedName name="_xlnm._FilterDatabase" localSheetId="1" hidden="1">'Data for consulates'!$A$1:$S$1686</definedName>
    <definedName name="_xlnm._FilterDatabase" localSheetId="3" hidden="1">'Schengen totals - applications'!#REF!</definedName>
    <definedName name="_xlnm._FilterDatabase" localSheetId="6" hidden="1">'Totals - third country '!$A$2:$I$168</definedName>
    <definedName name="_xlnm.Print_Area" localSheetId="1">'Data for consulates'!$A$1:$S$1</definedName>
    <definedName name="tListePays">#REF!</definedName>
  </definedNames>
  <calcPr calcId="191029"/>
  <pivotCaches>
    <pivotCache cacheId="22"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77" i="19" l="1"/>
  <c r="O277" i="19"/>
  <c r="P277" i="19"/>
  <c r="Q277" i="19"/>
  <c r="L277" i="19"/>
  <c r="H277" i="19"/>
  <c r="R277" i="19" l="1"/>
  <c r="N185" i="19" l="1"/>
  <c r="O185" i="19"/>
  <c r="P185" i="19"/>
  <c r="Q185" i="19"/>
  <c r="N186" i="19"/>
  <c r="O186" i="19"/>
  <c r="P186" i="19"/>
  <c r="Q186" i="19"/>
  <c r="N187" i="19"/>
  <c r="O187" i="19"/>
  <c r="P187" i="19"/>
  <c r="Q187" i="19"/>
  <c r="N188" i="19"/>
  <c r="O188" i="19"/>
  <c r="P188" i="19"/>
  <c r="Q188" i="19"/>
  <c r="N189" i="19"/>
  <c r="O189" i="19"/>
  <c r="P189" i="19"/>
  <c r="Q189" i="19"/>
  <c r="L185" i="19"/>
  <c r="L186" i="19"/>
  <c r="L187" i="19"/>
  <c r="L188" i="19"/>
  <c r="L189" i="19"/>
  <c r="H185" i="19"/>
  <c r="H186" i="19"/>
  <c r="H187" i="19"/>
  <c r="H188" i="19"/>
  <c r="H189" i="19"/>
  <c r="R188" i="19" l="1"/>
  <c r="R186" i="19"/>
  <c r="R189" i="19"/>
  <c r="R185" i="19"/>
  <c r="R187" i="19"/>
  <c r="N76" i="19" l="1"/>
  <c r="O76" i="19"/>
  <c r="P76" i="19"/>
  <c r="Q76" i="19"/>
  <c r="N77" i="19"/>
  <c r="O77" i="19"/>
  <c r="P77" i="19"/>
  <c r="Q77" i="19"/>
  <c r="N78" i="19"/>
  <c r="O78" i="19"/>
  <c r="P78" i="19"/>
  <c r="Q78" i="19"/>
  <c r="N79" i="19"/>
  <c r="O79" i="19"/>
  <c r="P79" i="19"/>
  <c r="Q79" i="19"/>
  <c r="N80" i="19"/>
  <c r="O80" i="19"/>
  <c r="P80" i="19"/>
  <c r="Q80" i="19"/>
  <c r="N81" i="19"/>
  <c r="O81" i="19"/>
  <c r="P81" i="19"/>
  <c r="Q81" i="19"/>
  <c r="N82" i="19"/>
  <c r="O82" i="19"/>
  <c r="P82" i="19"/>
  <c r="Q82" i="19"/>
  <c r="N83" i="19"/>
  <c r="O83" i="19"/>
  <c r="P83" i="19"/>
  <c r="Q83" i="19"/>
  <c r="N84" i="19"/>
  <c r="O84" i="19"/>
  <c r="P84" i="19"/>
  <c r="Q84" i="19"/>
  <c r="N85" i="19"/>
  <c r="O85" i="19"/>
  <c r="P85" i="19"/>
  <c r="Q85" i="19"/>
  <c r="N86" i="19"/>
  <c r="O86" i="19"/>
  <c r="P86" i="19"/>
  <c r="Q86" i="19"/>
  <c r="L76" i="19"/>
  <c r="L77" i="19"/>
  <c r="L78" i="19"/>
  <c r="L79" i="19"/>
  <c r="L80" i="19"/>
  <c r="L81" i="19"/>
  <c r="L82" i="19"/>
  <c r="L83" i="19"/>
  <c r="L84" i="19"/>
  <c r="L85" i="19"/>
  <c r="L86" i="19"/>
  <c r="H76" i="19"/>
  <c r="H77" i="19"/>
  <c r="H78" i="19"/>
  <c r="H79" i="19"/>
  <c r="H80" i="19"/>
  <c r="H81" i="19"/>
  <c r="H82" i="19"/>
  <c r="H83" i="19"/>
  <c r="H84" i="19"/>
  <c r="H85" i="19"/>
  <c r="H86" i="19"/>
  <c r="R86" i="19" l="1"/>
  <c r="R81" i="19"/>
  <c r="R79" i="19"/>
  <c r="R82" i="19"/>
  <c r="R76" i="19"/>
  <c r="R78" i="19"/>
  <c r="R84" i="19"/>
  <c r="R77" i="19"/>
  <c r="R85" i="19"/>
  <c r="R80" i="19"/>
  <c r="R83" i="19"/>
  <c r="H168" i="14" l="1"/>
  <c r="I168" i="14"/>
  <c r="H169" i="14"/>
  <c r="I169" i="14"/>
  <c r="H170" i="14"/>
  <c r="I170" i="14"/>
  <c r="H171" i="14"/>
  <c r="I171" i="14"/>
  <c r="H172" i="14"/>
  <c r="I172" i="14"/>
  <c r="H173" i="14"/>
  <c r="I173" i="14"/>
  <c r="H174" i="14"/>
  <c r="I174" i="14"/>
  <c r="H175" i="14"/>
  <c r="I175" i="14"/>
  <c r="O1602" i="1"/>
  <c r="P1602" i="1"/>
  <c r="Q1602" i="1"/>
  <c r="R1602" i="1"/>
  <c r="O1603" i="1"/>
  <c r="P1603" i="1"/>
  <c r="Q1603" i="1"/>
  <c r="R1603" i="1"/>
  <c r="O1604" i="1"/>
  <c r="P1604" i="1"/>
  <c r="Q1604" i="1"/>
  <c r="R1604" i="1"/>
  <c r="O1605" i="1"/>
  <c r="P1605" i="1"/>
  <c r="Q1605" i="1"/>
  <c r="R1605" i="1"/>
  <c r="O1606" i="1"/>
  <c r="P1606" i="1"/>
  <c r="Q1606" i="1"/>
  <c r="R1606" i="1"/>
  <c r="O1607" i="1"/>
  <c r="P1607" i="1"/>
  <c r="Q1607" i="1"/>
  <c r="R1607" i="1"/>
  <c r="O1608" i="1"/>
  <c r="P1608" i="1"/>
  <c r="Q1608" i="1"/>
  <c r="R1608" i="1"/>
  <c r="O1609" i="1"/>
  <c r="P1609" i="1"/>
  <c r="Q1609" i="1"/>
  <c r="R1609" i="1"/>
  <c r="O1610" i="1"/>
  <c r="P1610" i="1"/>
  <c r="Q1610" i="1"/>
  <c r="R1610" i="1"/>
  <c r="O1611" i="1"/>
  <c r="P1611" i="1"/>
  <c r="Q1611" i="1"/>
  <c r="R1611" i="1"/>
  <c r="O1612" i="1"/>
  <c r="P1612" i="1"/>
  <c r="Q1612" i="1"/>
  <c r="R1612" i="1"/>
  <c r="O1613" i="1"/>
  <c r="P1613" i="1"/>
  <c r="Q1613" i="1"/>
  <c r="R1613" i="1"/>
  <c r="O1614" i="1"/>
  <c r="P1614" i="1"/>
  <c r="Q1614" i="1"/>
  <c r="R1614" i="1"/>
  <c r="O1615" i="1"/>
  <c r="P1615" i="1"/>
  <c r="Q1615" i="1"/>
  <c r="R1615" i="1"/>
  <c r="O1616" i="1"/>
  <c r="P1616" i="1"/>
  <c r="Q1616" i="1"/>
  <c r="R1616" i="1"/>
  <c r="O1617" i="1"/>
  <c r="P1617" i="1"/>
  <c r="Q1617" i="1"/>
  <c r="R1617" i="1"/>
  <c r="O1618" i="1"/>
  <c r="P1618" i="1"/>
  <c r="Q1618" i="1"/>
  <c r="R1618" i="1"/>
  <c r="O1619" i="1"/>
  <c r="P1619" i="1"/>
  <c r="Q1619" i="1"/>
  <c r="R1619" i="1"/>
  <c r="O1620" i="1"/>
  <c r="P1620" i="1"/>
  <c r="Q1620" i="1"/>
  <c r="R1620" i="1"/>
  <c r="O1621" i="1"/>
  <c r="P1621" i="1"/>
  <c r="Q1621" i="1"/>
  <c r="R1621" i="1"/>
  <c r="O1622" i="1"/>
  <c r="P1622" i="1"/>
  <c r="Q1622" i="1"/>
  <c r="R1622" i="1"/>
  <c r="O1623" i="1"/>
  <c r="P1623" i="1"/>
  <c r="Q1623" i="1"/>
  <c r="R1623" i="1"/>
  <c r="O1624" i="1"/>
  <c r="P1624" i="1"/>
  <c r="Q1624" i="1"/>
  <c r="R1624" i="1"/>
  <c r="O1625" i="1"/>
  <c r="P1625" i="1"/>
  <c r="Q1625" i="1"/>
  <c r="R1625" i="1"/>
  <c r="O1626" i="1"/>
  <c r="P1626" i="1"/>
  <c r="Q1626" i="1"/>
  <c r="R1626" i="1"/>
  <c r="O1627" i="1"/>
  <c r="P1627" i="1"/>
  <c r="Q1627" i="1"/>
  <c r="R1627" i="1"/>
  <c r="O1628" i="1"/>
  <c r="P1628" i="1"/>
  <c r="Q1628" i="1"/>
  <c r="R1628" i="1"/>
  <c r="O1629" i="1"/>
  <c r="P1629" i="1"/>
  <c r="Q1629" i="1"/>
  <c r="R1629" i="1"/>
  <c r="O1630" i="1"/>
  <c r="P1630" i="1"/>
  <c r="Q1630" i="1"/>
  <c r="R1630" i="1"/>
  <c r="O1631" i="1"/>
  <c r="P1631" i="1"/>
  <c r="Q1631" i="1"/>
  <c r="R1631" i="1"/>
  <c r="O1632" i="1"/>
  <c r="P1632" i="1"/>
  <c r="Q1632" i="1"/>
  <c r="R1632" i="1"/>
  <c r="O1633" i="1"/>
  <c r="P1633" i="1"/>
  <c r="Q1633" i="1"/>
  <c r="R1633" i="1"/>
  <c r="O1634" i="1"/>
  <c r="P1634" i="1"/>
  <c r="Q1634" i="1"/>
  <c r="R1634" i="1"/>
  <c r="O1635" i="1"/>
  <c r="P1635" i="1"/>
  <c r="Q1635" i="1"/>
  <c r="R1635" i="1"/>
  <c r="O1636" i="1"/>
  <c r="P1636" i="1"/>
  <c r="Q1636" i="1"/>
  <c r="R1636" i="1"/>
  <c r="O1637" i="1"/>
  <c r="P1637" i="1"/>
  <c r="Q1637" i="1"/>
  <c r="R1637" i="1"/>
  <c r="O1638" i="1"/>
  <c r="P1638" i="1"/>
  <c r="Q1638" i="1"/>
  <c r="R1638"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S1611" i="1" l="1"/>
  <c r="S1619" i="1"/>
  <c r="S1615" i="1"/>
  <c r="S1612" i="1"/>
  <c r="S1610" i="1"/>
  <c r="S1605" i="1"/>
  <c r="S1603" i="1"/>
  <c r="S1602" i="1"/>
  <c r="S1617" i="1"/>
  <c r="S1622" i="1"/>
  <c r="S1629" i="1"/>
  <c r="S1627" i="1"/>
  <c r="S1626" i="1"/>
  <c r="S1623" i="1"/>
  <c r="S1613" i="1"/>
  <c r="S1608" i="1"/>
  <c r="S1606" i="1"/>
  <c r="S1630" i="1"/>
  <c r="S1628" i="1"/>
  <c r="S1609" i="1"/>
  <c r="S1616" i="1"/>
  <c r="S1614" i="1"/>
  <c r="S1631" i="1"/>
  <c r="S1618" i="1"/>
  <c r="S1607" i="1"/>
  <c r="S1634" i="1"/>
  <c r="S1632" i="1"/>
  <c r="S1638" i="1"/>
  <c r="S1637" i="1"/>
  <c r="S1636" i="1"/>
  <c r="S1625" i="1"/>
  <c r="S1635" i="1"/>
  <c r="S1633" i="1"/>
  <c r="S1624" i="1"/>
  <c r="S1621" i="1"/>
  <c r="S1604" i="1"/>
  <c r="S1620" i="1"/>
  <c r="O1541" i="1" l="1"/>
  <c r="P1541" i="1"/>
  <c r="Q1541" i="1"/>
  <c r="R1541" i="1"/>
  <c r="O1542" i="1"/>
  <c r="P1542" i="1"/>
  <c r="Q1542" i="1"/>
  <c r="R1542" i="1"/>
  <c r="O1543" i="1"/>
  <c r="P1543" i="1"/>
  <c r="Q1543" i="1"/>
  <c r="R1543" i="1"/>
  <c r="O1544" i="1"/>
  <c r="P1544" i="1"/>
  <c r="Q1544" i="1"/>
  <c r="R1544" i="1"/>
  <c r="O1545" i="1"/>
  <c r="P1545" i="1"/>
  <c r="Q1545" i="1"/>
  <c r="R1545" i="1"/>
  <c r="O1546" i="1"/>
  <c r="P1546" i="1"/>
  <c r="Q1546" i="1"/>
  <c r="R1546" i="1"/>
  <c r="O1547" i="1"/>
  <c r="P1547" i="1"/>
  <c r="Q1547" i="1"/>
  <c r="R1547" i="1"/>
  <c r="O1548" i="1"/>
  <c r="P1548" i="1"/>
  <c r="Q1548" i="1"/>
  <c r="R1548" i="1"/>
  <c r="O1549" i="1"/>
  <c r="P1549" i="1"/>
  <c r="Q1549" i="1"/>
  <c r="R1549" i="1"/>
  <c r="O1550" i="1"/>
  <c r="P1550" i="1"/>
  <c r="Q1550" i="1"/>
  <c r="R1550" i="1"/>
  <c r="O1551" i="1"/>
  <c r="P1551" i="1"/>
  <c r="Q1551" i="1"/>
  <c r="R1551" i="1"/>
  <c r="O1552" i="1"/>
  <c r="P1552" i="1"/>
  <c r="Q1552" i="1"/>
  <c r="R1552" i="1"/>
  <c r="O1553" i="1"/>
  <c r="P1553" i="1"/>
  <c r="Q1553" i="1"/>
  <c r="R1553" i="1"/>
  <c r="O1554" i="1"/>
  <c r="P1554" i="1"/>
  <c r="Q1554" i="1"/>
  <c r="R1554" i="1"/>
  <c r="O1555" i="1"/>
  <c r="P1555" i="1"/>
  <c r="Q1555" i="1"/>
  <c r="R1555" i="1"/>
  <c r="O1556" i="1"/>
  <c r="P1556" i="1"/>
  <c r="Q1556" i="1"/>
  <c r="R1556" i="1"/>
  <c r="O1557" i="1"/>
  <c r="P1557" i="1"/>
  <c r="Q1557" i="1"/>
  <c r="R1557" i="1"/>
  <c r="O1558" i="1"/>
  <c r="P1558" i="1"/>
  <c r="Q1558" i="1"/>
  <c r="R1558" i="1"/>
  <c r="O1559" i="1"/>
  <c r="P1559" i="1"/>
  <c r="Q1559" i="1"/>
  <c r="R1559" i="1"/>
  <c r="O1560" i="1"/>
  <c r="P1560" i="1"/>
  <c r="Q1560" i="1"/>
  <c r="R1560" i="1"/>
  <c r="O1561" i="1"/>
  <c r="P1561" i="1"/>
  <c r="Q1561" i="1"/>
  <c r="R1561" i="1"/>
  <c r="O1562" i="1"/>
  <c r="P1562" i="1"/>
  <c r="Q1562" i="1"/>
  <c r="R1562" i="1"/>
  <c r="L1541" i="1"/>
  <c r="L1542" i="1"/>
  <c r="L1543" i="1"/>
  <c r="L1544" i="1"/>
  <c r="L1545" i="1"/>
  <c r="L1546" i="1"/>
  <c r="L1547" i="1"/>
  <c r="L1548" i="1"/>
  <c r="L1549" i="1"/>
  <c r="L1550" i="1"/>
  <c r="L1551" i="1"/>
  <c r="L1552" i="1"/>
  <c r="L1553" i="1"/>
  <c r="L1554" i="1"/>
  <c r="L1555" i="1"/>
  <c r="L1556" i="1"/>
  <c r="L1557" i="1"/>
  <c r="L1558" i="1"/>
  <c r="L1559" i="1"/>
  <c r="L1560" i="1"/>
  <c r="L1561" i="1"/>
  <c r="L1562" i="1"/>
  <c r="H1541" i="1"/>
  <c r="H1542" i="1"/>
  <c r="H1543" i="1"/>
  <c r="H1544" i="1"/>
  <c r="H1545" i="1"/>
  <c r="H1546" i="1"/>
  <c r="H1547" i="1"/>
  <c r="H1548" i="1"/>
  <c r="H1549" i="1"/>
  <c r="H1550" i="1"/>
  <c r="H1551" i="1"/>
  <c r="H1552" i="1"/>
  <c r="H1553" i="1"/>
  <c r="H1554" i="1"/>
  <c r="H1555" i="1"/>
  <c r="H1556" i="1"/>
  <c r="H1557" i="1"/>
  <c r="H1558" i="1"/>
  <c r="H1559" i="1"/>
  <c r="H1560" i="1"/>
  <c r="H1561" i="1"/>
  <c r="H1562" i="1"/>
  <c r="S1553" i="1" l="1"/>
  <c r="S1556" i="1"/>
  <c r="S1562" i="1"/>
  <c r="S1559" i="1"/>
  <c r="S1561" i="1"/>
  <c r="S1557" i="1"/>
  <c r="S1554" i="1"/>
  <c r="S1550" i="1"/>
  <c r="S1548" i="1"/>
  <c r="S1546" i="1"/>
  <c r="S1544" i="1"/>
  <c r="S1542" i="1"/>
  <c r="S1552" i="1"/>
  <c r="S1560" i="1"/>
  <c r="S1558" i="1"/>
  <c r="S1555" i="1"/>
  <c r="S1547" i="1"/>
  <c r="S1541" i="1"/>
  <c r="S1549" i="1"/>
  <c r="S1551" i="1"/>
  <c r="S1545" i="1"/>
  <c r="S1543" i="1"/>
  <c r="O1369" i="1"/>
  <c r="P1369" i="1"/>
  <c r="Q1369" i="1"/>
  <c r="R1369" i="1"/>
  <c r="O1370" i="1"/>
  <c r="P1370" i="1"/>
  <c r="Q1370" i="1"/>
  <c r="R1370" i="1"/>
  <c r="O1371" i="1"/>
  <c r="P1371" i="1"/>
  <c r="Q1371" i="1"/>
  <c r="R1371" i="1"/>
  <c r="O1372" i="1"/>
  <c r="P1372" i="1"/>
  <c r="Q1372" i="1"/>
  <c r="R1372" i="1"/>
  <c r="O1373" i="1"/>
  <c r="P1373" i="1"/>
  <c r="Q1373" i="1"/>
  <c r="R1373" i="1"/>
  <c r="O1374" i="1"/>
  <c r="P1374" i="1"/>
  <c r="Q1374" i="1"/>
  <c r="R1374" i="1"/>
  <c r="O1375" i="1"/>
  <c r="P1375" i="1"/>
  <c r="Q1375" i="1"/>
  <c r="R1375" i="1"/>
  <c r="O1376" i="1"/>
  <c r="P1376" i="1"/>
  <c r="Q1376" i="1"/>
  <c r="R1376" i="1"/>
  <c r="O1377" i="1"/>
  <c r="P1377" i="1"/>
  <c r="Q1377" i="1"/>
  <c r="R1377" i="1"/>
  <c r="O1378" i="1"/>
  <c r="P1378" i="1"/>
  <c r="Q1378" i="1"/>
  <c r="R1378" i="1"/>
  <c r="O1379" i="1"/>
  <c r="P1379" i="1"/>
  <c r="Q1379" i="1"/>
  <c r="R1379" i="1"/>
  <c r="O1380" i="1"/>
  <c r="P1380" i="1"/>
  <c r="Q1380" i="1"/>
  <c r="R1380" i="1"/>
  <c r="L1369" i="1"/>
  <c r="L1370" i="1"/>
  <c r="L1371" i="1"/>
  <c r="L1372" i="1"/>
  <c r="L1373" i="1"/>
  <c r="L1374" i="1"/>
  <c r="L1375" i="1"/>
  <c r="L1376" i="1"/>
  <c r="L1377" i="1"/>
  <c r="L1378" i="1"/>
  <c r="L1379" i="1"/>
  <c r="L1380" i="1"/>
  <c r="H1369" i="1"/>
  <c r="H1370" i="1"/>
  <c r="H1371" i="1"/>
  <c r="H1372" i="1"/>
  <c r="H1373" i="1"/>
  <c r="H1374" i="1"/>
  <c r="H1375" i="1"/>
  <c r="H1376" i="1"/>
  <c r="H1377" i="1"/>
  <c r="H1378" i="1"/>
  <c r="H1379" i="1"/>
  <c r="H1380" i="1"/>
  <c r="S1371" i="1" l="1"/>
  <c r="S1378" i="1"/>
  <c r="S1376" i="1"/>
  <c r="S1374" i="1"/>
  <c r="S1372" i="1"/>
  <c r="S1379" i="1"/>
  <c r="S1373" i="1"/>
  <c r="S1370" i="1"/>
  <c r="S1377" i="1"/>
  <c r="S1375" i="1"/>
  <c r="S1380" i="1"/>
  <c r="S1369" i="1"/>
  <c r="O1335" i="1" l="1"/>
  <c r="P1335" i="1"/>
  <c r="Q1335" i="1"/>
  <c r="R1335" i="1"/>
  <c r="O1336" i="1"/>
  <c r="P1336" i="1"/>
  <c r="Q1336" i="1"/>
  <c r="R1336" i="1"/>
  <c r="O1337" i="1"/>
  <c r="P1337" i="1"/>
  <c r="Q1337" i="1"/>
  <c r="R1337" i="1"/>
  <c r="O1338" i="1"/>
  <c r="P1338" i="1"/>
  <c r="Q1338" i="1"/>
  <c r="R1338" i="1"/>
  <c r="O1339" i="1"/>
  <c r="P1339" i="1"/>
  <c r="Q1339" i="1"/>
  <c r="R1339" i="1"/>
  <c r="L1335" i="1"/>
  <c r="L1336" i="1"/>
  <c r="L1337" i="1"/>
  <c r="L1338" i="1"/>
  <c r="L1339" i="1"/>
  <c r="H1335" i="1"/>
  <c r="H1336" i="1"/>
  <c r="H1337" i="1"/>
  <c r="H1338" i="1"/>
  <c r="H1339" i="1"/>
  <c r="S1338" i="1" l="1"/>
  <c r="S1336" i="1"/>
  <c r="S1337" i="1"/>
  <c r="S1339" i="1"/>
  <c r="S1335" i="1"/>
  <c r="O1145" i="1" l="1"/>
  <c r="P1145" i="1"/>
  <c r="Q1145" i="1"/>
  <c r="R1145" i="1"/>
  <c r="O1146" i="1"/>
  <c r="P1146" i="1"/>
  <c r="Q1146" i="1"/>
  <c r="R1146" i="1"/>
  <c r="O1147" i="1"/>
  <c r="P1147" i="1"/>
  <c r="Q1147" i="1"/>
  <c r="R1147" i="1"/>
  <c r="O1148" i="1"/>
  <c r="P1148" i="1"/>
  <c r="Q1148" i="1"/>
  <c r="R1148" i="1"/>
  <c r="O1149" i="1"/>
  <c r="P1149" i="1"/>
  <c r="Q1149" i="1"/>
  <c r="R1149" i="1"/>
  <c r="O1150" i="1"/>
  <c r="P1150" i="1"/>
  <c r="Q1150" i="1"/>
  <c r="R1150" i="1"/>
  <c r="L1145" i="1"/>
  <c r="L1146" i="1"/>
  <c r="L1147" i="1"/>
  <c r="L1148" i="1"/>
  <c r="L1149" i="1"/>
  <c r="L1150" i="1"/>
  <c r="H1145" i="1"/>
  <c r="H1146" i="1"/>
  <c r="H1147" i="1"/>
  <c r="H1148" i="1"/>
  <c r="H1149" i="1"/>
  <c r="H1150" i="1"/>
  <c r="S1146" i="1" l="1"/>
  <c r="S1149" i="1"/>
  <c r="S1147" i="1"/>
  <c r="S1145" i="1"/>
  <c r="S1148" i="1"/>
  <c r="S1150" i="1"/>
  <c r="O1042" i="1" l="1"/>
  <c r="P1042" i="1"/>
  <c r="Q1042" i="1"/>
  <c r="R1042" i="1"/>
  <c r="O1043" i="1"/>
  <c r="P1043" i="1"/>
  <c r="Q1043" i="1"/>
  <c r="R1043" i="1"/>
  <c r="O1044" i="1"/>
  <c r="P1044" i="1"/>
  <c r="Q1044" i="1"/>
  <c r="R1044" i="1"/>
  <c r="O1045" i="1"/>
  <c r="P1045" i="1"/>
  <c r="Q1045" i="1"/>
  <c r="R1045" i="1"/>
  <c r="O1046" i="1"/>
  <c r="P1046" i="1"/>
  <c r="Q1046" i="1"/>
  <c r="R1046" i="1"/>
  <c r="O1047" i="1"/>
  <c r="P1047" i="1"/>
  <c r="Q1047" i="1"/>
  <c r="R1047" i="1"/>
  <c r="O1048" i="1"/>
  <c r="P1048" i="1"/>
  <c r="Q1048" i="1"/>
  <c r="R1048" i="1"/>
  <c r="O1049" i="1"/>
  <c r="P1049" i="1"/>
  <c r="Q1049" i="1"/>
  <c r="R1049" i="1"/>
  <c r="L1042" i="1"/>
  <c r="L1043" i="1"/>
  <c r="L1044" i="1"/>
  <c r="L1045" i="1"/>
  <c r="L1046" i="1"/>
  <c r="L1047" i="1"/>
  <c r="L1048" i="1"/>
  <c r="L1049" i="1"/>
  <c r="H1042" i="1"/>
  <c r="H1043" i="1"/>
  <c r="H1044" i="1"/>
  <c r="H1045" i="1"/>
  <c r="H1046" i="1"/>
  <c r="H1047" i="1"/>
  <c r="H1048" i="1"/>
  <c r="H1049" i="1"/>
  <c r="S1049" i="1" l="1"/>
  <c r="S1046" i="1"/>
  <c r="S1043" i="1"/>
  <c r="S1042" i="1"/>
  <c r="S1048" i="1"/>
  <c r="S1045" i="1"/>
  <c r="S1047" i="1"/>
  <c r="S1044" i="1"/>
  <c r="O801" i="1" l="1"/>
  <c r="P801" i="1"/>
  <c r="Q801" i="1"/>
  <c r="R801" i="1"/>
  <c r="O802" i="1"/>
  <c r="P802" i="1"/>
  <c r="Q802" i="1"/>
  <c r="R802" i="1"/>
  <c r="O803" i="1"/>
  <c r="P803" i="1"/>
  <c r="Q803" i="1"/>
  <c r="R803" i="1"/>
  <c r="L801" i="1"/>
  <c r="L802" i="1"/>
  <c r="L803" i="1"/>
  <c r="H801" i="1"/>
  <c r="H802" i="1"/>
  <c r="H803" i="1"/>
  <c r="S802" i="1" l="1"/>
  <c r="S803" i="1"/>
  <c r="S801" i="1"/>
  <c r="O637" i="1" l="1"/>
  <c r="P637" i="1"/>
  <c r="Q637" i="1"/>
  <c r="R637" i="1"/>
  <c r="O638" i="1"/>
  <c r="P638" i="1"/>
  <c r="Q638" i="1"/>
  <c r="R638" i="1"/>
  <c r="O639" i="1"/>
  <c r="P639" i="1"/>
  <c r="Q639" i="1"/>
  <c r="R639" i="1"/>
  <c r="L637" i="1"/>
  <c r="L638" i="1"/>
  <c r="L639" i="1"/>
  <c r="H637" i="1"/>
  <c r="H638" i="1"/>
  <c r="H639" i="1"/>
  <c r="S639" i="1" l="1"/>
  <c r="S637" i="1"/>
  <c r="S638" i="1"/>
  <c r="O471" i="1" l="1"/>
  <c r="P471" i="1"/>
  <c r="Q471" i="1"/>
  <c r="R471" i="1"/>
  <c r="O472" i="1"/>
  <c r="P472" i="1"/>
  <c r="Q472" i="1"/>
  <c r="R472" i="1"/>
  <c r="O473" i="1"/>
  <c r="P473" i="1"/>
  <c r="Q473" i="1"/>
  <c r="R473" i="1"/>
  <c r="O474" i="1"/>
  <c r="P474" i="1"/>
  <c r="Q474" i="1"/>
  <c r="R474" i="1"/>
  <c r="O475" i="1"/>
  <c r="P475" i="1"/>
  <c r="Q475" i="1"/>
  <c r="R475" i="1"/>
  <c r="O476" i="1"/>
  <c r="P476" i="1"/>
  <c r="Q476" i="1"/>
  <c r="R476" i="1"/>
  <c r="O477" i="1"/>
  <c r="P477" i="1"/>
  <c r="Q477" i="1"/>
  <c r="R477" i="1"/>
  <c r="O478" i="1"/>
  <c r="P478" i="1"/>
  <c r="Q478" i="1"/>
  <c r="R478" i="1"/>
  <c r="L471" i="1"/>
  <c r="L472" i="1"/>
  <c r="L473" i="1"/>
  <c r="L474" i="1"/>
  <c r="L475" i="1"/>
  <c r="L476" i="1"/>
  <c r="L477" i="1"/>
  <c r="L478" i="1"/>
  <c r="H471" i="1"/>
  <c r="H472" i="1"/>
  <c r="H473" i="1"/>
  <c r="H474" i="1"/>
  <c r="H475" i="1"/>
  <c r="H476" i="1"/>
  <c r="H477" i="1"/>
  <c r="H478" i="1"/>
  <c r="S477" i="1" l="1"/>
  <c r="S478" i="1"/>
  <c r="S471" i="1"/>
  <c r="S472" i="1"/>
  <c r="S475" i="1"/>
  <c r="S476" i="1"/>
  <c r="S474" i="1"/>
  <c r="S473" i="1"/>
  <c r="O329" i="1" l="1"/>
  <c r="P329" i="1"/>
  <c r="Q329" i="1"/>
  <c r="R329" i="1"/>
  <c r="O330" i="1"/>
  <c r="P330" i="1"/>
  <c r="Q330" i="1"/>
  <c r="R330" i="1"/>
  <c r="O331" i="1"/>
  <c r="P331" i="1"/>
  <c r="Q331" i="1"/>
  <c r="R331" i="1"/>
  <c r="L329" i="1"/>
  <c r="L330" i="1"/>
  <c r="L331" i="1"/>
  <c r="H329" i="1"/>
  <c r="H330" i="1"/>
  <c r="H331" i="1"/>
  <c r="S330" i="1" l="1"/>
  <c r="S331" i="1"/>
  <c r="S329" i="1"/>
  <c r="P62" i="1" l="1"/>
  <c r="Q62" i="1"/>
  <c r="R62" i="1"/>
  <c r="O62" i="1"/>
  <c r="L62" i="1"/>
  <c r="S62" i="1" l="1"/>
  <c r="I167" i="14" l="1"/>
  <c r="H167" i="14"/>
  <c r="H163" i="14" l="1"/>
  <c r="I163" i="14"/>
  <c r="H164" i="14"/>
  <c r="I164" i="14"/>
  <c r="H165" i="14"/>
  <c r="I165" i="14"/>
  <c r="H166" i="14"/>
  <c r="I166" i="14"/>
  <c r="Q115" i="1" l="1"/>
  <c r="O143" i="19"/>
  <c r="P143" i="19"/>
  <c r="Q143" i="19"/>
  <c r="O142" i="19"/>
  <c r="P142" i="19"/>
  <c r="Q142" i="19"/>
  <c r="O144" i="19"/>
  <c r="P144" i="19"/>
  <c r="Q144" i="19"/>
  <c r="O145" i="19"/>
  <c r="P145" i="19"/>
  <c r="Q145" i="19"/>
  <c r="O146" i="19"/>
  <c r="P146" i="19"/>
  <c r="Q146" i="19"/>
  <c r="O147" i="19"/>
  <c r="P147" i="19"/>
  <c r="Q147" i="19"/>
  <c r="O148" i="19"/>
  <c r="P148" i="19"/>
  <c r="Q148" i="19"/>
  <c r="O149" i="19"/>
  <c r="P149" i="19"/>
  <c r="Q149" i="19"/>
  <c r="O150" i="19"/>
  <c r="P150" i="19"/>
  <c r="Q150" i="19"/>
  <c r="O151" i="19"/>
  <c r="P151" i="19"/>
  <c r="Q151" i="19"/>
  <c r="O152" i="19"/>
  <c r="P152" i="19"/>
  <c r="Q152" i="19"/>
  <c r="O153" i="19"/>
  <c r="P153" i="19"/>
  <c r="Q153" i="19"/>
  <c r="O154" i="19"/>
  <c r="P154" i="19"/>
  <c r="Q154" i="19"/>
  <c r="O155" i="19"/>
  <c r="P155" i="19"/>
  <c r="Q155" i="19"/>
  <c r="O156" i="19"/>
  <c r="P156" i="19"/>
  <c r="Q156" i="19"/>
  <c r="O157" i="19"/>
  <c r="P157" i="19"/>
  <c r="Q157" i="19"/>
  <c r="O158" i="19"/>
  <c r="P158" i="19"/>
  <c r="Q158" i="19"/>
  <c r="O159" i="19"/>
  <c r="P159" i="19"/>
  <c r="Q159" i="19"/>
  <c r="O160" i="19"/>
  <c r="P160" i="19"/>
  <c r="Q160" i="19"/>
  <c r="O161" i="19"/>
  <c r="P161" i="19"/>
  <c r="Q161" i="19"/>
  <c r="O162" i="19"/>
  <c r="P162" i="19"/>
  <c r="Q162" i="19"/>
  <c r="O163" i="19"/>
  <c r="P163" i="19"/>
  <c r="Q163" i="19"/>
  <c r="O164" i="19"/>
  <c r="P164" i="19"/>
  <c r="Q164" i="19"/>
  <c r="O165" i="19"/>
  <c r="P165" i="19"/>
  <c r="Q165" i="19"/>
  <c r="O166" i="19"/>
  <c r="P166" i="19"/>
  <c r="Q166" i="19"/>
  <c r="O167" i="19"/>
  <c r="P167" i="19"/>
  <c r="Q167" i="19"/>
  <c r="O168" i="19"/>
  <c r="P168" i="19"/>
  <c r="Q168" i="19"/>
  <c r="O169" i="19"/>
  <c r="P169" i="19"/>
  <c r="Q169" i="19"/>
  <c r="O170" i="19"/>
  <c r="P170" i="19"/>
  <c r="Q170" i="19"/>
  <c r="O171" i="19"/>
  <c r="P171" i="19"/>
  <c r="Q171" i="19"/>
  <c r="O172" i="19"/>
  <c r="P172" i="19"/>
  <c r="Q172" i="19"/>
  <c r="O173" i="19"/>
  <c r="P173" i="19"/>
  <c r="Q173" i="19"/>
  <c r="O174" i="19"/>
  <c r="P174" i="19"/>
  <c r="Q174" i="19"/>
  <c r="O175" i="19"/>
  <c r="P175" i="19"/>
  <c r="Q175" i="19"/>
  <c r="O176" i="19"/>
  <c r="P176" i="19"/>
  <c r="Q176" i="19"/>
  <c r="O177" i="19"/>
  <c r="P177" i="19"/>
  <c r="Q177" i="19"/>
  <c r="O178" i="19"/>
  <c r="P178" i="19"/>
  <c r="Q178" i="19"/>
  <c r="O179" i="19"/>
  <c r="P179" i="19"/>
  <c r="Q179" i="19"/>
  <c r="O180" i="19"/>
  <c r="P180" i="19"/>
  <c r="Q180" i="19"/>
  <c r="O181" i="19"/>
  <c r="P181" i="19"/>
  <c r="Q181" i="19"/>
  <c r="O182" i="19"/>
  <c r="P182" i="19"/>
  <c r="Q182" i="19"/>
  <c r="O184" i="19"/>
  <c r="P184" i="19"/>
  <c r="Q184" i="19"/>
  <c r="O183" i="19"/>
  <c r="P183" i="19"/>
  <c r="Q183" i="19"/>
  <c r="N143" i="19"/>
  <c r="N142"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4" i="19"/>
  <c r="N183" i="19"/>
  <c r="L143" i="19"/>
  <c r="L142"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4" i="19"/>
  <c r="L183" i="19"/>
  <c r="H143" i="19"/>
  <c r="H142"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4" i="19"/>
  <c r="H183" i="19"/>
  <c r="H190" i="19"/>
  <c r="L190" i="19"/>
  <c r="N190" i="19"/>
  <c r="O190" i="19"/>
  <c r="P190" i="19"/>
  <c r="Q190" i="19"/>
  <c r="H191" i="19"/>
  <c r="L191" i="19"/>
  <c r="N191" i="19"/>
  <c r="O191" i="19"/>
  <c r="P191" i="19"/>
  <c r="Q191" i="19"/>
  <c r="H192" i="19"/>
  <c r="L192" i="19"/>
  <c r="N192" i="19"/>
  <c r="O192" i="19"/>
  <c r="P192" i="19"/>
  <c r="Q192" i="19"/>
  <c r="H193" i="19"/>
  <c r="L193" i="19"/>
  <c r="N193" i="19"/>
  <c r="O193" i="19"/>
  <c r="P193" i="19"/>
  <c r="Q193" i="19"/>
  <c r="H194" i="19"/>
  <c r="L194" i="19"/>
  <c r="N194" i="19"/>
  <c r="O194" i="19"/>
  <c r="P194" i="19"/>
  <c r="Q194" i="19"/>
  <c r="H195" i="19"/>
  <c r="L195" i="19"/>
  <c r="N195" i="19"/>
  <c r="O195" i="19"/>
  <c r="P195" i="19"/>
  <c r="Q195" i="19"/>
  <c r="H196" i="19"/>
  <c r="L196" i="19"/>
  <c r="N196" i="19"/>
  <c r="O196" i="19"/>
  <c r="P196" i="19"/>
  <c r="Q196" i="19"/>
  <c r="H197" i="19"/>
  <c r="L197" i="19"/>
  <c r="N197" i="19"/>
  <c r="O197" i="19"/>
  <c r="P197" i="19"/>
  <c r="Q197" i="19"/>
  <c r="H198" i="19"/>
  <c r="L198" i="19"/>
  <c r="N198" i="19"/>
  <c r="O198" i="19"/>
  <c r="P198" i="19"/>
  <c r="Q198" i="19"/>
  <c r="H199" i="19"/>
  <c r="L199" i="19"/>
  <c r="N199" i="19"/>
  <c r="O199" i="19"/>
  <c r="P199" i="19"/>
  <c r="Q199" i="19"/>
  <c r="H200" i="19"/>
  <c r="L200" i="19"/>
  <c r="N200" i="19"/>
  <c r="O200" i="19"/>
  <c r="P200" i="19"/>
  <c r="Q200" i="19"/>
  <c r="H201" i="19"/>
  <c r="L201" i="19"/>
  <c r="N201" i="19"/>
  <c r="O201" i="19"/>
  <c r="P201" i="19"/>
  <c r="Q201" i="19"/>
  <c r="H212" i="19"/>
  <c r="L212" i="19"/>
  <c r="N212" i="19"/>
  <c r="O212" i="19"/>
  <c r="P212" i="19"/>
  <c r="Q212" i="19"/>
  <c r="H202" i="19"/>
  <c r="L202" i="19"/>
  <c r="N202" i="19"/>
  <c r="O202" i="19"/>
  <c r="P202" i="19"/>
  <c r="Q202" i="19"/>
  <c r="H203" i="19"/>
  <c r="L203" i="19"/>
  <c r="N203" i="19"/>
  <c r="O203" i="19"/>
  <c r="P203" i="19"/>
  <c r="Q203" i="19"/>
  <c r="H204" i="19"/>
  <c r="L204" i="19"/>
  <c r="N204" i="19"/>
  <c r="O204" i="19"/>
  <c r="P204" i="19"/>
  <c r="Q204" i="19"/>
  <c r="H205" i="19"/>
  <c r="L205" i="19"/>
  <c r="N205" i="19"/>
  <c r="O205" i="19"/>
  <c r="P205" i="19"/>
  <c r="Q205" i="19"/>
  <c r="H206" i="19"/>
  <c r="L206" i="19"/>
  <c r="N206" i="19"/>
  <c r="O206" i="19"/>
  <c r="P206" i="19"/>
  <c r="Q206" i="19"/>
  <c r="H236" i="19"/>
  <c r="L236" i="19"/>
  <c r="N236" i="19"/>
  <c r="O236" i="19"/>
  <c r="P236" i="19"/>
  <c r="Q236" i="19"/>
  <c r="H207" i="19"/>
  <c r="L207" i="19"/>
  <c r="N207" i="19"/>
  <c r="O207" i="19"/>
  <c r="P207" i="19"/>
  <c r="Q207" i="19"/>
  <c r="H208" i="19"/>
  <c r="L208" i="19"/>
  <c r="N208" i="19"/>
  <c r="O208" i="19"/>
  <c r="P208" i="19"/>
  <c r="Q208" i="19"/>
  <c r="H209" i="19"/>
  <c r="L209" i="19"/>
  <c r="N209" i="19"/>
  <c r="O209" i="19"/>
  <c r="P209" i="19"/>
  <c r="Q209" i="19"/>
  <c r="H210" i="19"/>
  <c r="L210" i="19"/>
  <c r="N210" i="19"/>
  <c r="O210" i="19"/>
  <c r="P210" i="19"/>
  <c r="Q210" i="19"/>
  <c r="H211" i="19"/>
  <c r="L211" i="19"/>
  <c r="N211" i="19"/>
  <c r="O211" i="19"/>
  <c r="P211" i="19"/>
  <c r="Q211" i="19"/>
  <c r="H213" i="19"/>
  <c r="L213" i="19"/>
  <c r="N213" i="19"/>
  <c r="O213" i="19"/>
  <c r="P213" i="19"/>
  <c r="Q213" i="19"/>
  <c r="H214" i="19"/>
  <c r="L214" i="19"/>
  <c r="N214" i="19"/>
  <c r="O214" i="19"/>
  <c r="P214" i="19"/>
  <c r="Q214" i="19"/>
  <c r="H215" i="19"/>
  <c r="L215" i="19"/>
  <c r="N215" i="19"/>
  <c r="O215" i="19"/>
  <c r="P215" i="19"/>
  <c r="Q215" i="19"/>
  <c r="H216" i="19"/>
  <c r="L216" i="19"/>
  <c r="N216" i="19"/>
  <c r="O216" i="19"/>
  <c r="P216" i="19"/>
  <c r="Q216" i="19"/>
  <c r="H217" i="19"/>
  <c r="L217" i="19"/>
  <c r="N217" i="19"/>
  <c r="O217" i="19"/>
  <c r="P217" i="19"/>
  <c r="Q217" i="19"/>
  <c r="H218" i="19"/>
  <c r="L218" i="19"/>
  <c r="N218" i="19"/>
  <c r="O218" i="19"/>
  <c r="P218" i="19"/>
  <c r="Q218" i="19"/>
  <c r="H219" i="19"/>
  <c r="L219" i="19"/>
  <c r="N219" i="19"/>
  <c r="O219" i="19"/>
  <c r="P219" i="19"/>
  <c r="Q219" i="19"/>
  <c r="H220" i="19"/>
  <c r="L220" i="19"/>
  <c r="N220" i="19"/>
  <c r="O220" i="19"/>
  <c r="P220" i="19"/>
  <c r="Q220" i="19"/>
  <c r="H221" i="19"/>
  <c r="L221" i="19"/>
  <c r="N221" i="19"/>
  <c r="O221" i="19"/>
  <c r="P221" i="19"/>
  <c r="Q221" i="19"/>
  <c r="H222" i="19"/>
  <c r="L222" i="19"/>
  <c r="N222" i="19"/>
  <c r="O222" i="19"/>
  <c r="P222" i="19"/>
  <c r="Q222" i="19"/>
  <c r="H223" i="19"/>
  <c r="L223" i="19"/>
  <c r="N223" i="19"/>
  <c r="O223" i="19"/>
  <c r="P223" i="19"/>
  <c r="Q223" i="19"/>
  <c r="H224" i="19"/>
  <c r="L224" i="19"/>
  <c r="N224" i="19"/>
  <c r="O224" i="19"/>
  <c r="P224" i="19"/>
  <c r="Q224" i="19"/>
  <c r="H225" i="19"/>
  <c r="L225" i="19"/>
  <c r="N225" i="19"/>
  <c r="O225" i="19"/>
  <c r="P225" i="19"/>
  <c r="Q225" i="19"/>
  <c r="H226" i="19"/>
  <c r="L226" i="19"/>
  <c r="N226" i="19"/>
  <c r="O226" i="19"/>
  <c r="P226" i="19"/>
  <c r="Q226" i="19"/>
  <c r="H227" i="19"/>
  <c r="L227" i="19"/>
  <c r="N227" i="19"/>
  <c r="O227" i="19"/>
  <c r="P227" i="19"/>
  <c r="Q227" i="19"/>
  <c r="H228" i="19"/>
  <c r="L228" i="19"/>
  <c r="N228" i="19"/>
  <c r="O228" i="19"/>
  <c r="P228" i="19"/>
  <c r="Q228" i="19"/>
  <c r="H229" i="19"/>
  <c r="L229" i="19"/>
  <c r="N229" i="19"/>
  <c r="O229" i="19"/>
  <c r="P229" i="19"/>
  <c r="Q229" i="19"/>
  <c r="H230" i="19"/>
  <c r="L230" i="19"/>
  <c r="N230" i="19"/>
  <c r="O230" i="19"/>
  <c r="P230" i="19"/>
  <c r="Q230" i="19"/>
  <c r="H231" i="19"/>
  <c r="L231" i="19"/>
  <c r="N231" i="19"/>
  <c r="O231" i="19"/>
  <c r="P231" i="19"/>
  <c r="Q231" i="19"/>
  <c r="R179" i="19" l="1"/>
  <c r="R172" i="19"/>
  <c r="R177" i="19"/>
  <c r="R164" i="19"/>
  <c r="R158" i="19"/>
  <c r="R170" i="19"/>
  <c r="R163" i="19"/>
  <c r="R156" i="19"/>
  <c r="R149" i="19"/>
  <c r="R144" i="19"/>
  <c r="R181" i="19"/>
  <c r="R174" i="19"/>
  <c r="R166" i="19"/>
  <c r="R160" i="19"/>
  <c r="R152" i="19"/>
  <c r="R145" i="19"/>
  <c r="R143" i="19"/>
  <c r="R183" i="19"/>
  <c r="R169" i="19"/>
  <c r="R162" i="19"/>
  <c r="R155" i="19"/>
  <c r="R148" i="19"/>
  <c r="R178" i="19"/>
  <c r="R171" i="19"/>
  <c r="R157" i="19"/>
  <c r="R150" i="19"/>
  <c r="R142" i="19"/>
  <c r="R184" i="19"/>
  <c r="R176" i="19"/>
  <c r="R168" i="19"/>
  <c r="R161" i="19"/>
  <c r="R154" i="19"/>
  <c r="R147" i="19"/>
  <c r="R180" i="19"/>
  <c r="R173" i="19"/>
  <c r="R165" i="19"/>
  <c r="R159" i="19"/>
  <c r="R151" i="19"/>
  <c r="R182" i="19"/>
  <c r="R175" i="19"/>
  <c r="R167" i="19"/>
  <c r="R153" i="19"/>
  <c r="R146" i="19"/>
  <c r="R225" i="19"/>
  <c r="R217" i="19"/>
  <c r="R222" i="19"/>
  <c r="R214" i="19"/>
  <c r="R215" i="19"/>
  <c r="R236" i="19"/>
  <c r="R221" i="19"/>
  <c r="R205" i="19"/>
  <c r="R192" i="19"/>
  <c r="R223" i="19"/>
  <c r="R213" i="19"/>
  <c r="R208" i="19"/>
  <c r="R228" i="19"/>
  <c r="R212" i="19"/>
  <c r="R206" i="19"/>
  <c r="R199" i="19"/>
  <c r="R195" i="19"/>
  <c r="R231" i="19"/>
  <c r="R193" i="19"/>
  <c r="R230" i="19"/>
  <c r="R226" i="19"/>
  <c r="R200" i="19"/>
  <c r="R204" i="19"/>
  <c r="R229" i="19"/>
  <c r="R209" i="19"/>
  <c r="R220" i="19"/>
  <c r="R198" i="19"/>
  <c r="R190" i="19"/>
  <c r="R191" i="19"/>
  <c r="R219" i="19"/>
  <c r="R203" i="19"/>
  <c r="R194" i="19"/>
  <c r="R216" i="19"/>
  <c r="R201" i="19"/>
  <c r="R210" i="19"/>
  <c r="R196" i="19"/>
  <c r="R227" i="19"/>
  <c r="R197" i="19"/>
  <c r="R224" i="19"/>
  <c r="R218" i="19"/>
  <c r="R211" i="19"/>
  <c r="R207" i="19"/>
  <c r="R202" i="19"/>
  <c r="C282" i="19" l="1"/>
  <c r="C1689" i="1"/>
  <c r="Q52" i="19"/>
  <c r="P52" i="19"/>
  <c r="O52" i="19"/>
  <c r="N52" i="19"/>
  <c r="L52" i="19"/>
  <c r="H52" i="19"/>
  <c r="Q260" i="19"/>
  <c r="P260" i="19"/>
  <c r="O260" i="19"/>
  <c r="N260" i="19"/>
  <c r="L260" i="19"/>
  <c r="H260" i="19"/>
  <c r="Q66" i="19"/>
  <c r="P66" i="19"/>
  <c r="O66" i="19"/>
  <c r="N66" i="19"/>
  <c r="L66" i="19"/>
  <c r="H66" i="19"/>
  <c r="Q65" i="19"/>
  <c r="P65" i="19"/>
  <c r="O65" i="19"/>
  <c r="N65" i="19"/>
  <c r="L65" i="19"/>
  <c r="H65" i="19"/>
  <c r="Q259" i="19"/>
  <c r="P259" i="19"/>
  <c r="O259" i="19"/>
  <c r="N259" i="19"/>
  <c r="L259" i="19"/>
  <c r="H259" i="19"/>
  <c r="Q120" i="19"/>
  <c r="P120" i="19"/>
  <c r="O120" i="19"/>
  <c r="N120" i="19"/>
  <c r="L120" i="19"/>
  <c r="H120" i="19"/>
  <c r="Q35" i="19"/>
  <c r="P35" i="19"/>
  <c r="O35" i="19"/>
  <c r="N35" i="19"/>
  <c r="L35" i="19"/>
  <c r="H35" i="19"/>
  <c r="Q63" i="19"/>
  <c r="P63" i="19"/>
  <c r="O63" i="19"/>
  <c r="N63" i="19"/>
  <c r="L63" i="19"/>
  <c r="H63" i="19"/>
  <c r="Q64" i="19"/>
  <c r="P64" i="19"/>
  <c r="O64" i="19"/>
  <c r="N64" i="19"/>
  <c r="L64" i="19"/>
  <c r="H64" i="19"/>
  <c r="Q110" i="19"/>
  <c r="P110" i="19"/>
  <c r="O110" i="19"/>
  <c r="N110" i="19"/>
  <c r="L110" i="19"/>
  <c r="H110" i="19"/>
  <c r="Q111" i="19"/>
  <c r="P111" i="19"/>
  <c r="O111" i="19"/>
  <c r="N111" i="19"/>
  <c r="L111" i="19"/>
  <c r="H111" i="19"/>
  <c r="Q261" i="19"/>
  <c r="P261" i="19"/>
  <c r="O261" i="19"/>
  <c r="N261" i="19"/>
  <c r="L261" i="19"/>
  <c r="H261" i="19"/>
  <c r="Q140" i="19"/>
  <c r="P140" i="19"/>
  <c r="O140" i="19"/>
  <c r="N140" i="19"/>
  <c r="L140" i="19"/>
  <c r="H140" i="19"/>
  <c r="Q9" i="19"/>
  <c r="P9" i="19"/>
  <c r="O9" i="19"/>
  <c r="N9" i="19"/>
  <c r="L9" i="19"/>
  <c r="H9" i="19"/>
  <c r="Q130" i="19"/>
  <c r="P130" i="19"/>
  <c r="O130" i="19"/>
  <c r="N130" i="19"/>
  <c r="L130" i="19"/>
  <c r="H130" i="19"/>
  <c r="Q103" i="19"/>
  <c r="P103" i="19"/>
  <c r="O103" i="19"/>
  <c r="N103" i="19"/>
  <c r="L103" i="19"/>
  <c r="H103" i="19"/>
  <c r="Q45" i="19"/>
  <c r="P45" i="19"/>
  <c r="O45" i="19"/>
  <c r="N45" i="19"/>
  <c r="L45" i="19"/>
  <c r="H45" i="19"/>
  <c r="Q243" i="19"/>
  <c r="P243" i="19"/>
  <c r="O243" i="19"/>
  <c r="N243" i="19"/>
  <c r="L243" i="19"/>
  <c r="H243" i="19"/>
  <c r="Q129" i="19"/>
  <c r="P129" i="19"/>
  <c r="O129" i="19"/>
  <c r="N129" i="19"/>
  <c r="L129" i="19"/>
  <c r="H129" i="19"/>
  <c r="Q135" i="19"/>
  <c r="P135" i="19"/>
  <c r="O135" i="19"/>
  <c r="N135" i="19"/>
  <c r="L135" i="19"/>
  <c r="H135" i="19"/>
  <c r="Q56" i="19"/>
  <c r="P56" i="19"/>
  <c r="O56" i="19"/>
  <c r="N56" i="19"/>
  <c r="L56" i="19"/>
  <c r="H56" i="19"/>
  <c r="Q27" i="19"/>
  <c r="P27" i="19"/>
  <c r="O27" i="19"/>
  <c r="N27" i="19"/>
  <c r="L27" i="19"/>
  <c r="H27" i="19"/>
  <c r="Q67" i="19"/>
  <c r="P67" i="19"/>
  <c r="O67" i="19"/>
  <c r="N67" i="19"/>
  <c r="L67" i="19"/>
  <c r="H67" i="19"/>
  <c r="Q33" i="19"/>
  <c r="P33" i="19"/>
  <c r="O33" i="19"/>
  <c r="N33" i="19"/>
  <c r="L33" i="19"/>
  <c r="H33" i="19"/>
  <c r="Q105" i="19"/>
  <c r="P105" i="19"/>
  <c r="O105" i="19"/>
  <c r="N105" i="19"/>
  <c r="L105" i="19"/>
  <c r="H105" i="19"/>
  <c r="Q69" i="19"/>
  <c r="P69" i="19"/>
  <c r="O69" i="19"/>
  <c r="N69" i="19"/>
  <c r="L69" i="19"/>
  <c r="H69" i="19"/>
  <c r="Q70" i="19"/>
  <c r="P70" i="19"/>
  <c r="O70" i="19"/>
  <c r="N70" i="19"/>
  <c r="L70" i="19"/>
  <c r="H70" i="19"/>
  <c r="Q21" i="19"/>
  <c r="P21" i="19"/>
  <c r="O21" i="19"/>
  <c r="N21" i="19"/>
  <c r="L21" i="19"/>
  <c r="H21" i="19"/>
  <c r="Q267" i="19"/>
  <c r="P267" i="19"/>
  <c r="O267" i="19"/>
  <c r="N267" i="19"/>
  <c r="L267" i="19"/>
  <c r="H267" i="19"/>
  <c r="Q139" i="19"/>
  <c r="P139" i="19"/>
  <c r="O139" i="19"/>
  <c r="N139" i="19"/>
  <c r="L139" i="19"/>
  <c r="H139" i="19"/>
  <c r="Q3" i="19"/>
  <c r="P3" i="19"/>
  <c r="O3" i="19"/>
  <c r="N3" i="19"/>
  <c r="L3" i="19"/>
  <c r="H3" i="19"/>
  <c r="Q37" i="19"/>
  <c r="P37" i="19"/>
  <c r="O37" i="19"/>
  <c r="N37" i="19"/>
  <c r="L37" i="19"/>
  <c r="H37" i="19"/>
  <c r="Q40" i="19"/>
  <c r="P40" i="19"/>
  <c r="O40" i="19"/>
  <c r="N40" i="19"/>
  <c r="L40" i="19"/>
  <c r="H40" i="19"/>
  <c r="Q55" i="19"/>
  <c r="P55" i="19"/>
  <c r="O55" i="19"/>
  <c r="N55" i="19"/>
  <c r="L55" i="19"/>
  <c r="H55" i="19"/>
  <c r="Q51" i="19"/>
  <c r="P51" i="19"/>
  <c r="O51" i="19"/>
  <c r="N51" i="19"/>
  <c r="L51" i="19"/>
  <c r="H51" i="19"/>
  <c r="Q39" i="19"/>
  <c r="P39" i="19"/>
  <c r="O39" i="19"/>
  <c r="N39" i="19"/>
  <c r="L39" i="19"/>
  <c r="H39" i="19"/>
  <c r="Q53" i="19"/>
  <c r="P53" i="19"/>
  <c r="O53" i="19"/>
  <c r="N53" i="19"/>
  <c r="L53" i="19"/>
  <c r="H53" i="19"/>
  <c r="Q238" i="19"/>
  <c r="P238" i="19"/>
  <c r="O238" i="19"/>
  <c r="N238" i="19"/>
  <c r="L238" i="19"/>
  <c r="H238" i="19"/>
  <c r="Q75" i="19"/>
  <c r="P75" i="19"/>
  <c r="O75" i="19"/>
  <c r="N75" i="19"/>
  <c r="L75" i="19"/>
  <c r="H75" i="19"/>
  <c r="Q11" i="19"/>
  <c r="P11" i="19"/>
  <c r="O11" i="19"/>
  <c r="N11" i="19"/>
  <c r="L11" i="19"/>
  <c r="H11" i="19"/>
  <c r="Q16" i="19"/>
  <c r="P16" i="19"/>
  <c r="O16" i="19"/>
  <c r="N16" i="19"/>
  <c r="L16" i="19"/>
  <c r="H16" i="19"/>
  <c r="Q12" i="19"/>
  <c r="P12" i="19"/>
  <c r="O12" i="19"/>
  <c r="N12" i="19"/>
  <c r="L12" i="19"/>
  <c r="H12" i="19"/>
  <c r="Q235" i="19"/>
  <c r="P235" i="19"/>
  <c r="O235" i="19"/>
  <c r="N235" i="19"/>
  <c r="L235" i="19"/>
  <c r="H235" i="19"/>
  <c r="Q124" i="19"/>
  <c r="P124" i="19"/>
  <c r="O124" i="19"/>
  <c r="N124" i="19"/>
  <c r="L124" i="19"/>
  <c r="H124" i="19"/>
  <c r="Q256" i="19"/>
  <c r="P256" i="19"/>
  <c r="O256" i="19"/>
  <c r="N256" i="19"/>
  <c r="L256" i="19"/>
  <c r="H256" i="19"/>
  <c r="Q122" i="19"/>
  <c r="P122" i="19"/>
  <c r="O122" i="19"/>
  <c r="N122" i="19"/>
  <c r="L122" i="19"/>
  <c r="H122" i="19"/>
  <c r="Q8" i="19"/>
  <c r="P8" i="19"/>
  <c r="O8" i="19"/>
  <c r="N8" i="19"/>
  <c r="L8" i="19"/>
  <c r="H8" i="19"/>
  <c r="Q36" i="19"/>
  <c r="P36" i="19"/>
  <c r="O36" i="19"/>
  <c r="N36" i="19"/>
  <c r="L36" i="19"/>
  <c r="H36" i="19"/>
  <c r="Q58" i="19"/>
  <c r="P58" i="19"/>
  <c r="O58" i="19"/>
  <c r="N58" i="19"/>
  <c r="L58" i="19"/>
  <c r="H58" i="19"/>
  <c r="Q94" i="19"/>
  <c r="P94" i="19"/>
  <c r="O94" i="19"/>
  <c r="N94" i="19"/>
  <c r="L94" i="19"/>
  <c r="H94" i="19"/>
  <c r="Q32" i="19"/>
  <c r="P32" i="19"/>
  <c r="O32" i="19"/>
  <c r="N32" i="19"/>
  <c r="L32" i="19"/>
  <c r="H32" i="19"/>
  <c r="Q2" i="19"/>
  <c r="P2" i="19"/>
  <c r="O2" i="19"/>
  <c r="N2" i="19"/>
  <c r="L2" i="19"/>
  <c r="H2" i="19"/>
  <c r="Q276" i="19"/>
  <c r="P276" i="19"/>
  <c r="O276" i="19"/>
  <c r="N276" i="19"/>
  <c r="L276" i="19"/>
  <c r="H276" i="19"/>
  <c r="Q268" i="19"/>
  <c r="P268" i="19"/>
  <c r="O268" i="19"/>
  <c r="N268" i="19"/>
  <c r="L268" i="19"/>
  <c r="H268" i="19"/>
  <c r="Q257" i="19"/>
  <c r="P257" i="19"/>
  <c r="O257" i="19"/>
  <c r="N257" i="19"/>
  <c r="L257" i="19"/>
  <c r="H257" i="19"/>
  <c r="Q15" i="19"/>
  <c r="P15" i="19"/>
  <c r="O15" i="19"/>
  <c r="N15" i="19"/>
  <c r="L15" i="19"/>
  <c r="H15" i="19"/>
  <c r="Q244" i="19"/>
  <c r="P244" i="19"/>
  <c r="O244" i="19"/>
  <c r="N244" i="19"/>
  <c r="L244" i="19"/>
  <c r="H244" i="19"/>
  <c r="Q233" i="19"/>
  <c r="P233" i="19"/>
  <c r="O233" i="19"/>
  <c r="N233" i="19"/>
  <c r="L233" i="19"/>
  <c r="H233" i="19"/>
  <c r="Q246" i="19"/>
  <c r="P246" i="19"/>
  <c r="O246" i="19"/>
  <c r="N246" i="19"/>
  <c r="L246" i="19"/>
  <c r="H246" i="19"/>
  <c r="Q134" i="19"/>
  <c r="P134" i="19"/>
  <c r="O134" i="19"/>
  <c r="N134" i="19"/>
  <c r="L134" i="19"/>
  <c r="H134" i="19"/>
  <c r="Q68" i="19"/>
  <c r="P68" i="19"/>
  <c r="O68" i="19"/>
  <c r="N68" i="19"/>
  <c r="L68" i="19"/>
  <c r="H68" i="19"/>
  <c r="Q74" i="19"/>
  <c r="P74" i="19"/>
  <c r="O74" i="19"/>
  <c r="N74" i="19"/>
  <c r="L74" i="19"/>
  <c r="H74" i="19"/>
  <c r="Q62" i="19"/>
  <c r="P62" i="19"/>
  <c r="O62" i="19"/>
  <c r="N62" i="19"/>
  <c r="L62" i="19"/>
  <c r="H62" i="19"/>
  <c r="Q252" i="19"/>
  <c r="P252" i="19"/>
  <c r="O252" i="19"/>
  <c r="N252" i="19"/>
  <c r="L252" i="19"/>
  <c r="H252" i="19"/>
  <c r="Q112" i="19"/>
  <c r="P112" i="19"/>
  <c r="O112" i="19"/>
  <c r="N112" i="19"/>
  <c r="L112" i="19"/>
  <c r="H112" i="19"/>
  <c r="Q47" i="19"/>
  <c r="P47" i="19"/>
  <c r="O47" i="19"/>
  <c r="N47" i="19"/>
  <c r="L47" i="19"/>
  <c r="H47" i="19"/>
  <c r="Q251" i="19"/>
  <c r="P251" i="19"/>
  <c r="O251" i="19"/>
  <c r="N251" i="19"/>
  <c r="L251" i="19"/>
  <c r="H251" i="19"/>
  <c r="Q30" i="19"/>
  <c r="P30" i="19"/>
  <c r="O30" i="19"/>
  <c r="N30" i="19"/>
  <c r="L30" i="19"/>
  <c r="H30" i="19"/>
  <c r="Q26" i="19"/>
  <c r="P26" i="19"/>
  <c r="O26" i="19"/>
  <c r="N26" i="19"/>
  <c r="L26" i="19"/>
  <c r="H26" i="19"/>
  <c r="Q88" i="19"/>
  <c r="P88" i="19"/>
  <c r="O88" i="19"/>
  <c r="N88" i="19"/>
  <c r="L88" i="19"/>
  <c r="H88" i="19"/>
  <c r="Q240" i="19"/>
  <c r="P240" i="19"/>
  <c r="O240" i="19"/>
  <c r="N240" i="19"/>
  <c r="L240" i="19"/>
  <c r="H240" i="19"/>
  <c r="Q43" i="19"/>
  <c r="P43" i="19"/>
  <c r="O43" i="19"/>
  <c r="N43" i="19"/>
  <c r="L43" i="19"/>
  <c r="H43" i="19"/>
  <c r="Q54" i="19"/>
  <c r="P54" i="19"/>
  <c r="O54" i="19"/>
  <c r="N54" i="19"/>
  <c r="L54" i="19"/>
  <c r="H54" i="19"/>
  <c r="Q119" i="19"/>
  <c r="P119" i="19"/>
  <c r="O119" i="19"/>
  <c r="N119" i="19"/>
  <c r="L119" i="19"/>
  <c r="H119" i="19"/>
  <c r="Q263" i="19"/>
  <c r="P263" i="19"/>
  <c r="O263" i="19"/>
  <c r="N263" i="19"/>
  <c r="L263" i="19"/>
  <c r="H263" i="19"/>
  <c r="Q255" i="19"/>
  <c r="P255" i="19"/>
  <c r="O255" i="19"/>
  <c r="N255" i="19"/>
  <c r="L255" i="19"/>
  <c r="H255" i="19"/>
  <c r="Q131" i="19"/>
  <c r="P131" i="19"/>
  <c r="O131" i="19"/>
  <c r="N131" i="19"/>
  <c r="L131" i="19"/>
  <c r="H131" i="19"/>
  <c r="Q242" i="19"/>
  <c r="P242" i="19"/>
  <c r="O242" i="19"/>
  <c r="N242" i="19"/>
  <c r="L242" i="19"/>
  <c r="H242" i="19"/>
  <c r="Q41" i="19"/>
  <c r="P41" i="19"/>
  <c r="O41" i="19"/>
  <c r="N41" i="19"/>
  <c r="L41" i="19"/>
  <c r="H41" i="19"/>
  <c r="Q245" i="19"/>
  <c r="P245" i="19"/>
  <c r="O245" i="19"/>
  <c r="N245" i="19"/>
  <c r="L245" i="19"/>
  <c r="H245" i="19"/>
  <c r="Q114" i="19"/>
  <c r="P114" i="19"/>
  <c r="O114" i="19"/>
  <c r="N114" i="19"/>
  <c r="L114" i="19"/>
  <c r="H114" i="19"/>
  <c r="Q97" i="19"/>
  <c r="P97" i="19"/>
  <c r="O97" i="19"/>
  <c r="N97" i="19"/>
  <c r="L97" i="19"/>
  <c r="H97" i="19"/>
  <c r="Q50" i="19"/>
  <c r="P50" i="19"/>
  <c r="O50" i="19"/>
  <c r="N50" i="19"/>
  <c r="L50" i="19"/>
  <c r="H50" i="19"/>
  <c r="Q271" i="19"/>
  <c r="P271" i="19"/>
  <c r="O271" i="19"/>
  <c r="N271" i="19"/>
  <c r="L271" i="19"/>
  <c r="H271" i="19"/>
  <c r="Q239" i="19"/>
  <c r="P239" i="19"/>
  <c r="O239" i="19"/>
  <c r="N239" i="19"/>
  <c r="L239" i="19"/>
  <c r="H239" i="19"/>
  <c r="Q248" i="19"/>
  <c r="P248" i="19"/>
  <c r="O248" i="19"/>
  <c r="N248" i="19"/>
  <c r="L248" i="19"/>
  <c r="H248" i="19"/>
  <c r="Q42" i="19"/>
  <c r="P42" i="19"/>
  <c r="O42" i="19"/>
  <c r="N42" i="19"/>
  <c r="L42" i="19"/>
  <c r="H42" i="19"/>
  <c r="Q44" i="19"/>
  <c r="P44" i="19"/>
  <c r="O44" i="19"/>
  <c r="N44" i="19"/>
  <c r="L44" i="19"/>
  <c r="H44" i="19"/>
  <c r="Q28" i="19"/>
  <c r="P28" i="19"/>
  <c r="O28" i="19"/>
  <c r="N28" i="19"/>
  <c r="L28" i="19"/>
  <c r="H28" i="19"/>
  <c r="Q19" i="19"/>
  <c r="P19" i="19"/>
  <c r="O19" i="19"/>
  <c r="N19" i="19"/>
  <c r="L19" i="19"/>
  <c r="H19" i="19"/>
  <c r="Q273" i="19"/>
  <c r="P273" i="19"/>
  <c r="O273" i="19"/>
  <c r="N273" i="19"/>
  <c r="L273" i="19"/>
  <c r="H273" i="19"/>
  <c r="Q272" i="19"/>
  <c r="P272" i="19"/>
  <c r="O272" i="19"/>
  <c r="N272" i="19"/>
  <c r="L272" i="19"/>
  <c r="H272" i="19"/>
  <c r="Q274" i="19"/>
  <c r="P274" i="19"/>
  <c r="O274" i="19"/>
  <c r="N274" i="19"/>
  <c r="L274" i="19"/>
  <c r="H274" i="19"/>
  <c r="Q72" i="19"/>
  <c r="P72" i="19"/>
  <c r="O72" i="19"/>
  <c r="N72" i="19"/>
  <c r="L72" i="19"/>
  <c r="H72" i="19"/>
  <c r="Q123" i="19"/>
  <c r="P123" i="19"/>
  <c r="O123" i="19"/>
  <c r="N123" i="19"/>
  <c r="L123" i="19"/>
  <c r="H123" i="19"/>
  <c r="Q59" i="19"/>
  <c r="P59" i="19"/>
  <c r="O59" i="19"/>
  <c r="N59" i="19"/>
  <c r="L59" i="19"/>
  <c r="H59" i="19"/>
  <c r="Q264" i="19"/>
  <c r="P264" i="19"/>
  <c r="O264" i="19"/>
  <c r="N264" i="19"/>
  <c r="L264" i="19"/>
  <c r="H264" i="19"/>
  <c r="Q48" i="19"/>
  <c r="P48" i="19"/>
  <c r="O48" i="19"/>
  <c r="N48" i="19"/>
  <c r="L48" i="19"/>
  <c r="H48" i="19"/>
  <c r="Q118" i="19"/>
  <c r="P118" i="19"/>
  <c r="O118" i="19"/>
  <c r="N118" i="19"/>
  <c r="L118" i="19"/>
  <c r="H118" i="19"/>
  <c r="Q73" i="19"/>
  <c r="P73" i="19"/>
  <c r="O73" i="19"/>
  <c r="N73" i="19"/>
  <c r="L73" i="19"/>
  <c r="H73" i="19"/>
  <c r="Q250" i="19"/>
  <c r="P250" i="19"/>
  <c r="O250" i="19"/>
  <c r="N250" i="19"/>
  <c r="L250" i="19"/>
  <c r="H250" i="19"/>
  <c r="Q254" i="19"/>
  <c r="P254" i="19"/>
  <c r="O254" i="19"/>
  <c r="N254" i="19"/>
  <c r="L254" i="19"/>
  <c r="H254" i="19"/>
  <c r="Q71" i="19"/>
  <c r="P71" i="19"/>
  <c r="O71" i="19"/>
  <c r="N71" i="19"/>
  <c r="L71" i="19"/>
  <c r="H71" i="19"/>
  <c r="Q270" i="19"/>
  <c r="P270" i="19"/>
  <c r="O270" i="19"/>
  <c r="N270" i="19"/>
  <c r="L270" i="19"/>
  <c r="H270" i="19"/>
  <c r="Q18" i="19"/>
  <c r="P18" i="19"/>
  <c r="O18" i="19"/>
  <c r="N18" i="19"/>
  <c r="L18" i="19"/>
  <c r="H18" i="19"/>
  <c r="Q109" i="19"/>
  <c r="P109" i="19"/>
  <c r="O109" i="19"/>
  <c r="N109" i="19"/>
  <c r="L109" i="19"/>
  <c r="H109" i="19"/>
  <c r="Q237" i="19"/>
  <c r="P237" i="19"/>
  <c r="O237" i="19"/>
  <c r="N237" i="19"/>
  <c r="L237" i="19"/>
  <c r="H237" i="19"/>
  <c r="Q266" i="19"/>
  <c r="P266" i="19"/>
  <c r="O266" i="19"/>
  <c r="N266" i="19"/>
  <c r="L266" i="19"/>
  <c r="H266" i="19"/>
  <c r="Q17" i="19"/>
  <c r="P17" i="19"/>
  <c r="O17" i="19"/>
  <c r="N17" i="19"/>
  <c r="L17" i="19"/>
  <c r="H17" i="19"/>
  <c r="Q6" i="19"/>
  <c r="P6" i="19"/>
  <c r="O6" i="19"/>
  <c r="N6" i="19"/>
  <c r="L6" i="19"/>
  <c r="H6" i="19"/>
  <c r="Q262" i="19"/>
  <c r="P262" i="19"/>
  <c r="O262" i="19"/>
  <c r="N262" i="19"/>
  <c r="L262" i="19"/>
  <c r="H262" i="19"/>
  <c r="Q14" i="19"/>
  <c r="P14" i="19"/>
  <c r="O14" i="19"/>
  <c r="N14" i="19"/>
  <c r="L14" i="19"/>
  <c r="H14" i="19"/>
  <c r="Q29" i="19"/>
  <c r="P29" i="19"/>
  <c r="O29" i="19"/>
  <c r="N29" i="19"/>
  <c r="L29" i="19"/>
  <c r="H29" i="19"/>
  <c r="Q232" i="19"/>
  <c r="P232" i="19"/>
  <c r="O232" i="19"/>
  <c r="N232" i="19"/>
  <c r="L232" i="19"/>
  <c r="H232" i="19"/>
  <c r="Q275" i="19"/>
  <c r="P275" i="19"/>
  <c r="O275" i="19"/>
  <c r="N275" i="19"/>
  <c r="L275" i="19"/>
  <c r="H275" i="19"/>
  <c r="Q100" i="19"/>
  <c r="P100" i="19"/>
  <c r="O100" i="19"/>
  <c r="N100" i="19"/>
  <c r="L100" i="19"/>
  <c r="H100" i="19"/>
  <c r="Q7" i="19"/>
  <c r="P7" i="19"/>
  <c r="O7" i="19"/>
  <c r="N7" i="19"/>
  <c r="L7" i="19"/>
  <c r="H7" i="19"/>
  <c r="Q121" i="19"/>
  <c r="P121" i="19"/>
  <c r="O121" i="19"/>
  <c r="N121" i="19"/>
  <c r="L121" i="19"/>
  <c r="H121" i="19"/>
  <c r="Q115" i="19"/>
  <c r="P115" i="19"/>
  <c r="O115" i="19"/>
  <c r="N115" i="19"/>
  <c r="L115" i="19"/>
  <c r="H115" i="19"/>
  <c r="Q95" i="19"/>
  <c r="P95" i="19"/>
  <c r="O95" i="19"/>
  <c r="N95" i="19"/>
  <c r="L95" i="19"/>
  <c r="H95" i="19"/>
  <c r="Q133" i="19"/>
  <c r="P133" i="19"/>
  <c r="O133" i="19"/>
  <c r="N133" i="19"/>
  <c r="L133" i="19"/>
  <c r="H133" i="19"/>
  <c r="Q102" i="19"/>
  <c r="P102" i="19"/>
  <c r="O102" i="19"/>
  <c r="N102" i="19"/>
  <c r="L102" i="19"/>
  <c r="H102" i="19"/>
  <c r="Q141" i="19"/>
  <c r="P141" i="19"/>
  <c r="O141" i="19"/>
  <c r="N141" i="19"/>
  <c r="L141" i="19"/>
  <c r="H141" i="19"/>
  <c r="Q258" i="19"/>
  <c r="P258" i="19"/>
  <c r="O258" i="19"/>
  <c r="N258" i="19"/>
  <c r="L258" i="19"/>
  <c r="H258" i="19"/>
  <c r="Q92" i="19"/>
  <c r="P92" i="19"/>
  <c r="O92" i="19"/>
  <c r="N92" i="19"/>
  <c r="L92" i="19"/>
  <c r="H92" i="19"/>
  <c r="Q101" i="19"/>
  <c r="P101" i="19"/>
  <c r="O101" i="19"/>
  <c r="N101" i="19"/>
  <c r="L101" i="19"/>
  <c r="H101" i="19"/>
  <c r="Q20" i="19"/>
  <c r="P20" i="19"/>
  <c r="O20" i="19"/>
  <c r="N20" i="19"/>
  <c r="L20" i="19"/>
  <c r="H20" i="19"/>
  <c r="Q87" i="19"/>
  <c r="P87" i="19"/>
  <c r="O87" i="19"/>
  <c r="N87" i="19"/>
  <c r="L87" i="19"/>
  <c r="H87" i="19"/>
  <c r="Q132" i="19"/>
  <c r="P132" i="19"/>
  <c r="O132" i="19"/>
  <c r="N132" i="19"/>
  <c r="L132" i="19"/>
  <c r="H132" i="19"/>
  <c r="Q23" i="19"/>
  <c r="P23" i="19"/>
  <c r="O23" i="19"/>
  <c r="N23" i="19"/>
  <c r="L23" i="19"/>
  <c r="H23" i="19"/>
  <c r="Q269" i="19"/>
  <c r="P269" i="19"/>
  <c r="O269" i="19"/>
  <c r="N269" i="19"/>
  <c r="L269" i="19"/>
  <c r="H269" i="19"/>
  <c r="Q113" i="19"/>
  <c r="P113" i="19"/>
  <c r="O113" i="19"/>
  <c r="N113" i="19"/>
  <c r="L113" i="19"/>
  <c r="H113" i="19"/>
  <c r="Q90" i="19"/>
  <c r="P90" i="19"/>
  <c r="O90" i="19"/>
  <c r="N90" i="19"/>
  <c r="L90" i="19"/>
  <c r="H90" i="19"/>
  <c r="Q96" i="19"/>
  <c r="P96" i="19"/>
  <c r="O96" i="19"/>
  <c r="N96" i="19"/>
  <c r="L96" i="19"/>
  <c r="H96" i="19"/>
  <c r="Q265" i="19"/>
  <c r="P265" i="19"/>
  <c r="O265" i="19"/>
  <c r="N265" i="19"/>
  <c r="L265" i="19"/>
  <c r="H265" i="19"/>
  <c r="Q25" i="19"/>
  <c r="P25" i="19"/>
  <c r="O25" i="19"/>
  <c r="N25" i="19"/>
  <c r="L25" i="19"/>
  <c r="H25" i="19"/>
  <c r="Q49" i="19"/>
  <c r="P49" i="19"/>
  <c r="O49" i="19"/>
  <c r="N49" i="19"/>
  <c r="L49" i="19"/>
  <c r="H49" i="19"/>
  <c r="Q116" i="19"/>
  <c r="P116" i="19"/>
  <c r="O116" i="19"/>
  <c r="N116" i="19"/>
  <c r="L116" i="19"/>
  <c r="H116" i="19"/>
  <c r="Q137" i="19"/>
  <c r="P137" i="19"/>
  <c r="O137" i="19"/>
  <c r="N137" i="19"/>
  <c r="L137" i="19"/>
  <c r="H137" i="19"/>
  <c r="Q93" i="19"/>
  <c r="P93" i="19"/>
  <c r="O93" i="19"/>
  <c r="N93" i="19"/>
  <c r="L93" i="19"/>
  <c r="H93" i="19"/>
  <c r="Q46" i="19"/>
  <c r="P46" i="19"/>
  <c r="O46" i="19"/>
  <c r="N46" i="19"/>
  <c r="L46" i="19"/>
  <c r="H46" i="19"/>
  <c r="Q4" i="19"/>
  <c r="P4" i="19"/>
  <c r="O4" i="19"/>
  <c r="N4" i="19"/>
  <c r="L4" i="19"/>
  <c r="H4" i="19"/>
  <c r="Q136" i="19"/>
  <c r="P136" i="19"/>
  <c r="O136" i="19"/>
  <c r="N136" i="19"/>
  <c r="L136" i="19"/>
  <c r="H136" i="19"/>
  <c r="Q253" i="19"/>
  <c r="P253" i="19"/>
  <c r="O253" i="19"/>
  <c r="N253" i="19"/>
  <c r="L253" i="19"/>
  <c r="H253" i="19"/>
  <c r="Q126" i="19"/>
  <c r="P126" i="19"/>
  <c r="O126" i="19"/>
  <c r="N126" i="19"/>
  <c r="L126" i="19"/>
  <c r="H126" i="19"/>
  <c r="Q247" i="19"/>
  <c r="P247" i="19"/>
  <c r="O247" i="19"/>
  <c r="N247" i="19"/>
  <c r="L247" i="19"/>
  <c r="H247" i="19"/>
  <c r="Q234" i="19"/>
  <c r="P234" i="19"/>
  <c r="O234" i="19"/>
  <c r="N234" i="19"/>
  <c r="L234" i="19"/>
  <c r="H234" i="19"/>
  <c r="Q57" i="19"/>
  <c r="P57" i="19"/>
  <c r="O57" i="19"/>
  <c r="N57" i="19"/>
  <c r="L57" i="19"/>
  <c r="H57" i="19"/>
  <c r="Q99" i="19"/>
  <c r="P99" i="19"/>
  <c r="O99" i="19"/>
  <c r="N99" i="19"/>
  <c r="L99" i="19"/>
  <c r="H99" i="19"/>
  <c r="Q249" i="19"/>
  <c r="P249" i="19"/>
  <c r="O249" i="19"/>
  <c r="N249" i="19"/>
  <c r="L249" i="19"/>
  <c r="H249" i="19"/>
  <c r="Q127" i="19"/>
  <c r="P127" i="19"/>
  <c r="O127" i="19"/>
  <c r="N127" i="19"/>
  <c r="L127" i="19"/>
  <c r="H127" i="19"/>
  <c r="Q60" i="19"/>
  <c r="P60" i="19"/>
  <c r="O60" i="19"/>
  <c r="N60" i="19"/>
  <c r="L60" i="19"/>
  <c r="H60" i="19"/>
  <c r="Q24" i="19"/>
  <c r="P24" i="19"/>
  <c r="O24" i="19"/>
  <c r="N24" i="19"/>
  <c r="L24" i="19"/>
  <c r="H24" i="19"/>
  <c r="Q241" i="19"/>
  <c r="P241" i="19"/>
  <c r="O241" i="19"/>
  <c r="N241" i="19"/>
  <c r="L241" i="19"/>
  <c r="H241" i="19"/>
  <c r="Q138" i="19"/>
  <c r="P138" i="19"/>
  <c r="O138" i="19"/>
  <c r="N138" i="19"/>
  <c r="L138" i="19"/>
  <c r="H138" i="19"/>
  <c r="Q128" i="19"/>
  <c r="P128" i="19"/>
  <c r="O128" i="19"/>
  <c r="N128" i="19"/>
  <c r="L128" i="19"/>
  <c r="H128" i="19"/>
  <c r="Q108" i="19"/>
  <c r="P108" i="19"/>
  <c r="O108" i="19"/>
  <c r="N108" i="19"/>
  <c r="L108" i="19"/>
  <c r="H108" i="19"/>
  <c r="Q98" i="19"/>
  <c r="P98" i="19"/>
  <c r="O98" i="19"/>
  <c r="N98" i="19"/>
  <c r="L98" i="19"/>
  <c r="H98" i="19"/>
  <c r="Q91" i="19"/>
  <c r="P91" i="19"/>
  <c r="O91" i="19"/>
  <c r="N91" i="19"/>
  <c r="L91" i="19"/>
  <c r="H91" i="19"/>
  <c r="Q13" i="19"/>
  <c r="P13" i="19"/>
  <c r="O13" i="19"/>
  <c r="N13" i="19"/>
  <c r="L13" i="19"/>
  <c r="H13" i="19"/>
  <c r="Q5" i="19"/>
  <c r="P5" i="19"/>
  <c r="O5" i="19"/>
  <c r="N5" i="19"/>
  <c r="L5" i="19"/>
  <c r="H5" i="19"/>
  <c r="Q125" i="19"/>
  <c r="P125" i="19"/>
  <c r="O125" i="19"/>
  <c r="N125" i="19"/>
  <c r="L125" i="19"/>
  <c r="H125" i="19"/>
  <c r="Q31" i="19"/>
  <c r="P31" i="19"/>
  <c r="O31" i="19"/>
  <c r="N31" i="19"/>
  <c r="L31" i="19"/>
  <c r="H31" i="19"/>
  <c r="Q278" i="19"/>
  <c r="P278" i="19"/>
  <c r="O278" i="19"/>
  <c r="N278" i="19"/>
  <c r="L278" i="19"/>
  <c r="H278" i="19"/>
  <c r="Q117" i="19"/>
  <c r="P117" i="19"/>
  <c r="O117" i="19"/>
  <c r="N117" i="19"/>
  <c r="L117" i="19"/>
  <c r="H117" i="19"/>
  <c r="Q106" i="19"/>
  <c r="P106" i="19"/>
  <c r="O106" i="19"/>
  <c r="N106" i="19"/>
  <c r="L106" i="19"/>
  <c r="H106" i="19"/>
  <c r="Q61" i="19"/>
  <c r="P61" i="19"/>
  <c r="O61" i="19"/>
  <c r="N61" i="19"/>
  <c r="L61" i="19"/>
  <c r="H61" i="19"/>
  <c r="Q38" i="19"/>
  <c r="P38" i="19"/>
  <c r="O38" i="19"/>
  <c r="N38" i="19"/>
  <c r="L38" i="19"/>
  <c r="H38" i="19"/>
  <c r="Q34" i="19"/>
  <c r="P34" i="19"/>
  <c r="O34" i="19"/>
  <c r="N34" i="19"/>
  <c r="L34" i="19"/>
  <c r="H34" i="19"/>
  <c r="Q22" i="19"/>
  <c r="P22" i="19"/>
  <c r="O22" i="19"/>
  <c r="N22" i="19"/>
  <c r="L22" i="19"/>
  <c r="H22" i="19"/>
  <c r="Q10" i="19"/>
  <c r="P10" i="19"/>
  <c r="O10" i="19"/>
  <c r="N10" i="19"/>
  <c r="L10" i="19"/>
  <c r="H10" i="19"/>
  <c r="Q107" i="19"/>
  <c r="P107" i="19"/>
  <c r="O107" i="19"/>
  <c r="N107" i="19"/>
  <c r="L107" i="19"/>
  <c r="H107" i="19"/>
  <c r="Q104" i="19"/>
  <c r="P104" i="19"/>
  <c r="O104" i="19"/>
  <c r="N104" i="19"/>
  <c r="L104" i="19"/>
  <c r="H104" i="19"/>
  <c r="Q89" i="19"/>
  <c r="P89" i="19"/>
  <c r="O89" i="19"/>
  <c r="N89" i="19"/>
  <c r="L89" i="19"/>
  <c r="H89" i="19"/>
  <c r="R64" i="19" l="1"/>
  <c r="R259" i="19"/>
  <c r="R134" i="19"/>
  <c r="R256" i="19"/>
  <c r="R9" i="19"/>
  <c r="R110" i="19"/>
  <c r="R120" i="19"/>
  <c r="R260" i="19"/>
  <c r="R15" i="19"/>
  <c r="R251" i="19"/>
  <c r="R47" i="19"/>
  <c r="R74" i="19"/>
  <c r="R246" i="19"/>
  <c r="R91" i="19"/>
  <c r="R117" i="19"/>
  <c r="R278" i="19"/>
  <c r="R13" i="19"/>
  <c r="R62" i="19"/>
  <c r="R276" i="19"/>
  <c r="R94" i="19"/>
  <c r="R122" i="19"/>
  <c r="R32" i="19"/>
  <c r="R235" i="19"/>
  <c r="R243" i="19"/>
  <c r="R130" i="19"/>
  <c r="R103" i="19"/>
  <c r="R8" i="19"/>
  <c r="R273" i="19"/>
  <c r="R125" i="19"/>
  <c r="R98" i="19"/>
  <c r="R30" i="19"/>
  <c r="R112" i="19"/>
  <c r="R68" i="19"/>
  <c r="R233" i="19"/>
  <c r="R257" i="19"/>
  <c r="R36" i="19"/>
  <c r="R270" i="19"/>
  <c r="R250" i="19"/>
  <c r="R264" i="19"/>
  <c r="R19" i="19"/>
  <c r="R44" i="19"/>
  <c r="R255" i="19"/>
  <c r="R88" i="19"/>
  <c r="R11" i="19"/>
  <c r="R55" i="19"/>
  <c r="R37" i="19"/>
  <c r="R17" i="19"/>
  <c r="R48" i="19"/>
  <c r="R72" i="19"/>
  <c r="R97" i="19"/>
  <c r="R131" i="19"/>
  <c r="R119" i="19"/>
  <c r="R16" i="19"/>
  <c r="R139" i="19"/>
  <c r="R69" i="19"/>
  <c r="R67" i="19"/>
  <c r="R135" i="19"/>
  <c r="R10" i="19"/>
  <c r="R6" i="19"/>
  <c r="R109" i="19"/>
  <c r="R254" i="19"/>
  <c r="R118" i="19"/>
  <c r="R272" i="19"/>
  <c r="R28" i="19"/>
  <c r="R248" i="19"/>
  <c r="R50" i="19"/>
  <c r="R245" i="19"/>
  <c r="R242" i="19"/>
  <c r="R12" i="19"/>
  <c r="R39" i="19"/>
  <c r="R70" i="19"/>
  <c r="R33" i="19"/>
  <c r="R56" i="19"/>
  <c r="R31" i="19"/>
  <c r="R138" i="19"/>
  <c r="R234" i="19"/>
  <c r="R253" i="19"/>
  <c r="R113" i="19"/>
  <c r="R141" i="19"/>
  <c r="R95" i="19"/>
  <c r="R275" i="19"/>
  <c r="R237" i="19"/>
  <c r="R59" i="19"/>
  <c r="R274" i="19"/>
  <c r="R42" i="19"/>
  <c r="R271" i="19"/>
  <c r="R43" i="19"/>
  <c r="R26" i="19"/>
  <c r="R75" i="19"/>
  <c r="R53" i="19"/>
  <c r="R3" i="19"/>
  <c r="R21" i="19"/>
  <c r="R45" i="19"/>
  <c r="R52" i="19"/>
  <c r="R22" i="19"/>
  <c r="R106" i="19"/>
  <c r="R241" i="19"/>
  <c r="R57" i="19"/>
  <c r="R46" i="19"/>
  <c r="R116" i="19"/>
  <c r="R25" i="19"/>
  <c r="R23" i="19"/>
  <c r="R101" i="19"/>
  <c r="R258" i="19"/>
  <c r="R121" i="19"/>
  <c r="R100" i="19"/>
  <c r="R268" i="19"/>
  <c r="R66" i="19"/>
  <c r="R61" i="19"/>
  <c r="R108" i="19"/>
  <c r="R127" i="19"/>
  <c r="R126" i="19"/>
  <c r="R4" i="19"/>
  <c r="R96" i="19"/>
  <c r="R269" i="19"/>
  <c r="R20" i="19"/>
  <c r="R7" i="19"/>
  <c r="R105" i="19"/>
  <c r="R107" i="19"/>
  <c r="R38" i="19"/>
  <c r="R60" i="19"/>
  <c r="R249" i="19"/>
  <c r="R247" i="19"/>
  <c r="R136" i="19"/>
  <c r="R137" i="19"/>
  <c r="R49" i="19"/>
  <c r="R265" i="19"/>
  <c r="R87" i="19"/>
  <c r="R92" i="19"/>
  <c r="R102" i="19"/>
  <c r="R115" i="19"/>
  <c r="R262" i="19"/>
  <c r="R18" i="19"/>
  <c r="R261" i="19"/>
  <c r="R35" i="19"/>
  <c r="R104" i="19"/>
  <c r="R29" i="19"/>
  <c r="R34" i="19"/>
  <c r="R5" i="19"/>
  <c r="R128" i="19"/>
  <c r="R24" i="19"/>
  <c r="R99" i="19"/>
  <c r="R93" i="19"/>
  <c r="R90" i="19"/>
  <c r="R132" i="19"/>
  <c r="R133" i="19"/>
  <c r="R266" i="19"/>
  <c r="R71" i="19"/>
  <c r="R73" i="19"/>
  <c r="R123" i="19"/>
  <c r="R239" i="19"/>
  <c r="R114" i="19"/>
  <c r="R41" i="19"/>
  <c r="R263" i="19"/>
  <c r="R240" i="19"/>
  <c r="R252" i="19"/>
  <c r="R244" i="19"/>
  <c r="R2" i="19"/>
  <c r="R58" i="19"/>
  <c r="R124" i="19"/>
  <c r="R238" i="19"/>
  <c r="R51" i="19"/>
  <c r="R40" i="19"/>
  <c r="R267" i="19"/>
  <c r="R27" i="19"/>
  <c r="R140" i="19"/>
  <c r="R63" i="19"/>
  <c r="R65" i="19"/>
  <c r="R89" i="19"/>
  <c r="R232" i="19"/>
  <c r="R129" i="19"/>
  <c r="R14" i="19"/>
  <c r="R54" i="19"/>
  <c r="R111" i="19"/>
  <c r="F28" i="7" l="1"/>
  <c r="F27" i="7"/>
  <c r="F4" i="7"/>
  <c r="F5" i="7"/>
  <c r="F6" i="7"/>
  <c r="F7" i="7"/>
  <c r="F8" i="7"/>
  <c r="F9" i="7"/>
  <c r="F10" i="7"/>
  <c r="F11" i="7"/>
  <c r="F12" i="7"/>
  <c r="F13" i="7"/>
  <c r="F14" i="7"/>
  <c r="F15" i="7"/>
  <c r="F16" i="7"/>
  <c r="F17" i="7"/>
  <c r="F18" i="7"/>
  <c r="F19" i="7"/>
  <c r="F20" i="7"/>
  <c r="F21" i="7"/>
  <c r="F22" i="7"/>
  <c r="F23" i="7"/>
  <c r="F24" i="7"/>
  <c r="F25" i="7"/>
  <c r="F26" i="7"/>
  <c r="F3" i="7"/>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3" i="14"/>
  <c r="H28" i="16" l="1"/>
  <c r="H27" i="16"/>
  <c r="H4" i="16"/>
  <c r="H5" i="16"/>
  <c r="H6" i="16"/>
  <c r="H7" i="16"/>
  <c r="H8" i="16"/>
  <c r="H9" i="16"/>
  <c r="H10" i="16"/>
  <c r="H11" i="16"/>
  <c r="H12" i="16"/>
  <c r="H13" i="16"/>
  <c r="H14" i="16"/>
  <c r="H15" i="16"/>
  <c r="H16" i="16"/>
  <c r="H17" i="16"/>
  <c r="H18" i="16"/>
  <c r="H19" i="16"/>
  <c r="H20" i="16"/>
  <c r="H21" i="16"/>
  <c r="H22" i="16"/>
  <c r="H23" i="16"/>
  <c r="H24" i="16"/>
  <c r="H25" i="16"/>
  <c r="H26" i="16"/>
  <c r="H3" i="16"/>
  <c r="H4" i="13" l="1"/>
  <c r="H5" i="13"/>
  <c r="H6" i="13"/>
  <c r="H7" i="13"/>
  <c r="H8" i="13"/>
  <c r="H9" i="13"/>
  <c r="H10" i="13"/>
  <c r="H11" i="13"/>
  <c r="H12" i="13"/>
  <c r="H13" i="13"/>
  <c r="H14" i="13"/>
  <c r="H15" i="13"/>
  <c r="H16" i="13"/>
  <c r="H17" i="13"/>
  <c r="H18" i="13"/>
  <c r="H19" i="13"/>
  <c r="H20" i="13"/>
  <c r="H21" i="13"/>
  <c r="H22" i="13"/>
  <c r="H23" i="13"/>
  <c r="H24" i="13"/>
  <c r="H25" i="13"/>
  <c r="H26" i="13"/>
  <c r="H27" i="13"/>
  <c r="H28" i="13"/>
  <c r="H3" i="13"/>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D1689" i="1"/>
  <c r="R1368" i="1"/>
  <c r="Q1368" i="1"/>
  <c r="P1368" i="1"/>
  <c r="O1368" i="1"/>
  <c r="L1368" i="1"/>
  <c r="H1368" i="1"/>
  <c r="R1367" i="1"/>
  <c r="Q1367" i="1"/>
  <c r="P1367" i="1"/>
  <c r="O1367" i="1"/>
  <c r="L1367" i="1"/>
  <c r="H1367" i="1"/>
  <c r="R1366" i="1"/>
  <c r="Q1366" i="1"/>
  <c r="P1366" i="1"/>
  <c r="O1366" i="1"/>
  <c r="L1366" i="1"/>
  <c r="H1366" i="1"/>
  <c r="R1365" i="1"/>
  <c r="Q1365" i="1"/>
  <c r="P1365" i="1"/>
  <c r="O1365" i="1"/>
  <c r="L1365" i="1"/>
  <c r="H1365" i="1"/>
  <c r="R1364" i="1"/>
  <c r="Q1364" i="1"/>
  <c r="P1364" i="1"/>
  <c r="O1364" i="1"/>
  <c r="L1364" i="1"/>
  <c r="H1364" i="1"/>
  <c r="R1363" i="1"/>
  <c r="Q1363" i="1"/>
  <c r="P1363" i="1"/>
  <c r="O1363" i="1"/>
  <c r="L1363" i="1"/>
  <c r="H1363" i="1"/>
  <c r="R1362" i="1"/>
  <c r="Q1362" i="1"/>
  <c r="P1362" i="1"/>
  <c r="O1362" i="1"/>
  <c r="L1362" i="1"/>
  <c r="H1362" i="1"/>
  <c r="R1361" i="1"/>
  <c r="Q1361" i="1"/>
  <c r="P1361" i="1"/>
  <c r="O1361" i="1"/>
  <c r="L1361" i="1"/>
  <c r="H1361" i="1"/>
  <c r="R1359" i="1"/>
  <c r="Q1359" i="1"/>
  <c r="P1359" i="1"/>
  <c r="O1359" i="1"/>
  <c r="L1359" i="1"/>
  <c r="H1359" i="1"/>
  <c r="R1358" i="1"/>
  <c r="Q1358" i="1"/>
  <c r="P1358" i="1"/>
  <c r="O1358" i="1"/>
  <c r="L1358" i="1"/>
  <c r="H1358" i="1"/>
  <c r="R1357" i="1"/>
  <c r="Q1357" i="1"/>
  <c r="P1357" i="1"/>
  <c r="O1357" i="1"/>
  <c r="L1357" i="1"/>
  <c r="H1357" i="1"/>
  <c r="R1355" i="1"/>
  <c r="Q1355" i="1"/>
  <c r="P1355" i="1"/>
  <c r="O1355" i="1"/>
  <c r="L1355" i="1"/>
  <c r="H1355" i="1"/>
  <c r="R1354" i="1"/>
  <c r="Q1354" i="1"/>
  <c r="P1354" i="1"/>
  <c r="O1354" i="1"/>
  <c r="L1354" i="1"/>
  <c r="H1354" i="1"/>
  <c r="R1353" i="1"/>
  <c r="Q1353" i="1"/>
  <c r="P1353" i="1"/>
  <c r="O1353" i="1"/>
  <c r="L1353" i="1"/>
  <c r="H1353" i="1"/>
  <c r="R1360" i="1"/>
  <c r="Q1360" i="1"/>
  <c r="P1360" i="1"/>
  <c r="O1360" i="1"/>
  <c r="L1360" i="1"/>
  <c r="H1360" i="1"/>
  <c r="R1352" i="1"/>
  <c r="Q1352" i="1"/>
  <c r="P1352" i="1"/>
  <c r="O1352" i="1"/>
  <c r="L1352" i="1"/>
  <c r="H1352" i="1"/>
  <c r="R1351" i="1"/>
  <c r="Q1351" i="1"/>
  <c r="P1351" i="1"/>
  <c r="O1351" i="1"/>
  <c r="L1351" i="1"/>
  <c r="H1351" i="1"/>
  <c r="R1350" i="1"/>
  <c r="Q1350" i="1"/>
  <c r="P1350" i="1"/>
  <c r="O1350" i="1"/>
  <c r="L1350" i="1"/>
  <c r="H1350" i="1"/>
  <c r="R1349" i="1"/>
  <c r="Q1349" i="1"/>
  <c r="P1349" i="1"/>
  <c r="O1349" i="1"/>
  <c r="L1349" i="1"/>
  <c r="H1349" i="1"/>
  <c r="R1348" i="1"/>
  <c r="Q1348" i="1"/>
  <c r="P1348" i="1"/>
  <c r="O1348" i="1"/>
  <c r="L1348" i="1"/>
  <c r="H1348" i="1"/>
  <c r="R1356" i="1"/>
  <c r="Q1356" i="1"/>
  <c r="P1356" i="1"/>
  <c r="O1356" i="1"/>
  <c r="L1356" i="1"/>
  <c r="H1356" i="1"/>
  <c r="R1347" i="1"/>
  <c r="Q1347" i="1"/>
  <c r="P1347" i="1"/>
  <c r="O1347" i="1"/>
  <c r="L1347" i="1"/>
  <c r="H1347" i="1"/>
  <c r="R1346" i="1"/>
  <c r="Q1346" i="1"/>
  <c r="P1346" i="1"/>
  <c r="O1346" i="1"/>
  <c r="L1346" i="1"/>
  <c r="H1346" i="1"/>
  <c r="R1345" i="1"/>
  <c r="Q1345" i="1"/>
  <c r="P1345" i="1"/>
  <c r="O1345" i="1"/>
  <c r="L1345" i="1"/>
  <c r="H1345" i="1"/>
  <c r="R1344" i="1"/>
  <c r="Q1344" i="1"/>
  <c r="P1344" i="1"/>
  <c r="O1344" i="1"/>
  <c r="L1344" i="1"/>
  <c r="H1344" i="1"/>
  <c r="R1343" i="1"/>
  <c r="Q1343" i="1"/>
  <c r="P1343" i="1"/>
  <c r="O1343" i="1"/>
  <c r="L1343" i="1"/>
  <c r="H1343" i="1"/>
  <c r="R1342" i="1"/>
  <c r="Q1342" i="1"/>
  <c r="P1342" i="1"/>
  <c r="O1342" i="1"/>
  <c r="L1342" i="1"/>
  <c r="H1342" i="1"/>
  <c r="R1341" i="1"/>
  <c r="Q1341" i="1"/>
  <c r="P1341" i="1"/>
  <c r="O1341" i="1"/>
  <c r="L1341" i="1"/>
  <c r="H1341" i="1"/>
  <c r="R1340" i="1"/>
  <c r="Q1340" i="1"/>
  <c r="P1340" i="1"/>
  <c r="O1340" i="1"/>
  <c r="L1340" i="1"/>
  <c r="H1340" i="1"/>
  <c r="S1366" i="1" l="1"/>
  <c r="S1340" i="1"/>
  <c r="S1348" i="1"/>
  <c r="S1351" i="1"/>
  <c r="S1350" i="1"/>
  <c r="S1361" i="1"/>
  <c r="S1367" i="1"/>
  <c r="S1364" i="1"/>
  <c r="S1345" i="1"/>
  <c r="S1368" i="1"/>
  <c r="S1342" i="1"/>
  <c r="S1344" i="1"/>
  <c r="S1356" i="1"/>
  <c r="S1355" i="1"/>
  <c r="S1359" i="1"/>
  <c r="S1341" i="1"/>
  <c r="S1347" i="1"/>
  <c r="S1354" i="1"/>
  <c r="S1363" i="1"/>
  <c r="S1346" i="1"/>
  <c r="S1349" i="1"/>
  <c r="S1352" i="1"/>
  <c r="S1353" i="1"/>
  <c r="S1362" i="1"/>
  <c r="S1365" i="1"/>
  <c r="S1358" i="1"/>
  <c r="S1343" i="1"/>
  <c r="S1360" i="1"/>
  <c r="S1357" i="1"/>
  <c r="R1405" i="1"/>
  <c r="Q1405" i="1"/>
  <c r="P1405" i="1"/>
  <c r="O1405" i="1"/>
  <c r="L1405" i="1"/>
  <c r="H1405" i="1"/>
  <c r="R1404" i="1"/>
  <c r="Q1404" i="1"/>
  <c r="P1404" i="1"/>
  <c r="O1404" i="1"/>
  <c r="L1404" i="1"/>
  <c r="H1404" i="1"/>
  <c r="R1403" i="1"/>
  <c r="Q1403" i="1"/>
  <c r="P1403" i="1"/>
  <c r="O1403" i="1"/>
  <c r="L1403" i="1"/>
  <c r="H1403" i="1"/>
  <c r="R1402" i="1"/>
  <c r="Q1402" i="1"/>
  <c r="P1402" i="1"/>
  <c r="O1402" i="1"/>
  <c r="L1402" i="1"/>
  <c r="H1402" i="1"/>
  <c r="R1401" i="1"/>
  <c r="Q1401" i="1"/>
  <c r="P1401" i="1"/>
  <c r="O1401" i="1"/>
  <c r="L1401" i="1"/>
  <c r="H1401" i="1"/>
  <c r="R1400" i="1"/>
  <c r="Q1400" i="1"/>
  <c r="P1400" i="1"/>
  <c r="O1400" i="1"/>
  <c r="L1400" i="1"/>
  <c r="H1400" i="1"/>
  <c r="R1399" i="1"/>
  <c r="Q1399" i="1"/>
  <c r="P1399" i="1"/>
  <c r="O1399" i="1"/>
  <c r="L1399" i="1"/>
  <c r="H1399" i="1"/>
  <c r="R1398" i="1"/>
  <c r="Q1398" i="1"/>
  <c r="P1398" i="1"/>
  <c r="O1398" i="1"/>
  <c r="L1398" i="1"/>
  <c r="H1398" i="1"/>
  <c r="R1396" i="1"/>
  <c r="Q1396" i="1"/>
  <c r="P1396" i="1"/>
  <c r="O1396" i="1"/>
  <c r="L1396" i="1"/>
  <c r="H1396" i="1"/>
  <c r="R1395" i="1"/>
  <c r="Q1395" i="1"/>
  <c r="P1395" i="1"/>
  <c r="O1395" i="1"/>
  <c r="L1395" i="1"/>
  <c r="H1395" i="1"/>
  <c r="R1394" i="1"/>
  <c r="Q1394" i="1"/>
  <c r="P1394" i="1"/>
  <c r="O1394" i="1"/>
  <c r="L1394" i="1"/>
  <c r="H1394" i="1"/>
  <c r="R1393" i="1"/>
  <c r="Q1393" i="1"/>
  <c r="P1393" i="1"/>
  <c r="O1393" i="1"/>
  <c r="L1393" i="1"/>
  <c r="H1393" i="1"/>
  <c r="R1392" i="1"/>
  <c r="Q1392" i="1"/>
  <c r="P1392" i="1"/>
  <c r="O1392" i="1"/>
  <c r="L1392" i="1"/>
  <c r="H1392" i="1"/>
  <c r="R1391" i="1"/>
  <c r="Q1391" i="1"/>
  <c r="P1391" i="1"/>
  <c r="O1391" i="1"/>
  <c r="L1391" i="1"/>
  <c r="H1391" i="1"/>
  <c r="R1397" i="1"/>
  <c r="Q1397" i="1"/>
  <c r="P1397" i="1"/>
  <c r="O1397" i="1"/>
  <c r="L1397" i="1"/>
  <c r="H1397" i="1"/>
  <c r="R1390" i="1"/>
  <c r="Q1390" i="1"/>
  <c r="P1390" i="1"/>
  <c r="O1390" i="1"/>
  <c r="L1390" i="1"/>
  <c r="H1390" i="1"/>
  <c r="R1389" i="1"/>
  <c r="Q1389" i="1"/>
  <c r="P1389" i="1"/>
  <c r="O1389" i="1"/>
  <c r="L1389" i="1"/>
  <c r="H1389" i="1"/>
  <c r="R1388" i="1"/>
  <c r="Q1388" i="1"/>
  <c r="P1388" i="1"/>
  <c r="O1388" i="1"/>
  <c r="L1388" i="1"/>
  <c r="H1388" i="1"/>
  <c r="R1387" i="1"/>
  <c r="Q1387" i="1"/>
  <c r="P1387" i="1"/>
  <c r="O1387" i="1"/>
  <c r="L1387" i="1"/>
  <c r="H1387" i="1"/>
  <c r="R1386" i="1"/>
  <c r="Q1386" i="1"/>
  <c r="P1386" i="1"/>
  <c r="O1386" i="1"/>
  <c r="L1386" i="1"/>
  <c r="H1386" i="1"/>
  <c r="R1384" i="1"/>
  <c r="Q1384" i="1"/>
  <c r="P1384" i="1"/>
  <c r="O1384" i="1"/>
  <c r="L1384" i="1"/>
  <c r="H1384" i="1"/>
  <c r="R1385" i="1"/>
  <c r="Q1385" i="1"/>
  <c r="P1385" i="1"/>
  <c r="O1385" i="1"/>
  <c r="L1385" i="1"/>
  <c r="H1385" i="1"/>
  <c r="R1383" i="1"/>
  <c r="Q1383" i="1"/>
  <c r="P1383" i="1"/>
  <c r="O1383" i="1"/>
  <c r="L1383" i="1"/>
  <c r="H1383" i="1"/>
  <c r="R1382" i="1"/>
  <c r="Q1382" i="1"/>
  <c r="P1382" i="1"/>
  <c r="O1382" i="1"/>
  <c r="L1382" i="1"/>
  <c r="H1382" i="1"/>
  <c r="R1381" i="1"/>
  <c r="Q1381" i="1"/>
  <c r="P1381" i="1"/>
  <c r="O1381" i="1"/>
  <c r="L1381" i="1"/>
  <c r="H1381" i="1"/>
  <c r="S1386" i="1" l="1"/>
  <c r="S1384" i="1"/>
  <c r="S1392" i="1"/>
  <c r="S1385" i="1"/>
  <c r="S1396" i="1"/>
  <c r="S1399" i="1"/>
  <c r="S1403" i="1"/>
  <c r="S1383" i="1"/>
  <c r="S1387" i="1"/>
  <c r="S1382" i="1"/>
  <c r="S1390" i="1"/>
  <c r="S1394" i="1"/>
  <c r="S1402" i="1"/>
  <c r="S1391" i="1"/>
  <c r="S1381" i="1"/>
  <c r="S1397" i="1"/>
  <c r="S1400" i="1"/>
  <c r="S1398" i="1"/>
  <c r="S1405" i="1"/>
  <c r="S1395" i="1"/>
  <c r="S1388" i="1"/>
  <c r="S1393" i="1"/>
  <c r="S1401" i="1"/>
  <c r="S1389" i="1"/>
  <c r="S1404" i="1"/>
  <c r="R1601" i="1"/>
  <c r="Q1601" i="1"/>
  <c r="P1601" i="1"/>
  <c r="O1601" i="1"/>
  <c r="L1601" i="1"/>
  <c r="H1601" i="1"/>
  <c r="R1600" i="1"/>
  <c r="Q1600" i="1"/>
  <c r="P1600" i="1"/>
  <c r="O1600" i="1"/>
  <c r="L1600" i="1"/>
  <c r="H1600" i="1"/>
  <c r="R1598" i="1"/>
  <c r="Q1598" i="1"/>
  <c r="P1598" i="1"/>
  <c r="O1598" i="1"/>
  <c r="L1598" i="1"/>
  <c r="H1598" i="1"/>
  <c r="R1597" i="1"/>
  <c r="Q1597" i="1"/>
  <c r="P1597" i="1"/>
  <c r="O1597" i="1"/>
  <c r="L1597" i="1"/>
  <c r="H1597" i="1"/>
  <c r="R1596" i="1"/>
  <c r="Q1596" i="1"/>
  <c r="P1596" i="1"/>
  <c r="O1596" i="1"/>
  <c r="L1596" i="1"/>
  <c r="H1596" i="1"/>
  <c r="R1595" i="1"/>
  <c r="Q1595" i="1"/>
  <c r="P1595" i="1"/>
  <c r="O1595" i="1"/>
  <c r="L1595" i="1"/>
  <c r="H1595" i="1"/>
  <c r="R1594" i="1"/>
  <c r="Q1594" i="1"/>
  <c r="P1594" i="1"/>
  <c r="O1594" i="1"/>
  <c r="L1594" i="1"/>
  <c r="H1594" i="1"/>
  <c r="R1593" i="1"/>
  <c r="Q1593" i="1"/>
  <c r="P1593" i="1"/>
  <c r="O1593" i="1"/>
  <c r="L1593" i="1"/>
  <c r="H1593" i="1"/>
  <c r="R1590" i="1"/>
  <c r="Q1590" i="1"/>
  <c r="P1590" i="1"/>
  <c r="O1590" i="1"/>
  <c r="L1590" i="1"/>
  <c r="H1590" i="1"/>
  <c r="R1589" i="1"/>
  <c r="Q1589" i="1"/>
  <c r="P1589" i="1"/>
  <c r="O1589" i="1"/>
  <c r="L1589" i="1"/>
  <c r="H1589" i="1"/>
  <c r="R1588" i="1"/>
  <c r="Q1588" i="1"/>
  <c r="P1588" i="1"/>
  <c r="O1588" i="1"/>
  <c r="L1588" i="1"/>
  <c r="H1588" i="1"/>
  <c r="R1587" i="1"/>
  <c r="Q1587" i="1"/>
  <c r="P1587" i="1"/>
  <c r="O1587" i="1"/>
  <c r="L1587" i="1"/>
  <c r="H1587" i="1"/>
  <c r="R1599" i="1"/>
  <c r="Q1599" i="1"/>
  <c r="P1599" i="1"/>
  <c r="O1599" i="1"/>
  <c r="L1599" i="1"/>
  <c r="H1599" i="1"/>
  <c r="R1591" i="1"/>
  <c r="Q1591" i="1"/>
  <c r="P1591" i="1"/>
  <c r="O1591" i="1"/>
  <c r="L1591" i="1"/>
  <c r="H1591" i="1"/>
  <c r="R1586" i="1"/>
  <c r="Q1586" i="1"/>
  <c r="P1586" i="1"/>
  <c r="O1586" i="1"/>
  <c r="L1586" i="1"/>
  <c r="H1586" i="1"/>
  <c r="R1585" i="1"/>
  <c r="Q1585" i="1"/>
  <c r="P1585" i="1"/>
  <c r="O1585" i="1"/>
  <c r="L1585" i="1"/>
  <c r="H1585" i="1"/>
  <c r="R1584" i="1"/>
  <c r="Q1584" i="1"/>
  <c r="P1584" i="1"/>
  <c r="O1584" i="1"/>
  <c r="L1584" i="1"/>
  <c r="H1584" i="1"/>
  <c r="R1583" i="1"/>
  <c r="Q1583" i="1"/>
  <c r="P1583" i="1"/>
  <c r="O1583" i="1"/>
  <c r="L1583" i="1"/>
  <c r="H1583" i="1"/>
  <c r="R1582" i="1"/>
  <c r="Q1582" i="1"/>
  <c r="P1582" i="1"/>
  <c r="O1582" i="1"/>
  <c r="L1582" i="1"/>
  <c r="H1582" i="1"/>
  <c r="R1581" i="1"/>
  <c r="Q1581" i="1"/>
  <c r="P1581" i="1"/>
  <c r="O1581" i="1"/>
  <c r="L1581" i="1"/>
  <c r="H1581" i="1"/>
  <c r="R1580" i="1"/>
  <c r="Q1580" i="1"/>
  <c r="P1580" i="1"/>
  <c r="O1580" i="1"/>
  <c r="L1580" i="1"/>
  <c r="H1580" i="1"/>
  <c r="R1579" i="1"/>
  <c r="Q1579" i="1"/>
  <c r="P1579" i="1"/>
  <c r="O1579" i="1"/>
  <c r="L1579" i="1"/>
  <c r="H1579" i="1"/>
  <c r="R1578" i="1"/>
  <c r="Q1578" i="1"/>
  <c r="P1578" i="1"/>
  <c r="O1578" i="1"/>
  <c r="L1578" i="1"/>
  <c r="H1578" i="1"/>
  <c r="R1577" i="1"/>
  <c r="Q1577" i="1"/>
  <c r="P1577" i="1"/>
  <c r="O1577" i="1"/>
  <c r="L1577" i="1"/>
  <c r="H1577" i="1"/>
  <c r="R1576" i="1"/>
  <c r="Q1576" i="1"/>
  <c r="P1576" i="1"/>
  <c r="O1576" i="1"/>
  <c r="L1576" i="1"/>
  <c r="H1576" i="1"/>
  <c r="R1575" i="1"/>
  <c r="Q1575" i="1"/>
  <c r="P1575" i="1"/>
  <c r="O1575" i="1"/>
  <c r="L1575" i="1"/>
  <c r="H1575" i="1"/>
  <c r="R1574" i="1"/>
  <c r="Q1574" i="1"/>
  <c r="P1574" i="1"/>
  <c r="O1574" i="1"/>
  <c r="L1574" i="1"/>
  <c r="H1574" i="1"/>
  <c r="R1592" i="1"/>
  <c r="Q1592" i="1"/>
  <c r="P1592" i="1"/>
  <c r="O1592" i="1"/>
  <c r="L1592" i="1"/>
  <c r="H1592" i="1"/>
  <c r="R1573" i="1"/>
  <c r="Q1573" i="1"/>
  <c r="P1573" i="1"/>
  <c r="O1573" i="1"/>
  <c r="L1573" i="1"/>
  <c r="H1573" i="1"/>
  <c r="R1572" i="1"/>
  <c r="Q1572" i="1"/>
  <c r="P1572" i="1"/>
  <c r="O1572" i="1"/>
  <c r="L1572" i="1"/>
  <c r="H1572" i="1"/>
  <c r="R1571" i="1"/>
  <c r="Q1571" i="1"/>
  <c r="P1571" i="1"/>
  <c r="O1571" i="1"/>
  <c r="L1571" i="1"/>
  <c r="H1571" i="1"/>
  <c r="R1570" i="1"/>
  <c r="Q1570" i="1"/>
  <c r="P1570" i="1"/>
  <c r="O1570" i="1"/>
  <c r="L1570" i="1"/>
  <c r="H1570" i="1"/>
  <c r="R1569" i="1"/>
  <c r="Q1569" i="1"/>
  <c r="P1569" i="1"/>
  <c r="O1569" i="1"/>
  <c r="L1569" i="1"/>
  <c r="H1569" i="1"/>
  <c r="R1568" i="1"/>
  <c r="Q1568" i="1"/>
  <c r="P1568" i="1"/>
  <c r="O1568" i="1"/>
  <c r="L1568" i="1"/>
  <c r="H1568" i="1"/>
  <c r="R1567" i="1"/>
  <c r="Q1567" i="1"/>
  <c r="P1567" i="1"/>
  <c r="O1567" i="1"/>
  <c r="L1567" i="1"/>
  <c r="H1567" i="1"/>
  <c r="R1566" i="1"/>
  <c r="Q1566" i="1"/>
  <c r="P1566" i="1"/>
  <c r="O1566" i="1"/>
  <c r="L1566" i="1"/>
  <c r="H1566" i="1"/>
  <c r="R1565" i="1"/>
  <c r="Q1565" i="1"/>
  <c r="P1565" i="1"/>
  <c r="O1565" i="1"/>
  <c r="L1565" i="1"/>
  <c r="H1565" i="1"/>
  <c r="R1564" i="1"/>
  <c r="Q1564" i="1"/>
  <c r="P1564" i="1"/>
  <c r="O1564" i="1"/>
  <c r="L1564" i="1"/>
  <c r="H1564" i="1"/>
  <c r="R1563" i="1"/>
  <c r="Q1563" i="1"/>
  <c r="P1563" i="1"/>
  <c r="O1563" i="1"/>
  <c r="L1563" i="1"/>
  <c r="H1563" i="1"/>
  <c r="S1567" i="1" l="1"/>
  <c r="S1574" i="1"/>
  <c r="S1598" i="1"/>
  <c r="S1592" i="1"/>
  <c r="S1585" i="1"/>
  <c r="S1593" i="1"/>
  <c r="S1564" i="1"/>
  <c r="S1587" i="1"/>
  <c r="S1576" i="1"/>
  <c r="S1568" i="1"/>
  <c r="S1582" i="1"/>
  <c r="S1586" i="1"/>
  <c r="S1600" i="1"/>
  <c r="S1595" i="1"/>
  <c r="S1565" i="1"/>
  <c r="S1573" i="1"/>
  <c r="S1580" i="1"/>
  <c r="S1597" i="1"/>
  <c r="S1572" i="1"/>
  <c r="S1590" i="1"/>
  <c r="S1596" i="1"/>
  <c r="S1563" i="1"/>
  <c r="S1589" i="1"/>
  <c r="S1601" i="1"/>
  <c r="S1566" i="1"/>
  <c r="S1571" i="1"/>
  <c r="S1575" i="1"/>
  <c r="S1577" i="1"/>
  <c r="S1583" i="1"/>
  <c r="S1588" i="1"/>
  <c r="S1569" i="1"/>
  <c r="S1570" i="1"/>
  <c r="S1579" i="1"/>
  <c r="S1581" i="1"/>
  <c r="S1578" i="1"/>
  <c r="S1599" i="1"/>
  <c r="S1594" i="1"/>
  <c r="S1584" i="1"/>
  <c r="S1591" i="1"/>
  <c r="R1334" i="1"/>
  <c r="Q1334" i="1"/>
  <c r="P1334" i="1"/>
  <c r="O1334" i="1"/>
  <c r="L1334" i="1"/>
  <c r="H1334" i="1"/>
  <c r="R1333" i="1"/>
  <c r="Q1333" i="1"/>
  <c r="P1333" i="1"/>
  <c r="O1333" i="1"/>
  <c r="L1333" i="1"/>
  <c r="H1333" i="1"/>
  <c r="R1332" i="1"/>
  <c r="Q1332" i="1"/>
  <c r="P1332" i="1"/>
  <c r="O1332" i="1"/>
  <c r="L1332" i="1"/>
  <c r="H1332" i="1"/>
  <c r="R1331" i="1"/>
  <c r="Q1331" i="1"/>
  <c r="P1331" i="1"/>
  <c r="O1331" i="1"/>
  <c r="L1331" i="1"/>
  <c r="H1331" i="1"/>
  <c r="R1330" i="1"/>
  <c r="Q1330" i="1"/>
  <c r="P1330" i="1"/>
  <c r="O1330" i="1"/>
  <c r="L1330" i="1"/>
  <c r="H1330" i="1"/>
  <c r="R1329" i="1"/>
  <c r="Q1329" i="1"/>
  <c r="P1329" i="1"/>
  <c r="O1329" i="1"/>
  <c r="L1329" i="1"/>
  <c r="H1329" i="1"/>
  <c r="R1328" i="1"/>
  <c r="Q1328" i="1"/>
  <c r="P1328" i="1"/>
  <c r="O1328" i="1"/>
  <c r="L1328" i="1"/>
  <c r="H1328" i="1"/>
  <c r="R1327" i="1"/>
  <c r="Q1327" i="1"/>
  <c r="P1327" i="1"/>
  <c r="O1327" i="1"/>
  <c r="L1327" i="1"/>
  <c r="H1327" i="1"/>
  <c r="R1326" i="1"/>
  <c r="Q1326" i="1"/>
  <c r="P1326" i="1"/>
  <c r="O1326" i="1"/>
  <c r="L1326" i="1"/>
  <c r="H1326" i="1"/>
  <c r="R1325" i="1"/>
  <c r="Q1325" i="1"/>
  <c r="P1325" i="1"/>
  <c r="O1325" i="1"/>
  <c r="L1325" i="1"/>
  <c r="H1325" i="1"/>
  <c r="R1324" i="1"/>
  <c r="Q1324" i="1"/>
  <c r="P1324" i="1"/>
  <c r="O1324" i="1"/>
  <c r="L1324" i="1"/>
  <c r="H1324" i="1"/>
  <c r="R1323" i="1"/>
  <c r="Q1323" i="1"/>
  <c r="P1323" i="1"/>
  <c r="O1323" i="1"/>
  <c r="L1323" i="1"/>
  <c r="H1323" i="1"/>
  <c r="R1322" i="1"/>
  <c r="Q1322" i="1"/>
  <c r="P1322" i="1"/>
  <c r="O1322" i="1"/>
  <c r="L1322" i="1"/>
  <c r="H1322" i="1"/>
  <c r="R1321" i="1"/>
  <c r="Q1321" i="1"/>
  <c r="P1321" i="1"/>
  <c r="O1321" i="1"/>
  <c r="L1321" i="1"/>
  <c r="H1321" i="1"/>
  <c r="R1320" i="1"/>
  <c r="Q1320" i="1"/>
  <c r="P1320" i="1"/>
  <c r="O1320" i="1"/>
  <c r="L1320" i="1"/>
  <c r="H1320" i="1"/>
  <c r="R1319" i="1"/>
  <c r="Q1319" i="1"/>
  <c r="P1319" i="1"/>
  <c r="O1319" i="1"/>
  <c r="L1319" i="1"/>
  <c r="H1319" i="1"/>
  <c r="R1318" i="1"/>
  <c r="Q1318" i="1"/>
  <c r="P1318" i="1"/>
  <c r="O1318" i="1"/>
  <c r="L1318" i="1"/>
  <c r="H1318" i="1"/>
  <c r="R1316" i="1"/>
  <c r="Q1316" i="1"/>
  <c r="P1316" i="1"/>
  <c r="O1316" i="1"/>
  <c r="L1316" i="1"/>
  <c r="H1316" i="1"/>
  <c r="R1315" i="1"/>
  <c r="Q1315" i="1"/>
  <c r="P1315" i="1"/>
  <c r="O1315" i="1"/>
  <c r="L1315" i="1"/>
  <c r="H1315" i="1"/>
  <c r="R1314" i="1"/>
  <c r="Q1314" i="1"/>
  <c r="P1314" i="1"/>
  <c r="O1314" i="1"/>
  <c r="L1314" i="1"/>
  <c r="H1314" i="1"/>
  <c r="R1313" i="1"/>
  <c r="Q1313" i="1"/>
  <c r="P1313" i="1"/>
  <c r="O1313" i="1"/>
  <c r="L1313" i="1"/>
  <c r="H1313" i="1"/>
  <c r="R1312" i="1"/>
  <c r="Q1312" i="1"/>
  <c r="P1312" i="1"/>
  <c r="O1312" i="1"/>
  <c r="L1312" i="1"/>
  <c r="H1312" i="1"/>
  <c r="R1311" i="1"/>
  <c r="Q1311" i="1"/>
  <c r="P1311" i="1"/>
  <c r="O1311" i="1"/>
  <c r="L1311" i="1"/>
  <c r="H1311" i="1"/>
  <c r="R1310" i="1"/>
  <c r="Q1310" i="1"/>
  <c r="P1310" i="1"/>
  <c r="O1310" i="1"/>
  <c r="L1310" i="1"/>
  <c r="H1310" i="1"/>
  <c r="R1309" i="1"/>
  <c r="Q1309" i="1"/>
  <c r="P1309" i="1"/>
  <c r="O1309" i="1"/>
  <c r="L1309" i="1"/>
  <c r="H1309" i="1"/>
  <c r="R1308" i="1"/>
  <c r="Q1308" i="1"/>
  <c r="P1308" i="1"/>
  <c r="O1308" i="1"/>
  <c r="L1308" i="1"/>
  <c r="H1308" i="1"/>
  <c r="R1307" i="1"/>
  <c r="Q1307" i="1"/>
  <c r="P1307" i="1"/>
  <c r="O1307" i="1"/>
  <c r="L1307" i="1"/>
  <c r="H1307" i="1"/>
  <c r="R1306" i="1"/>
  <c r="Q1306" i="1"/>
  <c r="P1306" i="1"/>
  <c r="O1306" i="1"/>
  <c r="L1306" i="1"/>
  <c r="H1306" i="1"/>
  <c r="R1305" i="1"/>
  <c r="Q1305" i="1"/>
  <c r="P1305" i="1"/>
  <c r="O1305" i="1"/>
  <c r="L1305" i="1"/>
  <c r="H1305" i="1"/>
  <c r="R1304" i="1"/>
  <c r="Q1304" i="1"/>
  <c r="P1304" i="1"/>
  <c r="O1304" i="1"/>
  <c r="L1304" i="1"/>
  <c r="H1304" i="1"/>
  <c r="R1303" i="1"/>
  <c r="Q1303" i="1"/>
  <c r="P1303" i="1"/>
  <c r="O1303" i="1"/>
  <c r="L1303" i="1"/>
  <c r="H1303" i="1"/>
  <c r="R1302" i="1"/>
  <c r="Q1302" i="1"/>
  <c r="P1302" i="1"/>
  <c r="O1302" i="1"/>
  <c r="L1302" i="1"/>
  <c r="H1302" i="1"/>
  <c r="R1301" i="1"/>
  <c r="Q1301" i="1"/>
  <c r="P1301" i="1"/>
  <c r="O1301" i="1"/>
  <c r="L1301" i="1"/>
  <c r="H1301" i="1"/>
  <c r="R1300" i="1"/>
  <c r="Q1300" i="1"/>
  <c r="P1300" i="1"/>
  <c r="O1300" i="1"/>
  <c r="L1300" i="1"/>
  <c r="H1300" i="1"/>
  <c r="R1299" i="1"/>
  <c r="Q1299" i="1"/>
  <c r="P1299" i="1"/>
  <c r="O1299" i="1"/>
  <c r="L1299" i="1"/>
  <c r="H1299" i="1"/>
  <c r="R1298" i="1"/>
  <c r="Q1298" i="1"/>
  <c r="P1298" i="1"/>
  <c r="O1298" i="1"/>
  <c r="L1298" i="1"/>
  <c r="H1298" i="1"/>
  <c r="R1317" i="1"/>
  <c r="Q1317" i="1"/>
  <c r="P1317" i="1"/>
  <c r="O1317" i="1"/>
  <c r="L1317" i="1"/>
  <c r="H1317" i="1"/>
  <c r="R1296" i="1"/>
  <c r="Q1296" i="1"/>
  <c r="P1296" i="1"/>
  <c r="O1296" i="1"/>
  <c r="L1296" i="1"/>
  <c r="H1296" i="1"/>
  <c r="R1295" i="1"/>
  <c r="Q1295" i="1"/>
  <c r="P1295" i="1"/>
  <c r="O1295" i="1"/>
  <c r="L1295" i="1"/>
  <c r="H1295" i="1"/>
  <c r="R1294" i="1"/>
  <c r="Q1294" i="1"/>
  <c r="P1294" i="1"/>
  <c r="O1294" i="1"/>
  <c r="L1294" i="1"/>
  <c r="H1294" i="1"/>
  <c r="R1293" i="1"/>
  <c r="Q1293" i="1"/>
  <c r="P1293" i="1"/>
  <c r="O1293" i="1"/>
  <c r="L1293" i="1"/>
  <c r="H1293" i="1"/>
  <c r="R1292" i="1"/>
  <c r="Q1292" i="1"/>
  <c r="P1292" i="1"/>
  <c r="O1292" i="1"/>
  <c r="L1292" i="1"/>
  <c r="H1292" i="1"/>
  <c r="R1290" i="1"/>
  <c r="Q1290" i="1"/>
  <c r="P1290" i="1"/>
  <c r="O1290" i="1"/>
  <c r="L1290" i="1"/>
  <c r="H1290" i="1"/>
  <c r="R1291" i="1"/>
  <c r="Q1291" i="1"/>
  <c r="P1291" i="1"/>
  <c r="O1291" i="1"/>
  <c r="L1291" i="1"/>
  <c r="H1291" i="1"/>
  <c r="R1289" i="1"/>
  <c r="Q1289" i="1"/>
  <c r="P1289" i="1"/>
  <c r="O1289" i="1"/>
  <c r="L1289" i="1"/>
  <c r="H1289" i="1"/>
  <c r="R1288" i="1"/>
  <c r="Q1288" i="1"/>
  <c r="P1288" i="1"/>
  <c r="O1288" i="1"/>
  <c r="L1288" i="1"/>
  <c r="H1288" i="1"/>
  <c r="R1287" i="1"/>
  <c r="Q1287" i="1"/>
  <c r="P1287" i="1"/>
  <c r="O1287" i="1"/>
  <c r="L1287" i="1"/>
  <c r="H1287" i="1"/>
  <c r="R1286" i="1"/>
  <c r="Q1286" i="1"/>
  <c r="P1286" i="1"/>
  <c r="O1286" i="1"/>
  <c r="L1286" i="1"/>
  <c r="H1286" i="1"/>
  <c r="R1285" i="1"/>
  <c r="Q1285" i="1"/>
  <c r="P1285" i="1"/>
  <c r="O1285" i="1"/>
  <c r="L1285" i="1"/>
  <c r="H1285" i="1"/>
  <c r="R1284" i="1"/>
  <c r="Q1284" i="1"/>
  <c r="P1284" i="1"/>
  <c r="O1284" i="1"/>
  <c r="L1284" i="1"/>
  <c r="H1284" i="1"/>
  <c r="R1283" i="1"/>
  <c r="Q1283" i="1"/>
  <c r="P1283" i="1"/>
  <c r="O1283" i="1"/>
  <c r="L1283" i="1"/>
  <c r="H1283" i="1"/>
  <c r="R1297" i="1"/>
  <c r="Q1297" i="1"/>
  <c r="P1297" i="1"/>
  <c r="O1297" i="1"/>
  <c r="L1297" i="1"/>
  <c r="H1297" i="1"/>
  <c r="R1282" i="1"/>
  <c r="Q1282" i="1"/>
  <c r="P1282" i="1"/>
  <c r="O1282" i="1"/>
  <c r="L1282" i="1"/>
  <c r="H1282" i="1"/>
  <c r="R1281" i="1"/>
  <c r="Q1281" i="1"/>
  <c r="P1281" i="1"/>
  <c r="O1281" i="1"/>
  <c r="L1281" i="1"/>
  <c r="H1281" i="1"/>
  <c r="R1280" i="1"/>
  <c r="Q1280" i="1"/>
  <c r="P1280" i="1"/>
  <c r="O1280" i="1"/>
  <c r="L1280" i="1"/>
  <c r="H1280" i="1"/>
  <c r="R1279" i="1"/>
  <c r="Q1279" i="1"/>
  <c r="P1279" i="1"/>
  <c r="O1279" i="1"/>
  <c r="L1279" i="1"/>
  <c r="H1279" i="1"/>
  <c r="R1278" i="1"/>
  <c r="Q1278" i="1"/>
  <c r="P1278" i="1"/>
  <c r="O1278" i="1"/>
  <c r="L1278" i="1"/>
  <c r="H1278" i="1"/>
  <c r="R1277" i="1"/>
  <c r="Q1277" i="1"/>
  <c r="P1277" i="1"/>
  <c r="O1277" i="1"/>
  <c r="L1277" i="1"/>
  <c r="H1277" i="1"/>
  <c r="R1276" i="1"/>
  <c r="Q1276" i="1"/>
  <c r="P1276" i="1"/>
  <c r="O1276" i="1"/>
  <c r="L1276" i="1"/>
  <c r="H1276" i="1"/>
  <c r="R1275" i="1"/>
  <c r="Q1275" i="1"/>
  <c r="P1275" i="1"/>
  <c r="O1275" i="1"/>
  <c r="L1275" i="1"/>
  <c r="H1275" i="1"/>
  <c r="R1274" i="1"/>
  <c r="Q1274" i="1"/>
  <c r="P1274" i="1"/>
  <c r="O1274" i="1"/>
  <c r="L1274" i="1"/>
  <c r="H1274" i="1"/>
  <c r="R1272" i="1"/>
  <c r="Q1272" i="1"/>
  <c r="P1272" i="1"/>
  <c r="O1272" i="1"/>
  <c r="L1272" i="1"/>
  <c r="H1272" i="1"/>
  <c r="R1273" i="1"/>
  <c r="Q1273" i="1"/>
  <c r="P1273" i="1"/>
  <c r="O1273" i="1"/>
  <c r="L1273" i="1"/>
  <c r="H1273" i="1"/>
  <c r="R1271" i="1"/>
  <c r="Q1271" i="1"/>
  <c r="P1271" i="1"/>
  <c r="O1271" i="1"/>
  <c r="L1271" i="1"/>
  <c r="H1271" i="1"/>
  <c r="R1270" i="1"/>
  <c r="Q1270" i="1"/>
  <c r="P1270" i="1"/>
  <c r="O1270" i="1"/>
  <c r="L1270" i="1"/>
  <c r="H1270" i="1"/>
  <c r="R1269" i="1"/>
  <c r="Q1269" i="1"/>
  <c r="P1269" i="1"/>
  <c r="O1269" i="1"/>
  <c r="L1269" i="1"/>
  <c r="H1269" i="1"/>
  <c r="R1268" i="1"/>
  <c r="Q1268" i="1"/>
  <c r="P1268" i="1"/>
  <c r="O1268" i="1"/>
  <c r="L1268" i="1"/>
  <c r="H1268" i="1"/>
  <c r="R1267" i="1"/>
  <c r="Q1267" i="1"/>
  <c r="P1267" i="1"/>
  <c r="O1267" i="1"/>
  <c r="L1267" i="1"/>
  <c r="H1267" i="1"/>
  <c r="R1266" i="1"/>
  <c r="Q1266" i="1"/>
  <c r="P1266" i="1"/>
  <c r="O1266" i="1"/>
  <c r="L1266" i="1"/>
  <c r="H1266" i="1"/>
  <c r="R1265" i="1"/>
  <c r="Q1265" i="1"/>
  <c r="P1265" i="1"/>
  <c r="O1265" i="1"/>
  <c r="L1265" i="1"/>
  <c r="H1265" i="1"/>
  <c r="R1264" i="1"/>
  <c r="Q1264" i="1"/>
  <c r="P1264" i="1"/>
  <c r="O1264" i="1"/>
  <c r="L1264" i="1"/>
  <c r="H1264" i="1"/>
  <c r="R1263" i="1"/>
  <c r="Q1263" i="1"/>
  <c r="P1263" i="1"/>
  <c r="O1263" i="1"/>
  <c r="L1263" i="1"/>
  <c r="H1263" i="1"/>
  <c r="S1305" i="1" l="1"/>
  <c r="S1265" i="1"/>
  <c r="S1269" i="1"/>
  <c r="S1272" i="1"/>
  <c r="S1281" i="1"/>
  <c r="S1292" i="1"/>
  <c r="S1304" i="1"/>
  <c r="S1264" i="1"/>
  <c r="S1263" i="1"/>
  <c r="S1313" i="1"/>
  <c r="S1318" i="1"/>
  <c r="S1330" i="1"/>
  <c r="S1270" i="1"/>
  <c r="S1325" i="1"/>
  <c r="S1283" i="1"/>
  <c r="S1287" i="1"/>
  <c r="S1332" i="1"/>
  <c r="S1275" i="1"/>
  <c r="S1279" i="1"/>
  <c r="S1298" i="1"/>
  <c r="S1302" i="1"/>
  <c r="S1310" i="1"/>
  <c r="S1319" i="1"/>
  <c r="S1323" i="1"/>
  <c r="S1327" i="1"/>
  <c r="S1321" i="1"/>
  <c r="S1266" i="1"/>
  <c r="S1315" i="1"/>
  <c r="S1320" i="1"/>
  <c r="S1324" i="1"/>
  <c r="S1282" i="1"/>
  <c r="S1301" i="1"/>
  <c r="S1306" i="1"/>
  <c r="S1288" i="1"/>
  <c r="S1300" i="1"/>
  <c r="S1309" i="1"/>
  <c r="S1268" i="1"/>
  <c r="S1273" i="1"/>
  <c r="S1276" i="1"/>
  <c r="S1290" i="1"/>
  <c r="S1295" i="1"/>
  <c r="S1299" i="1"/>
  <c r="S1303" i="1"/>
  <c r="S1308" i="1"/>
  <c r="S1280" i="1"/>
  <c r="S1267" i="1"/>
  <c r="S1322" i="1"/>
  <c r="S1326" i="1"/>
  <c r="S1331" i="1"/>
  <c r="S1278" i="1"/>
  <c r="S1312" i="1"/>
  <c r="S1297" i="1"/>
  <c r="S1274" i="1"/>
  <c r="S1277" i="1"/>
  <c r="S1284" i="1"/>
  <c r="S1291" i="1"/>
  <c r="S1317" i="1"/>
  <c r="S1307" i="1"/>
  <c r="S1311" i="1"/>
  <c r="S1314" i="1"/>
  <c r="S1316" i="1"/>
  <c r="S1334" i="1"/>
  <c r="S1286" i="1"/>
  <c r="S1293" i="1"/>
  <c r="S1329" i="1"/>
  <c r="S1271" i="1"/>
  <c r="S1285" i="1"/>
  <c r="S1289" i="1"/>
  <c r="S1294" i="1"/>
  <c r="S1296" i="1"/>
  <c r="S1328" i="1"/>
  <c r="S1333" i="1"/>
  <c r="R1262" i="1"/>
  <c r="Q1262" i="1"/>
  <c r="P1262" i="1"/>
  <c r="O1262" i="1"/>
  <c r="L1262" i="1"/>
  <c r="H1262" i="1"/>
  <c r="R1261" i="1"/>
  <c r="Q1261" i="1"/>
  <c r="P1261" i="1"/>
  <c r="O1261" i="1"/>
  <c r="L1261" i="1"/>
  <c r="H1261" i="1"/>
  <c r="R1260" i="1"/>
  <c r="Q1260" i="1"/>
  <c r="P1260" i="1"/>
  <c r="O1260" i="1"/>
  <c r="L1260" i="1"/>
  <c r="H1260" i="1"/>
  <c r="R1259" i="1"/>
  <c r="Q1259" i="1"/>
  <c r="P1259" i="1"/>
  <c r="O1259" i="1"/>
  <c r="L1259" i="1"/>
  <c r="H1259" i="1"/>
  <c r="R1258" i="1"/>
  <c r="Q1258" i="1"/>
  <c r="P1258" i="1"/>
  <c r="O1258" i="1"/>
  <c r="L1258" i="1"/>
  <c r="H1258" i="1"/>
  <c r="R1257" i="1"/>
  <c r="Q1257" i="1"/>
  <c r="P1257" i="1"/>
  <c r="O1257" i="1"/>
  <c r="L1257" i="1"/>
  <c r="H1257" i="1"/>
  <c r="R1256" i="1"/>
  <c r="Q1256" i="1"/>
  <c r="P1256" i="1"/>
  <c r="O1256" i="1"/>
  <c r="L1256" i="1"/>
  <c r="H1256" i="1"/>
  <c r="R1255" i="1"/>
  <c r="Q1255" i="1"/>
  <c r="P1255" i="1"/>
  <c r="O1255" i="1"/>
  <c r="L1255" i="1"/>
  <c r="H1255" i="1"/>
  <c r="R1254" i="1"/>
  <c r="Q1254" i="1"/>
  <c r="P1254" i="1"/>
  <c r="O1254" i="1"/>
  <c r="L1254" i="1"/>
  <c r="H1254" i="1"/>
  <c r="R1253" i="1"/>
  <c r="Q1253" i="1"/>
  <c r="P1253" i="1"/>
  <c r="O1253" i="1"/>
  <c r="L1253" i="1"/>
  <c r="H1253" i="1"/>
  <c r="R1252" i="1"/>
  <c r="Q1252" i="1"/>
  <c r="P1252" i="1"/>
  <c r="O1252" i="1"/>
  <c r="L1252" i="1"/>
  <c r="H1252" i="1"/>
  <c r="R1251" i="1"/>
  <c r="Q1251" i="1"/>
  <c r="P1251" i="1"/>
  <c r="O1251" i="1"/>
  <c r="L1251" i="1"/>
  <c r="H1251" i="1"/>
  <c r="R1250" i="1"/>
  <c r="Q1250" i="1"/>
  <c r="P1250" i="1"/>
  <c r="O1250" i="1"/>
  <c r="L1250" i="1"/>
  <c r="H1250" i="1"/>
  <c r="R1249" i="1"/>
  <c r="Q1249" i="1"/>
  <c r="P1249" i="1"/>
  <c r="O1249" i="1"/>
  <c r="L1249" i="1"/>
  <c r="H1249" i="1"/>
  <c r="R1248" i="1"/>
  <c r="Q1248" i="1"/>
  <c r="P1248" i="1"/>
  <c r="O1248" i="1"/>
  <c r="L1248" i="1"/>
  <c r="H1248" i="1"/>
  <c r="R1247" i="1"/>
  <c r="Q1247" i="1"/>
  <c r="P1247" i="1"/>
  <c r="O1247" i="1"/>
  <c r="L1247" i="1"/>
  <c r="H1247" i="1"/>
  <c r="R1246" i="1"/>
  <c r="Q1246" i="1"/>
  <c r="P1246" i="1"/>
  <c r="O1246" i="1"/>
  <c r="L1246" i="1"/>
  <c r="H1246" i="1"/>
  <c r="R1245" i="1"/>
  <c r="Q1245" i="1"/>
  <c r="P1245" i="1"/>
  <c r="O1245" i="1"/>
  <c r="L1245" i="1"/>
  <c r="H1245" i="1"/>
  <c r="R1244" i="1"/>
  <c r="Q1244" i="1"/>
  <c r="P1244" i="1"/>
  <c r="O1244" i="1"/>
  <c r="L1244" i="1"/>
  <c r="H1244" i="1"/>
  <c r="R1243" i="1"/>
  <c r="Q1243" i="1"/>
  <c r="P1243" i="1"/>
  <c r="O1243" i="1"/>
  <c r="L1243" i="1"/>
  <c r="H1243" i="1"/>
  <c r="R1242" i="1"/>
  <c r="Q1242" i="1"/>
  <c r="P1242" i="1"/>
  <c r="O1242" i="1"/>
  <c r="L1242" i="1"/>
  <c r="H1242" i="1"/>
  <c r="R1240" i="1"/>
  <c r="Q1240" i="1"/>
  <c r="P1240" i="1"/>
  <c r="O1240" i="1"/>
  <c r="L1240" i="1"/>
  <c r="H1240" i="1"/>
  <c r="R1239" i="1"/>
  <c r="Q1239" i="1"/>
  <c r="P1239" i="1"/>
  <c r="O1239" i="1"/>
  <c r="L1239" i="1"/>
  <c r="H1239" i="1"/>
  <c r="R1238" i="1"/>
  <c r="Q1238" i="1"/>
  <c r="P1238" i="1"/>
  <c r="O1238" i="1"/>
  <c r="L1238" i="1"/>
  <c r="H1238" i="1"/>
  <c r="R1237" i="1"/>
  <c r="Q1237" i="1"/>
  <c r="P1237" i="1"/>
  <c r="O1237" i="1"/>
  <c r="L1237" i="1"/>
  <c r="H1237" i="1"/>
  <c r="R1236" i="1"/>
  <c r="Q1236" i="1"/>
  <c r="P1236" i="1"/>
  <c r="O1236" i="1"/>
  <c r="L1236" i="1"/>
  <c r="H1236" i="1"/>
  <c r="R1235" i="1"/>
  <c r="Q1235" i="1"/>
  <c r="P1235" i="1"/>
  <c r="O1235" i="1"/>
  <c r="L1235" i="1"/>
  <c r="H1235" i="1"/>
  <c r="R1234" i="1"/>
  <c r="Q1234" i="1"/>
  <c r="P1234" i="1"/>
  <c r="O1234" i="1"/>
  <c r="L1234" i="1"/>
  <c r="H1234" i="1"/>
  <c r="R1233" i="1"/>
  <c r="Q1233" i="1"/>
  <c r="P1233" i="1"/>
  <c r="O1233" i="1"/>
  <c r="L1233" i="1"/>
  <c r="H1233" i="1"/>
  <c r="R1232" i="1"/>
  <c r="Q1232" i="1"/>
  <c r="P1232" i="1"/>
  <c r="O1232" i="1"/>
  <c r="L1232" i="1"/>
  <c r="H1232" i="1"/>
  <c r="R1231" i="1"/>
  <c r="Q1231" i="1"/>
  <c r="P1231" i="1"/>
  <c r="O1231" i="1"/>
  <c r="L1231" i="1"/>
  <c r="H1231" i="1"/>
  <c r="R1230" i="1"/>
  <c r="Q1230" i="1"/>
  <c r="P1230" i="1"/>
  <c r="O1230" i="1"/>
  <c r="L1230" i="1"/>
  <c r="H1230" i="1"/>
  <c r="R1229" i="1"/>
  <c r="Q1229" i="1"/>
  <c r="P1229" i="1"/>
  <c r="O1229" i="1"/>
  <c r="L1229" i="1"/>
  <c r="H1229" i="1"/>
  <c r="R1228" i="1"/>
  <c r="Q1228" i="1"/>
  <c r="P1228" i="1"/>
  <c r="O1228" i="1"/>
  <c r="L1228" i="1"/>
  <c r="H1228" i="1"/>
  <c r="R1227" i="1"/>
  <c r="Q1227" i="1"/>
  <c r="P1227" i="1"/>
  <c r="O1227" i="1"/>
  <c r="L1227" i="1"/>
  <c r="H1227" i="1"/>
  <c r="R1225" i="1"/>
  <c r="Q1225" i="1"/>
  <c r="P1225" i="1"/>
  <c r="O1225" i="1"/>
  <c r="L1225" i="1"/>
  <c r="H1225" i="1"/>
  <c r="R1224" i="1"/>
  <c r="Q1224" i="1"/>
  <c r="P1224" i="1"/>
  <c r="O1224" i="1"/>
  <c r="L1224" i="1"/>
  <c r="H1224" i="1"/>
  <c r="R1223" i="1"/>
  <c r="Q1223" i="1"/>
  <c r="P1223" i="1"/>
  <c r="O1223" i="1"/>
  <c r="L1223" i="1"/>
  <c r="H1223" i="1"/>
  <c r="R1222" i="1"/>
  <c r="Q1222" i="1"/>
  <c r="P1222" i="1"/>
  <c r="O1222" i="1"/>
  <c r="L1222" i="1"/>
  <c r="H1222" i="1"/>
  <c r="R1221" i="1"/>
  <c r="Q1221" i="1"/>
  <c r="P1221" i="1"/>
  <c r="O1221" i="1"/>
  <c r="L1221" i="1"/>
  <c r="H1221" i="1"/>
  <c r="R1220" i="1"/>
  <c r="Q1220" i="1"/>
  <c r="P1220" i="1"/>
  <c r="O1220" i="1"/>
  <c r="L1220" i="1"/>
  <c r="H1220" i="1"/>
  <c r="R1219" i="1"/>
  <c r="Q1219" i="1"/>
  <c r="P1219" i="1"/>
  <c r="O1219" i="1"/>
  <c r="L1219" i="1"/>
  <c r="H1219" i="1"/>
  <c r="R1218" i="1"/>
  <c r="Q1218" i="1"/>
  <c r="P1218" i="1"/>
  <c r="O1218" i="1"/>
  <c r="L1218" i="1"/>
  <c r="H1218" i="1"/>
  <c r="R1241" i="1"/>
  <c r="Q1241" i="1"/>
  <c r="P1241" i="1"/>
  <c r="O1241" i="1"/>
  <c r="L1241" i="1"/>
  <c r="H1241" i="1"/>
  <c r="R1217" i="1"/>
  <c r="Q1217" i="1"/>
  <c r="P1217" i="1"/>
  <c r="O1217" i="1"/>
  <c r="L1217" i="1"/>
  <c r="H1217" i="1"/>
  <c r="R1216" i="1"/>
  <c r="Q1216" i="1"/>
  <c r="P1216" i="1"/>
  <c r="O1216" i="1"/>
  <c r="L1216" i="1"/>
  <c r="H1216" i="1"/>
  <c r="R1215" i="1"/>
  <c r="Q1215" i="1"/>
  <c r="P1215" i="1"/>
  <c r="O1215" i="1"/>
  <c r="L1215" i="1"/>
  <c r="H1215" i="1"/>
  <c r="R1214" i="1"/>
  <c r="Q1214" i="1"/>
  <c r="P1214" i="1"/>
  <c r="O1214" i="1"/>
  <c r="L1214" i="1"/>
  <c r="H1214" i="1"/>
  <c r="R1213" i="1"/>
  <c r="Q1213" i="1"/>
  <c r="P1213" i="1"/>
  <c r="O1213" i="1"/>
  <c r="L1213" i="1"/>
  <c r="H1213" i="1"/>
  <c r="R1212" i="1"/>
  <c r="Q1212" i="1"/>
  <c r="P1212" i="1"/>
  <c r="O1212" i="1"/>
  <c r="L1212" i="1"/>
  <c r="H1212" i="1"/>
  <c r="R1211" i="1"/>
  <c r="Q1211" i="1"/>
  <c r="P1211" i="1"/>
  <c r="O1211" i="1"/>
  <c r="L1211" i="1"/>
  <c r="H1211" i="1"/>
  <c r="R1210" i="1"/>
  <c r="Q1210" i="1"/>
  <c r="P1210" i="1"/>
  <c r="O1210" i="1"/>
  <c r="L1210" i="1"/>
  <c r="H1210" i="1"/>
  <c r="R1209" i="1"/>
  <c r="Q1209" i="1"/>
  <c r="P1209" i="1"/>
  <c r="O1209" i="1"/>
  <c r="L1209" i="1"/>
  <c r="H1209" i="1"/>
  <c r="R1208" i="1"/>
  <c r="Q1208" i="1"/>
  <c r="P1208" i="1"/>
  <c r="O1208" i="1"/>
  <c r="L1208" i="1"/>
  <c r="H1208" i="1"/>
  <c r="R1206" i="1"/>
  <c r="Q1206" i="1"/>
  <c r="P1206" i="1"/>
  <c r="O1206" i="1"/>
  <c r="L1206" i="1"/>
  <c r="H1206" i="1"/>
  <c r="R1207" i="1"/>
  <c r="Q1207" i="1"/>
  <c r="P1207" i="1"/>
  <c r="O1207" i="1"/>
  <c r="L1207" i="1"/>
  <c r="H1207" i="1"/>
  <c r="R1204" i="1"/>
  <c r="Q1204" i="1"/>
  <c r="P1204" i="1"/>
  <c r="O1204" i="1"/>
  <c r="L1204" i="1"/>
  <c r="H1204" i="1"/>
  <c r="R1203" i="1"/>
  <c r="Q1203" i="1"/>
  <c r="P1203" i="1"/>
  <c r="O1203" i="1"/>
  <c r="L1203" i="1"/>
  <c r="H1203" i="1"/>
  <c r="R1202" i="1"/>
  <c r="Q1202" i="1"/>
  <c r="P1202" i="1"/>
  <c r="O1202" i="1"/>
  <c r="L1202" i="1"/>
  <c r="H1202" i="1"/>
  <c r="R1226" i="1"/>
  <c r="Q1226" i="1"/>
  <c r="P1226" i="1"/>
  <c r="O1226" i="1"/>
  <c r="L1226" i="1"/>
  <c r="H1226" i="1"/>
  <c r="R1201" i="1"/>
  <c r="Q1201" i="1"/>
  <c r="P1201" i="1"/>
  <c r="O1201" i="1"/>
  <c r="L1201" i="1"/>
  <c r="H1201" i="1"/>
  <c r="R1200" i="1"/>
  <c r="Q1200" i="1"/>
  <c r="P1200" i="1"/>
  <c r="O1200" i="1"/>
  <c r="L1200" i="1"/>
  <c r="H1200" i="1"/>
  <c r="R1199" i="1"/>
  <c r="Q1199" i="1"/>
  <c r="P1199" i="1"/>
  <c r="O1199" i="1"/>
  <c r="L1199" i="1"/>
  <c r="H1199" i="1"/>
  <c r="R1198" i="1"/>
  <c r="Q1198" i="1"/>
  <c r="P1198" i="1"/>
  <c r="O1198" i="1"/>
  <c r="L1198" i="1"/>
  <c r="H1198" i="1"/>
  <c r="R1197" i="1"/>
  <c r="Q1197" i="1"/>
  <c r="P1197" i="1"/>
  <c r="O1197" i="1"/>
  <c r="L1197" i="1"/>
  <c r="H1197" i="1"/>
  <c r="R1205" i="1"/>
  <c r="Q1205" i="1"/>
  <c r="P1205" i="1"/>
  <c r="O1205" i="1"/>
  <c r="L1205" i="1"/>
  <c r="H1205" i="1"/>
  <c r="R1196" i="1"/>
  <c r="Q1196" i="1"/>
  <c r="P1196" i="1"/>
  <c r="O1196" i="1"/>
  <c r="L1196" i="1"/>
  <c r="H1196" i="1"/>
  <c r="R1195" i="1"/>
  <c r="Q1195" i="1"/>
  <c r="P1195" i="1"/>
  <c r="O1195" i="1"/>
  <c r="L1195" i="1"/>
  <c r="H1195" i="1"/>
  <c r="R1194" i="1"/>
  <c r="Q1194" i="1"/>
  <c r="P1194" i="1"/>
  <c r="O1194" i="1"/>
  <c r="L1194" i="1"/>
  <c r="H1194" i="1"/>
  <c r="R1193" i="1"/>
  <c r="Q1193" i="1"/>
  <c r="P1193" i="1"/>
  <c r="O1193" i="1"/>
  <c r="L1193" i="1"/>
  <c r="H1193" i="1"/>
  <c r="R1192" i="1"/>
  <c r="Q1192" i="1"/>
  <c r="P1192" i="1"/>
  <c r="O1192" i="1"/>
  <c r="L1192" i="1"/>
  <c r="H1192" i="1"/>
  <c r="R1191" i="1"/>
  <c r="Q1191" i="1"/>
  <c r="P1191" i="1"/>
  <c r="O1191" i="1"/>
  <c r="L1191" i="1"/>
  <c r="H1191" i="1"/>
  <c r="R1190" i="1"/>
  <c r="Q1190" i="1"/>
  <c r="P1190" i="1"/>
  <c r="O1190" i="1"/>
  <c r="L1190" i="1"/>
  <c r="H1190" i="1"/>
  <c r="R1189" i="1"/>
  <c r="Q1189" i="1"/>
  <c r="P1189" i="1"/>
  <c r="O1189" i="1"/>
  <c r="L1189" i="1"/>
  <c r="H1189" i="1"/>
  <c r="R1188" i="1"/>
  <c r="Q1188" i="1"/>
  <c r="P1188" i="1"/>
  <c r="O1188" i="1"/>
  <c r="L1188" i="1"/>
  <c r="H1188" i="1"/>
  <c r="R1187" i="1"/>
  <c r="Q1187" i="1"/>
  <c r="P1187" i="1"/>
  <c r="O1187" i="1"/>
  <c r="L1187" i="1"/>
  <c r="H1187" i="1"/>
  <c r="R1186" i="1"/>
  <c r="Q1186" i="1"/>
  <c r="P1186" i="1"/>
  <c r="O1186" i="1"/>
  <c r="L1186" i="1"/>
  <c r="H1186" i="1"/>
  <c r="R1185" i="1"/>
  <c r="Q1185" i="1"/>
  <c r="P1185" i="1"/>
  <c r="O1185" i="1"/>
  <c r="L1185" i="1"/>
  <c r="H1185" i="1"/>
  <c r="R1182" i="1"/>
  <c r="Q1182" i="1"/>
  <c r="P1182" i="1"/>
  <c r="O1182" i="1"/>
  <c r="L1182" i="1"/>
  <c r="H1182" i="1"/>
  <c r="R1184" i="1"/>
  <c r="Q1184" i="1"/>
  <c r="P1184" i="1"/>
  <c r="O1184" i="1"/>
  <c r="L1184" i="1"/>
  <c r="H1184" i="1"/>
  <c r="R1183" i="1"/>
  <c r="Q1183" i="1"/>
  <c r="P1183" i="1"/>
  <c r="O1183" i="1"/>
  <c r="L1183" i="1"/>
  <c r="H1183" i="1"/>
  <c r="R1181" i="1"/>
  <c r="Q1181" i="1"/>
  <c r="P1181" i="1"/>
  <c r="O1181" i="1"/>
  <c r="L1181" i="1"/>
  <c r="H1181" i="1"/>
  <c r="R1180" i="1"/>
  <c r="Q1180" i="1"/>
  <c r="P1180" i="1"/>
  <c r="O1180" i="1"/>
  <c r="L1180" i="1"/>
  <c r="H1180" i="1"/>
  <c r="R1179" i="1"/>
  <c r="Q1179" i="1"/>
  <c r="P1179" i="1"/>
  <c r="O1179" i="1"/>
  <c r="L1179" i="1"/>
  <c r="H1179" i="1"/>
  <c r="R1178" i="1"/>
  <c r="Q1178" i="1"/>
  <c r="P1178" i="1"/>
  <c r="O1178" i="1"/>
  <c r="L1178" i="1"/>
  <c r="H1178" i="1"/>
  <c r="R1177" i="1"/>
  <c r="Q1177" i="1"/>
  <c r="P1177" i="1"/>
  <c r="O1177" i="1"/>
  <c r="L1177" i="1"/>
  <c r="H1177" i="1"/>
  <c r="R1176" i="1"/>
  <c r="Q1176" i="1"/>
  <c r="P1176" i="1"/>
  <c r="O1176" i="1"/>
  <c r="L1176" i="1"/>
  <c r="H1176" i="1"/>
  <c r="R1175" i="1"/>
  <c r="Q1175" i="1"/>
  <c r="P1175" i="1"/>
  <c r="O1175" i="1"/>
  <c r="L1175" i="1"/>
  <c r="H1175" i="1"/>
  <c r="S1191" i="1" l="1"/>
  <c r="S1221" i="1"/>
  <c r="S1225" i="1"/>
  <c r="S1230" i="1"/>
  <c r="S1178" i="1"/>
  <c r="S1183" i="1"/>
  <c r="S1190" i="1"/>
  <c r="S1206" i="1"/>
  <c r="S1215" i="1"/>
  <c r="S1235" i="1"/>
  <c r="S1248" i="1"/>
  <c r="S1256" i="1"/>
  <c r="S1185" i="1"/>
  <c r="S1212" i="1"/>
  <c r="S1223" i="1"/>
  <c r="S1228" i="1"/>
  <c r="S1176" i="1"/>
  <c r="S1182" i="1"/>
  <c r="S1188" i="1"/>
  <c r="S1241" i="1"/>
  <c r="S1232" i="1"/>
  <c r="S1192" i="1"/>
  <c r="S1196" i="1"/>
  <c r="S1218" i="1"/>
  <c r="S1175" i="1"/>
  <c r="S1184" i="1"/>
  <c r="S1195" i="1"/>
  <c r="S1198" i="1"/>
  <c r="S1247" i="1"/>
  <c r="S1259" i="1"/>
  <c r="S1194" i="1"/>
  <c r="S1197" i="1"/>
  <c r="S1201" i="1"/>
  <c r="S1224" i="1"/>
  <c r="S1233" i="1"/>
  <c r="S1242" i="1"/>
  <c r="S1262" i="1"/>
  <c r="S1189" i="1"/>
  <c r="S1177" i="1"/>
  <c r="S1181" i="1"/>
  <c r="S1193" i="1"/>
  <c r="S1204" i="1"/>
  <c r="S1213" i="1"/>
  <c r="S1234" i="1"/>
  <c r="S1238" i="1"/>
  <c r="S1255" i="1"/>
  <c r="S1217" i="1"/>
  <c r="S1180" i="1"/>
  <c r="S1203" i="1"/>
  <c r="S1258" i="1"/>
  <c r="S1219" i="1"/>
  <c r="S1236" i="1"/>
  <c r="S1240" i="1"/>
  <c r="S1249" i="1"/>
  <c r="S1257" i="1"/>
  <c r="S1261" i="1"/>
  <c r="S1207" i="1"/>
  <c r="S1210" i="1"/>
  <c r="S1244" i="1"/>
  <c r="S1252" i="1"/>
  <c r="S1260" i="1"/>
  <c r="S1220" i="1"/>
  <c r="S1229" i="1"/>
  <c r="S1239" i="1"/>
  <c r="S1243" i="1"/>
  <c r="S1254" i="1"/>
  <c r="S1205" i="1"/>
  <c r="S1202" i="1"/>
  <c r="S1216" i="1"/>
  <c r="S1222" i="1"/>
  <c r="S1246" i="1"/>
  <c r="S1186" i="1"/>
  <c r="S1226" i="1"/>
  <c r="S1209" i="1"/>
  <c r="S1245" i="1"/>
  <c r="S1251" i="1"/>
  <c r="S1187" i="1"/>
  <c r="S1179" i="1"/>
  <c r="S1199" i="1"/>
  <c r="S1200" i="1"/>
  <c r="S1208" i="1"/>
  <c r="S1211" i="1"/>
  <c r="S1214" i="1"/>
  <c r="S1227" i="1"/>
  <c r="S1231" i="1"/>
  <c r="S1237" i="1"/>
  <c r="S1250" i="1"/>
  <c r="S1253" i="1"/>
  <c r="R1174" i="1"/>
  <c r="Q1174" i="1"/>
  <c r="P1174" i="1"/>
  <c r="O1174" i="1"/>
  <c r="L1174" i="1"/>
  <c r="H1174" i="1"/>
  <c r="R1173" i="1"/>
  <c r="Q1173" i="1"/>
  <c r="P1173" i="1"/>
  <c r="O1173" i="1"/>
  <c r="L1173" i="1"/>
  <c r="H1173" i="1"/>
  <c r="R1172" i="1"/>
  <c r="Q1172" i="1"/>
  <c r="P1172" i="1"/>
  <c r="O1172" i="1"/>
  <c r="L1172" i="1"/>
  <c r="H1172" i="1"/>
  <c r="R1171" i="1"/>
  <c r="Q1171" i="1"/>
  <c r="P1171" i="1"/>
  <c r="O1171" i="1"/>
  <c r="L1171" i="1"/>
  <c r="H1171" i="1"/>
  <c r="R1170" i="1"/>
  <c r="Q1170" i="1"/>
  <c r="P1170" i="1"/>
  <c r="O1170" i="1"/>
  <c r="L1170" i="1"/>
  <c r="H1170" i="1"/>
  <c r="R1169" i="1"/>
  <c r="Q1169" i="1"/>
  <c r="P1169" i="1"/>
  <c r="O1169" i="1"/>
  <c r="L1169" i="1"/>
  <c r="H1169" i="1"/>
  <c r="R1168" i="1"/>
  <c r="Q1168" i="1"/>
  <c r="P1168" i="1"/>
  <c r="O1168" i="1"/>
  <c r="L1168" i="1"/>
  <c r="H1168" i="1"/>
  <c r="R1167" i="1"/>
  <c r="Q1167" i="1"/>
  <c r="P1167" i="1"/>
  <c r="O1167" i="1"/>
  <c r="L1167" i="1"/>
  <c r="H1167" i="1"/>
  <c r="R1166" i="1"/>
  <c r="Q1166" i="1"/>
  <c r="P1166" i="1"/>
  <c r="O1166" i="1"/>
  <c r="L1166" i="1"/>
  <c r="H1166" i="1"/>
  <c r="R1165" i="1"/>
  <c r="Q1165" i="1"/>
  <c r="P1165" i="1"/>
  <c r="O1165" i="1"/>
  <c r="L1165" i="1"/>
  <c r="H1165" i="1"/>
  <c r="R1164" i="1"/>
  <c r="Q1164" i="1"/>
  <c r="P1164" i="1"/>
  <c r="O1164" i="1"/>
  <c r="L1164" i="1"/>
  <c r="H1164" i="1"/>
  <c r="R1163" i="1"/>
  <c r="Q1163" i="1"/>
  <c r="P1163" i="1"/>
  <c r="O1163" i="1"/>
  <c r="L1163" i="1"/>
  <c r="H1163" i="1"/>
  <c r="R1162" i="1"/>
  <c r="Q1162" i="1"/>
  <c r="P1162" i="1"/>
  <c r="O1162" i="1"/>
  <c r="L1162" i="1"/>
  <c r="H1162" i="1"/>
  <c r="R1161" i="1"/>
  <c r="Q1161" i="1"/>
  <c r="P1161" i="1"/>
  <c r="O1161" i="1"/>
  <c r="L1161" i="1"/>
  <c r="H1161" i="1"/>
  <c r="R1160" i="1"/>
  <c r="Q1160" i="1"/>
  <c r="P1160" i="1"/>
  <c r="O1160" i="1"/>
  <c r="L1160" i="1"/>
  <c r="H1160" i="1"/>
  <c r="R1159" i="1"/>
  <c r="Q1159" i="1"/>
  <c r="P1159" i="1"/>
  <c r="O1159" i="1"/>
  <c r="L1159" i="1"/>
  <c r="H1159" i="1"/>
  <c r="R1158" i="1"/>
  <c r="Q1158" i="1"/>
  <c r="P1158" i="1"/>
  <c r="O1158" i="1"/>
  <c r="L1158" i="1"/>
  <c r="H1158" i="1"/>
  <c r="R1157" i="1"/>
  <c r="Q1157" i="1"/>
  <c r="P1157" i="1"/>
  <c r="O1157" i="1"/>
  <c r="L1157" i="1"/>
  <c r="H1157" i="1"/>
  <c r="R1156" i="1"/>
  <c r="Q1156" i="1"/>
  <c r="P1156" i="1"/>
  <c r="O1156" i="1"/>
  <c r="L1156" i="1"/>
  <c r="H1156" i="1"/>
  <c r="R1155" i="1"/>
  <c r="Q1155" i="1"/>
  <c r="P1155" i="1"/>
  <c r="O1155" i="1"/>
  <c r="L1155" i="1"/>
  <c r="H1155" i="1"/>
  <c r="R1154" i="1"/>
  <c r="Q1154" i="1"/>
  <c r="P1154" i="1"/>
  <c r="O1154" i="1"/>
  <c r="L1154" i="1"/>
  <c r="H1154" i="1"/>
  <c r="R1153" i="1"/>
  <c r="Q1153" i="1"/>
  <c r="P1153" i="1"/>
  <c r="O1153" i="1"/>
  <c r="L1153" i="1"/>
  <c r="H1153" i="1"/>
  <c r="R1152" i="1"/>
  <c r="Q1152" i="1"/>
  <c r="P1152" i="1"/>
  <c r="O1152" i="1"/>
  <c r="L1152" i="1"/>
  <c r="H1152" i="1"/>
  <c r="R1151" i="1"/>
  <c r="Q1151" i="1"/>
  <c r="P1151" i="1"/>
  <c r="O1151" i="1"/>
  <c r="L1151" i="1"/>
  <c r="H1151" i="1"/>
  <c r="S1170" i="1" l="1"/>
  <c r="S1174" i="1"/>
  <c r="S1151" i="1"/>
  <c r="S1157" i="1"/>
  <c r="S1161" i="1"/>
  <c r="S1154" i="1"/>
  <c r="S1152" i="1"/>
  <c r="S1168" i="1"/>
  <c r="S1172" i="1"/>
  <c r="S1156" i="1"/>
  <c r="S1173" i="1"/>
  <c r="S1163" i="1"/>
  <c r="S1167" i="1"/>
  <c r="S1162" i="1"/>
  <c r="S1166" i="1"/>
  <c r="S1159" i="1"/>
  <c r="S1153" i="1"/>
  <c r="S1158" i="1"/>
  <c r="S1160" i="1"/>
  <c r="S1164" i="1"/>
  <c r="S1155" i="1"/>
  <c r="S1165" i="1"/>
  <c r="S1169" i="1"/>
  <c r="S1171" i="1"/>
  <c r="R1144" i="1"/>
  <c r="Q1144" i="1"/>
  <c r="P1144" i="1"/>
  <c r="O1144" i="1"/>
  <c r="L1144" i="1"/>
  <c r="H1144" i="1"/>
  <c r="R1143" i="1"/>
  <c r="Q1143" i="1"/>
  <c r="P1143" i="1"/>
  <c r="O1143" i="1"/>
  <c r="L1143" i="1"/>
  <c r="H1143" i="1"/>
  <c r="R1142" i="1"/>
  <c r="Q1142" i="1"/>
  <c r="P1142" i="1"/>
  <c r="O1142" i="1"/>
  <c r="L1142" i="1"/>
  <c r="H1142" i="1"/>
  <c r="R1141" i="1"/>
  <c r="Q1141" i="1"/>
  <c r="P1141" i="1"/>
  <c r="O1141" i="1"/>
  <c r="L1141" i="1"/>
  <c r="H1141" i="1"/>
  <c r="R1140" i="1"/>
  <c r="Q1140" i="1"/>
  <c r="P1140" i="1"/>
  <c r="O1140" i="1"/>
  <c r="L1140" i="1"/>
  <c r="H1140" i="1"/>
  <c r="R1139" i="1"/>
  <c r="Q1139" i="1"/>
  <c r="P1139" i="1"/>
  <c r="O1139" i="1"/>
  <c r="L1139" i="1"/>
  <c r="H1139" i="1"/>
  <c r="R1138" i="1"/>
  <c r="Q1138" i="1"/>
  <c r="P1138" i="1"/>
  <c r="O1138" i="1"/>
  <c r="L1138" i="1"/>
  <c r="H1138" i="1"/>
  <c r="R1137" i="1"/>
  <c r="Q1137" i="1"/>
  <c r="P1137" i="1"/>
  <c r="O1137" i="1"/>
  <c r="L1137" i="1"/>
  <c r="H1137" i="1"/>
  <c r="R1136" i="1"/>
  <c r="Q1136" i="1"/>
  <c r="P1136" i="1"/>
  <c r="O1136" i="1"/>
  <c r="L1136" i="1"/>
  <c r="H1136" i="1"/>
  <c r="R1135" i="1"/>
  <c r="Q1135" i="1"/>
  <c r="P1135" i="1"/>
  <c r="O1135" i="1"/>
  <c r="L1135" i="1"/>
  <c r="H1135" i="1"/>
  <c r="R1134" i="1"/>
  <c r="Q1134" i="1"/>
  <c r="P1134" i="1"/>
  <c r="O1134" i="1"/>
  <c r="L1134" i="1"/>
  <c r="H1134" i="1"/>
  <c r="R1133" i="1"/>
  <c r="Q1133" i="1"/>
  <c r="P1133" i="1"/>
  <c r="O1133" i="1"/>
  <c r="L1133" i="1"/>
  <c r="H1133" i="1"/>
  <c r="R1132" i="1"/>
  <c r="Q1132" i="1"/>
  <c r="P1132" i="1"/>
  <c r="O1132" i="1"/>
  <c r="L1132" i="1"/>
  <c r="H1132" i="1"/>
  <c r="R1131" i="1"/>
  <c r="Q1131" i="1"/>
  <c r="P1131" i="1"/>
  <c r="O1131" i="1"/>
  <c r="L1131" i="1"/>
  <c r="H1131" i="1"/>
  <c r="R1130" i="1"/>
  <c r="Q1130" i="1"/>
  <c r="P1130" i="1"/>
  <c r="O1130" i="1"/>
  <c r="L1130" i="1"/>
  <c r="H1130" i="1"/>
  <c r="R1129" i="1"/>
  <c r="Q1129" i="1"/>
  <c r="P1129" i="1"/>
  <c r="O1129" i="1"/>
  <c r="L1129" i="1"/>
  <c r="H1129" i="1"/>
  <c r="R1128" i="1"/>
  <c r="Q1128" i="1"/>
  <c r="P1128" i="1"/>
  <c r="O1128" i="1"/>
  <c r="L1128" i="1"/>
  <c r="H1128" i="1"/>
  <c r="R1127" i="1"/>
  <c r="Q1127" i="1"/>
  <c r="P1127" i="1"/>
  <c r="O1127" i="1"/>
  <c r="L1127" i="1"/>
  <c r="H1127" i="1"/>
  <c r="R1126" i="1"/>
  <c r="Q1126" i="1"/>
  <c r="P1126" i="1"/>
  <c r="O1126" i="1"/>
  <c r="L1126" i="1"/>
  <c r="H1126" i="1"/>
  <c r="R1125" i="1"/>
  <c r="Q1125" i="1"/>
  <c r="P1125" i="1"/>
  <c r="O1125" i="1"/>
  <c r="L1125" i="1"/>
  <c r="H1125" i="1"/>
  <c r="R1124" i="1"/>
  <c r="Q1124" i="1"/>
  <c r="P1124" i="1"/>
  <c r="O1124" i="1"/>
  <c r="L1124" i="1"/>
  <c r="H1124" i="1"/>
  <c r="R1123" i="1"/>
  <c r="Q1123" i="1"/>
  <c r="P1123" i="1"/>
  <c r="O1123" i="1"/>
  <c r="L1123" i="1"/>
  <c r="H1123" i="1"/>
  <c r="R1122" i="1"/>
  <c r="Q1122" i="1"/>
  <c r="P1122" i="1"/>
  <c r="O1122" i="1"/>
  <c r="L1122" i="1"/>
  <c r="H1122" i="1"/>
  <c r="R1120" i="1"/>
  <c r="Q1120" i="1"/>
  <c r="P1120" i="1"/>
  <c r="O1120" i="1"/>
  <c r="L1120" i="1"/>
  <c r="H1120" i="1"/>
  <c r="R1119" i="1"/>
  <c r="Q1119" i="1"/>
  <c r="P1119" i="1"/>
  <c r="O1119" i="1"/>
  <c r="L1119" i="1"/>
  <c r="H1119" i="1"/>
  <c r="R1118" i="1"/>
  <c r="Q1118" i="1"/>
  <c r="P1118" i="1"/>
  <c r="O1118" i="1"/>
  <c r="L1118" i="1"/>
  <c r="H1118" i="1"/>
  <c r="R1117" i="1"/>
  <c r="Q1117" i="1"/>
  <c r="P1117" i="1"/>
  <c r="O1117" i="1"/>
  <c r="L1117" i="1"/>
  <c r="H1117" i="1"/>
  <c r="R1116" i="1"/>
  <c r="Q1116" i="1"/>
  <c r="P1116" i="1"/>
  <c r="O1116" i="1"/>
  <c r="L1116" i="1"/>
  <c r="H1116" i="1"/>
  <c r="R1115" i="1"/>
  <c r="Q1115" i="1"/>
  <c r="P1115" i="1"/>
  <c r="O1115" i="1"/>
  <c r="L1115" i="1"/>
  <c r="H1115" i="1"/>
  <c r="R1114" i="1"/>
  <c r="Q1114" i="1"/>
  <c r="P1114" i="1"/>
  <c r="O1114" i="1"/>
  <c r="L1114" i="1"/>
  <c r="H1114" i="1"/>
  <c r="R1113" i="1"/>
  <c r="Q1113" i="1"/>
  <c r="P1113" i="1"/>
  <c r="O1113" i="1"/>
  <c r="L1113" i="1"/>
  <c r="H1113" i="1"/>
  <c r="R1112" i="1"/>
  <c r="Q1112" i="1"/>
  <c r="P1112" i="1"/>
  <c r="O1112" i="1"/>
  <c r="L1112" i="1"/>
  <c r="H1112" i="1"/>
  <c r="R1111" i="1"/>
  <c r="Q1111" i="1"/>
  <c r="P1111" i="1"/>
  <c r="O1111" i="1"/>
  <c r="L1111" i="1"/>
  <c r="H1111" i="1"/>
  <c r="R1110" i="1"/>
  <c r="Q1110" i="1"/>
  <c r="P1110" i="1"/>
  <c r="O1110" i="1"/>
  <c r="L1110" i="1"/>
  <c r="H1110" i="1"/>
  <c r="R1109" i="1"/>
  <c r="Q1109" i="1"/>
  <c r="P1109" i="1"/>
  <c r="O1109" i="1"/>
  <c r="L1109" i="1"/>
  <c r="H1109" i="1"/>
  <c r="R1108" i="1"/>
  <c r="Q1108" i="1"/>
  <c r="P1108" i="1"/>
  <c r="O1108" i="1"/>
  <c r="L1108" i="1"/>
  <c r="H1108" i="1"/>
  <c r="R1107" i="1"/>
  <c r="Q1107" i="1"/>
  <c r="P1107" i="1"/>
  <c r="O1107" i="1"/>
  <c r="L1107" i="1"/>
  <c r="H1107" i="1"/>
  <c r="R1106" i="1"/>
  <c r="Q1106" i="1"/>
  <c r="P1106" i="1"/>
  <c r="O1106" i="1"/>
  <c r="L1106" i="1"/>
  <c r="H1106" i="1"/>
  <c r="R1105" i="1"/>
  <c r="Q1105" i="1"/>
  <c r="P1105" i="1"/>
  <c r="O1105" i="1"/>
  <c r="L1105" i="1"/>
  <c r="H1105" i="1"/>
  <c r="R1104" i="1"/>
  <c r="Q1104" i="1"/>
  <c r="P1104" i="1"/>
  <c r="O1104" i="1"/>
  <c r="L1104" i="1"/>
  <c r="H1104" i="1"/>
  <c r="R1103" i="1"/>
  <c r="Q1103" i="1"/>
  <c r="P1103" i="1"/>
  <c r="O1103" i="1"/>
  <c r="L1103" i="1"/>
  <c r="H1103" i="1"/>
  <c r="R1102" i="1"/>
  <c r="Q1102" i="1"/>
  <c r="P1102" i="1"/>
  <c r="O1102" i="1"/>
  <c r="L1102" i="1"/>
  <c r="H1102" i="1"/>
  <c r="R1101" i="1"/>
  <c r="Q1101" i="1"/>
  <c r="P1101" i="1"/>
  <c r="O1101" i="1"/>
  <c r="L1101" i="1"/>
  <c r="H1101" i="1"/>
  <c r="R1100" i="1"/>
  <c r="Q1100" i="1"/>
  <c r="P1100" i="1"/>
  <c r="O1100" i="1"/>
  <c r="L1100" i="1"/>
  <c r="H1100" i="1"/>
  <c r="R1099" i="1"/>
  <c r="Q1099" i="1"/>
  <c r="P1099" i="1"/>
  <c r="O1099" i="1"/>
  <c r="L1099" i="1"/>
  <c r="H1099" i="1"/>
  <c r="R1098" i="1"/>
  <c r="Q1098" i="1"/>
  <c r="P1098" i="1"/>
  <c r="O1098" i="1"/>
  <c r="L1098" i="1"/>
  <c r="H1098" i="1"/>
  <c r="R1097" i="1"/>
  <c r="Q1097" i="1"/>
  <c r="P1097" i="1"/>
  <c r="O1097" i="1"/>
  <c r="L1097" i="1"/>
  <c r="H1097" i="1"/>
  <c r="R1096" i="1"/>
  <c r="Q1096" i="1"/>
  <c r="P1096" i="1"/>
  <c r="O1096" i="1"/>
  <c r="L1096" i="1"/>
  <c r="H1096" i="1"/>
  <c r="R1095" i="1"/>
  <c r="Q1095" i="1"/>
  <c r="P1095" i="1"/>
  <c r="O1095" i="1"/>
  <c r="L1095" i="1"/>
  <c r="H1095" i="1"/>
  <c r="R1094" i="1"/>
  <c r="Q1094" i="1"/>
  <c r="P1094" i="1"/>
  <c r="O1094" i="1"/>
  <c r="L1094" i="1"/>
  <c r="H1094" i="1"/>
  <c r="R1121" i="1"/>
  <c r="Q1121" i="1"/>
  <c r="P1121" i="1"/>
  <c r="O1121" i="1"/>
  <c r="L1121" i="1"/>
  <c r="H1121" i="1"/>
  <c r="R1093" i="1"/>
  <c r="Q1093" i="1"/>
  <c r="P1093" i="1"/>
  <c r="O1093" i="1"/>
  <c r="L1093" i="1"/>
  <c r="H1093" i="1"/>
  <c r="R1092" i="1"/>
  <c r="Q1092" i="1"/>
  <c r="P1092" i="1"/>
  <c r="O1092" i="1"/>
  <c r="L1092" i="1"/>
  <c r="H1092" i="1"/>
  <c r="R1091" i="1"/>
  <c r="Q1091" i="1"/>
  <c r="P1091" i="1"/>
  <c r="O1091" i="1"/>
  <c r="L1091" i="1"/>
  <c r="H1091" i="1"/>
  <c r="R1090" i="1"/>
  <c r="Q1090" i="1"/>
  <c r="P1090" i="1"/>
  <c r="O1090" i="1"/>
  <c r="L1090" i="1"/>
  <c r="H1090" i="1"/>
  <c r="R1089" i="1"/>
  <c r="Q1089" i="1"/>
  <c r="P1089" i="1"/>
  <c r="O1089" i="1"/>
  <c r="L1089" i="1"/>
  <c r="H1089" i="1"/>
  <c r="R1088" i="1"/>
  <c r="Q1088" i="1"/>
  <c r="P1088" i="1"/>
  <c r="O1088" i="1"/>
  <c r="L1088" i="1"/>
  <c r="H1088" i="1"/>
  <c r="R1087" i="1"/>
  <c r="Q1087" i="1"/>
  <c r="P1087" i="1"/>
  <c r="O1087" i="1"/>
  <c r="L1087" i="1"/>
  <c r="H1087" i="1"/>
  <c r="R1086" i="1"/>
  <c r="Q1086" i="1"/>
  <c r="P1086" i="1"/>
  <c r="O1086" i="1"/>
  <c r="L1086" i="1"/>
  <c r="H1086" i="1"/>
  <c r="R1085" i="1"/>
  <c r="Q1085" i="1"/>
  <c r="P1085" i="1"/>
  <c r="O1085" i="1"/>
  <c r="L1085" i="1"/>
  <c r="H1085" i="1"/>
  <c r="R1084" i="1"/>
  <c r="Q1084" i="1"/>
  <c r="P1084" i="1"/>
  <c r="O1084" i="1"/>
  <c r="L1084" i="1"/>
  <c r="H1084" i="1"/>
  <c r="R1083" i="1"/>
  <c r="Q1083" i="1"/>
  <c r="P1083" i="1"/>
  <c r="O1083" i="1"/>
  <c r="L1083" i="1"/>
  <c r="H1083" i="1"/>
  <c r="R1082" i="1"/>
  <c r="Q1082" i="1"/>
  <c r="P1082" i="1"/>
  <c r="O1082" i="1"/>
  <c r="L1082" i="1"/>
  <c r="H1082" i="1"/>
  <c r="R1080" i="1"/>
  <c r="Q1080" i="1"/>
  <c r="P1080" i="1"/>
  <c r="O1080" i="1"/>
  <c r="L1080" i="1"/>
  <c r="H1080" i="1"/>
  <c r="R1079" i="1"/>
  <c r="Q1079" i="1"/>
  <c r="P1079" i="1"/>
  <c r="O1079" i="1"/>
  <c r="L1079" i="1"/>
  <c r="H1079" i="1"/>
  <c r="R1078" i="1"/>
  <c r="Q1078" i="1"/>
  <c r="P1078" i="1"/>
  <c r="O1078" i="1"/>
  <c r="L1078" i="1"/>
  <c r="H1078" i="1"/>
  <c r="R1077" i="1"/>
  <c r="Q1077" i="1"/>
  <c r="P1077" i="1"/>
  <c r="O1077" i="1"/>
  <c r="L1077" i="1"/>
  <c r="H1077" i="1"/>
  <c r="R1076" i="1"/>
  <c r="Q1076" i="1"/>
  <c r="P1076" i="1"/>
  <c r="O1076" i="1"/>
  <c r="L1076" i="1"/>
  <c r="H1076" i="1"/>
  <c r="R1075" i="1"/>
  <c r="Q1075" i="1"/>
  <c r="P1075" i="1"/>
  <c r="O1075" i="1"/>
  <c r="L1075" i="1"/>
  <c r="H1075" i="1"/>
  <c r="R1074" i="1"/>
  <c r="Q1074" i="1"/>
  <c r="P1074" i="1"/>
  <c r="O1074" i="1"/>
  <c r="L1074" i="1"/>
  <c r="H1074" i="1"/>
  <c r="R1073" i="1"/>
  <c r="Q1073" i="1"/>
  <c r="P1073" i="1"/>
  <c r="O1073" i="1"/>
  <c r="L1073" i="1"/>
  <c r="H1073" i="1"/>
  <c r="R1072" i="1"/>
  <c r="Q1072" i="1"/>
  <c r="P1072" i="1"/>
  <c r="O1072" i="1"/>
  <c r="L1072" i="1"/>
  <c r="H1072" i="1"/>
  <c r="R1071" i="1"/>
  <c r="Q1071" i="1"/>
  <c r="P1071" i="1"/>
  <c r="O1071" i="1"/>
  <c r="L1071" i="1"/>
  <c r="H1071" i="1"/>
  <c r="R1070" i="1"/>
  <c r="Q1070" i="1"/>
  <c r="P1070" i="1"/>
  <c r="O1070" i="1"/>
  <c r="L1070" i="1"/>
  <c r="H1070" i="1"/>
  <c r="R1069" i="1"/>
  <c r="Q1069" i="1"/>
  <c r="P1069" i="1"/>
  <c r="O1069" i="1"/>
  <c r="L1069" i="1"/>
  <c r="H1069" i="1"/>
  <c r="R1081" i="1"/>
  <c r="Q1081" i="1"/>
  <c r="P1081" i="1"/>
  <c r="O1081" i="1"/>
  <c r="L1081" i="1"/>
  <c r="H1081" i="1"/>
  <c r="R1068" i="1"/>
  <c r="Q1068" i="1"/>
  <c r="P1068" i="1"/>
  <c r="O1068" i="1"/>
  <c r="L1068" i="1"/>
  <c r="H1068" i="1"/>
  <c r="R1067" i="1"/>
  <c r="Q1067" i="1"/>
  <c r="P1067" i="1"/>
  <c r="O1067" i="1"/>
  <c r="L1067" i="1"/>
  <c r="H1067" i="1"/>
  <c r="R1066" i="1"/>
  <c r="Q1066" i="1"/>
  <c r="P1066" i="1"/>
  <c r="O1066" i="1"/>
  <c r="L1066" i="1"/>
  <c r="H1066" i="1"/>
  <c r="R1065" i="1"/>
  <c r="Q1065" i="1"/>
  <c r="P1065" i="1"/>
  <c r="O1065" i="1"/>
  <c r="L1065" i="1"/>
  <c r="H1065" i="1"/>
  <c r="R1064" i="1"/>
  <c r="Q1064" i="1"/>
  <c r="P1064" i="1"/>
  <c r="O1064" i="1"/>
  <c r="L1064" i="1"/>
  <c r="H1064" i="1"/>
  <c r="R1063" i="1"/>
  <c r="Q1063" i="1"/>
  <c r="P1063" i="1"/>
  <c r="O1063" i="1"/>
  <c r="L1063" i="1"/>
  <c r="H1063" i="1"/>
  <c r="R1062" i="1"/>
  <c r="Q1062" i="1"/>
  <c r="P1062" i="1"/>
  <c r="O1062" i="1"/>
  <c r="L1062" i="1"/>
  <c r="H1062" i="1"/>
  <c r="R1061" i="1"/>
  <c r="Q1061" i="1"/>
  <c r="P1061" i="1"/>
  <c r="O1061" i="1"/>
  <c r="L1061" i="1"/>
  <c r="H1061" i="1"/>
  <c r="R1060" i="1"/>
  <c r="Q1060" i="1"/>
  <c r="P1060" i="1"/>
  <c r="O1060" i="1"/>
  <c r="L1060" i="1"/>
  <c r="H1060" i="1"/>
  <c r="R1059" i="1"/>
  <c r="Q1059" i="1"/>
  <c r="P1059" i="1"/>
  <c r="O1059" i="1"/>
  <c r="L1059" i="1"/>
  <c r="H1059" i="1"/>
  <c r="R1058" i="1"/>
  <c r="Q1058" i="1"/>
  <c r="P1058" i="1"/>
  <c r="O1058" i="1"/>
  <c r="L1058" i="1"/>
  <c r="H1058" i="1"/>
  <c r="R1057" i="1"/>
  <c r="Q1057" i="1"/>
  <c r="P1057" i="1"/>
  <c r="O1057" i="1"/>
  <c r="L1057" i="1"/>
  <c r="H1057" i="1"/>
  <c r="R1056" i="1"/>
  <c r="Q1056" i="1"/>
  <c r="P1056" i="1"/>
  <c r="O1056" i="1"/>
  <c r="L1056" i="1"/>
  <c r="H1056" i="1"/>
  <c r="R1055" i="1"/>
  <c r="Q1055" i="1"/>
  <c r="P1055" i="1"/>
  <c r="O1055" i="1"/>
  <c r="L1055" i="1"/>
  <c r="H1055" i="1"/>
  <c r="R1054" i="1"/>
  <c r="Q1054" i="1"/>
  <c r="P1054" i="1"/>
  <c r="O1054" i="1"/>
  <c r="L1054" i="1"/>
  <c r="H1054" i="1"/>
  <c r="R1053" i="1"/>
  <c r="Q1053" i="1"/>
  <c r="P1053" i="1"/>
  <c r="O1053" i="1"/>
  <c r="L1053" i="1"/>
  <c r="H1053" i="1"/>
  <c r="R1052" i="1"/>
  <c r="Q1052" i="1"/>
  <c r="P1052" i="1"/>
  <c r="O1052" i="1"/>
  <c r="L1052" i="1"/>
  <c r="H1052" i="1"/>
  <c r="R1051" i="1"/>
  <c r="Q1051" i="1"/>
  <c r="P1051" i="1"/>
  <c r="O1051" i="1"/>
  <c r="L1051" i="1"/>
  <c r="H1051" i="1"/>
  <c r="R1050" i="1"/>
  <c r="Q1050" i="1"/>
  <c r="P1050" i="1"/>
  <c r="O1050" i="1"/>
  <c r="L1050" i="1"/>
  <c r="H1050" i="1"/>
  <c r="S1053" i="1" l="1"/>
  <c r="S1068" i="1"/>
  <c r="S1054" i="1"/>
  <c r="S1078" i="1"/>
  <c r="S1098" i="1"/>
  <c r="S1109" i="1"/>
  <c r="S1134" i="1"/>
  <c r="S1142" i="1"/>
  <c r="S1118" i="1"/>
  <c r="S1141" i="1"/>
  <c r="S1125" i="1"/>
  <c r="S1058" i="1"/>
  <c r="S1062" i="1"/>
  <c r="S1092" i="1"/>
  <c r="S1101" i="1"/>
  <c r="S1084" i="1"/>
  <c r="S1108" i="1"/>
  <c r="S1131" i="1"/>
  <c r="S1076" i="1"/>
  <c r="S1085" i="1"/>
  <c r="S1093" i="1"/>
  <c r="S1117" i="1"/>
  <c r="S1070" i="1"/>
  <c r="S1066" i="1"/>
  <c r="S1102" i="1"/>
  <c r="S1110" i="1"/>
  <c r="S1140" i="1"/>
  <c r="S1124" i="1"/>
  <c r="S1128" i="1"/>
  <c r="S1065" i="1"/>
  <c r="S1081" i="1"/>
  <c r="S1094" i="1"/>
  <c r="S1056" i="1"/>
  <c r="S1060" i="1"/>
  <c r="S1077" i="1"/>
  <c r="S1104" i="1"/>
  <c r="S1123" i="1"/>
  <c r="S1112" i="1"/>
  <c r="S1136" i="1"/>
  <c r="S1069" i="1"/>
  <c r="S1096" i="1"/>
  <c r="S1099" i="1"/>
  <c r="S1127" i="1"/>
  <c r="S1135" i="1"/>
  <c r="S1139" i="1"/>
  <c r="S1079" i="1"/>
  <c r="S1107" i="1"/>
  <c r="S1143" i="1"/>
  <c r="S1052" i="1"/>
  <c r="S1055" i="1"/>
  <c r="S1071" i="1"/>
  <c r="S1083" i="1"/>
  <c r="S1087" i="1"/>
  <c r="S1091" i="1"/>
  <c r="S1095" i="1"/>
  <c r="S1106" i="1"/>
  <c r="S1111" i="1"/>
  <c r="S1122" i="1"/>
  <c r="S1126" i="1"/>
  <c r="S1051" i="1"/>
  <c r="S1063" i="1"/>
  <c r="S1073" i="1"/>
  <c r="S1090" i="1"/>
  <c r="S1121" i="1"/>
  <c r="S1113" i="1"/>
  <c r="S1120" i="1"/>
  <c r="S1082" i="1"/>
  <c r="S1067" i="1"/>
  <c r="S1086" i="1"/>
  <c r="S1089" i="1"/>
  <c r="S1100" i="1"/>
  <c r="S1103" i="1"/>
  <c r="S1116" i="1"/>
  <c r="S1097" i="1"/>
  <c r="S1129" i="1"/>
  <c r="S1133" i="1"/>
  <c r="S1137" i="1"/>
  <c r="S1144" i="1"/>
  <c r="S1057" i="1"/>
  <c r="S1050" i="1"/>
  <c r="S1061" i="1"/>
  <c r="S1074" i="1"/>
  <c r="S1105" i="1"/>
  <c r="S1115" i="1"/>
  <c r="S1119" i="1"/>
  <c r="S1132" i="1"/>
  <c r="S1138" i="1"/>
  <c r="S1059" i="1"/>
  <c r="S1064" i="1"/>
  <c r="S1075" i="1"/>
  <c r="S1080" i="1"/>
  <c r="S1088" i="1"/>
  <c r="S1114" i="1"/>
  <c r="S1072" i="1"/>
  <c r="S1130" i="1"/>
  <c r="R1041" i="1"/>
  <c r="Q1041" i="1"/>
  <c r="P1041" i="1"/>
  <c r="O1041" i="1"/>
  <c r="L1041" i="1"/>
  <c r="H1041" i="1"/>
  <c r="R1040" i="1"/>
  <c r="Q1040" i="1"/>
  <c r="P1040" i="1"/>
  <c r="O1040" i="1"/>
  <c r="L1040" i="1"/>
  <c r="H1040" i="1"/>
  <c r="R1039" i="1"/>
  <c r="Q1039" i="1"/>
  <c r="P1039" i="1"/>
  <c r="O1039" i="1"/>
  <c r="L1039" i="1"/>
  <c r="H1039" i="1"/>
  <c r="R1038" i="1"/>
  <c r="Q1038" i="1"/>
  <c r="P1038" i="1"/>
  <c r="O1038" i="1"/>
  <c r="L1038" i="1"/>
  <c r="H1038" i="1"/>
  <c r="R1037" i="1"/>
  <c r="Q1037" i="1"/>
  <c r="P1037" i="1"/>
  <c r="O1037" i="1"/>
  <c r="L1037" i="1"/>
  <c r="H1037" i="1"/>
  <c r="R1036" i="1"/>
  <c r="Q1036" i="1"/>
  <c r="P1036" i="1"/>
  <c r="O1036" i="1"/>
  <c r="L1036" i="1"/>
  <c r="H1036" i="1"/>
  <c r="R1035" i="1"/>
  <c r="Q1035" i="1"/>
  <c r="P1035" i="1"/>
  <c r="O1035" i="1"/>
  <c r="L1035" i="1"/>
  <c r="H1035" i="1"/>
  <c r="R1034" i="1"/>
  <c r="Q1034" i="1"/>
  <c r="P1034" i="1"/>
  <c r="O1034" i="1"/>
  <c r="L1034" i="1"/>
  <c r="H1034" i="1"/>
  <c r="R1033" i="1"/>
  <c r="Q1033" i="1"/>
  <c r="P1033" i="1"/>
  <c r="O1033" i="1"/>
  <c r="L1033" i="1"/>
  <c r="H1033" i="1"/>
  <c r="R1032" i="1"/>
  <c r="Q1032" i="1"/>
  <c r="P1032" i="1"/>
  <c r="O1032" i="1"/>
  <c r="L1032" i="1"/>
  <c r="H1032" i="1"/>
  <c r="S1040" i="1" l="1"/>
  <c r="S1032" i="1"/>
  <c r="S1033" i="1"/>
  <c r="S1036" i="1"/>
  <c r="S1039" i="1"/>
  <c r="S1037" i="1"/>
  <c r="S1038" i="1"/>
  <c r="S1035" i="1"/>
  <c r="S1041" i="1"/>
  <c r="S1034" i="1"/>
  <c r="R986" i="1"/>
  <c r="Q986" i="1"/>
  <c r="P986" i="1"/>
  <c r="O986" i="1"/>
  <c r="L986" i="1"/>
  <c r="H986" i="1"/>
  <c r="R985" i="1"/>
  <c r="Q985" i="1"/>
  <c r="P985" i="1"/>
  <c r="O985" i="1"/>
  <c r="L985" i="1"/>
  <c r="H985" i="1"/>
  <c r="R984" i="1"/>
  <c r="Q984" i="1"/>
  <c r="P984" i="1"/>
  <c r="O984" i="1"/>
  <c r="L984" i="1"/>
  <c r="H984" i="1"/>
  <c r="R983" i="1"/>
  <c r="Q983" i="1"/>
  <c r="P983" i="1"/>
  <c r="O983" i="1"/>
  <c r="L983" i="1"/>
  <c r="H983" i="1"/>
  <c r="R982" i="1"/>
  <c r="Q982" i="1"/>
  <c r="P982" i="1"/>
  <c r="O982" i="1"/>
  <c r="L982" i="1"/>
  <c r="H982" i="1"/>
  <c r="R981" i="1"/>
  <c r="Q981" i="1"/>
  <c r="P981" i="1"/>
  <c r="O981" i="1"/>
  <c r="L981" i="1"/>
  <c r="H981" i="1"/>
  <c r="R980" i="1"/>
  <c r="Q980" i="1"/>
  <c r="P980" i="1"/>
  <c r="O980" i="1"/>
  <c r="L980" i="1"/>
  <c r="H980" i="1"/>
  <c r="R979" i="1"/>
  <c r="Q979" i="1"/>
  <c r="P979" i="1"/>
  <c r="O979" i="1"/>
  <c r="L979" i="1"/>
  <c r="H979" i="1"/>
  <c r="R978" i="1"/>
  <c r="Q978" i="1"/>
  <c r="P978" i="1"/>
  <c r="O978" i="1"/>
  <c r="L978" i="1"/>
  <c r="H978" i="1"/>
  <c r="R977" i="1"/>
  <c r="Q977" i="1"/>
  <c r="P977" i="1"/>
  <c r="O977" i="1"/>
  <c r="L977" i="1"/>
  <c r="H977" i="1"/>
  <c r="R976" i="1"/>
  <c r="Q976" i="1"/>
  <c r="P976" i="1"/>
  <c r="O976" i="1"/>
  <c r="L976" i="1"/>
  <c r="H976" i="1"/>
  <c r="R975" i="1"/>
  <c r="Q975" i="1"/>
  <c r="P975" i="1"/>
  <c r="O975" i="1"/>
  <c r="L975" i="1"/>
  <c r="H975" i="1"/>
  <c r="R974" i="1"/>
  <c r="Q974" i="1"/>
  <c r="P974" i="1"/>
  <c r="O974" i="1"/>
  <c r="L974" i="1"/>
  <c r="H974" i="1"/>
  <c r="R973" i="1"/>
  <c r="Q973" i="1"/>
  <c r="P973" i="1"/>
  <c r="O973" i="1"/>
  <c r="L973" i="1"/>
  <c r="H973" i="1"/>
  <c r="R972" i="1"/>
  <c r="Q972" i="1"/>
  <c r="P972" i="1"/>
  <c r="O972" i="1"/>
  <c r="L972" i="1"/>
  <c r="H972" i="1"/>
  <c r="R971" i="1"/>
  <c r="Q971" i="1"/>
  <c r="P971" i="1"/>
  <c r="O971" i="1"/>
  <c r="L971" i="1"/>
  <c r="H971" i="1"/>
  <c r="R970" i="1"/>
  <c r="Q970" i="1"/>
  <c r="P970" i="1"/>
  <c r="O970" i="1"/>
  <c r="L970" i="1"/>
  <c r="H970" i="1"/>
  <c r="R969" i="1"/>
  <c r="Q969" i="1"/>
  <c r="P969" i="1"/>
  <c r="O969" i="1"/>
  <c r="L969" i="1"/>
  <c r="H969" i="1"/>
  <c r="R968" i="1"/>
  <c r="Q968" i="1"/>
  <c r="P968" i="1"/>
  <c r="O968" i="1"/>
  <c r="L968" i="1"/>
  <c r="H968" i="1"/>
  <c r="R967" i="1"/>
  <c r="Q967" i="1"/>
  <c r="P967" i="1"/>
  <c r="O967" i="1"/>
  <c r="L967" i="1"/>
  <c r="H967" i="1"/>
  <c r="R966" i="1"/>
  <c r="Q966" i="1"/>
  <c r="P966" i="1"/>
  <c r="O966" i="1"/>
  <c r="L966" i="1"/>
  <c r="H966" i="1"/>
  <c r="S980" i="1" l="1"/>
  <c r="S969" i="1"/>
  <c r="S985" i="1"/>
  <c r="S967" i="1"/>
  <c r="S984" i="1"/>
  <c r="S982" i="1"/>
  <c r="S973" i="1"/>
  <c r="S983" i="1"/>
  <c r="S986" i="1"/>
  <c r="S981" i="1"/>
  <c r="S968" i="1"/>
  <c r="S972" i="1"/>
  <c r="S976" i="1"/>
  <c r="S970" i="1"/>
  <c r="S974" i="1"/>
  <c r="S966" i="1"/>
  <c r="S971" i="1"/>
  <c r="S977" i="1"/>
  <c r="S975" i="1"/>
  <c r="S978" i="1"/>
  <c r="S979" i="1"/>
  <c r="R1031" i="1"/>
  <c r="Q1031" i="1"/>
  <c r="P1031" i="1"/>
  <c r="O1031" i="1"/>
  <c r="L1031" i="1"/>
  <c r="H1031" i="1"/>
  <c r="R1030" i="1"/>
  <c r="Q1030" i="1"/>
  <c r="P1030" i="1"/>
  <c r="O1030" i="1"/>
  <c r="L1030" i="1"/>
  <c r="H1030" i="1"/>
  <c r="R1029" i="1"/>
  <c r="Q1029" i="1"/>
  <c r="P1029" i="1"/>
  <c r="O1029" i="1"/>
  <c r="L1029" i="1"/>
  <c r="H1029" i="1"/>
  <c r="R1028" i="1"/>
  <c r="Q1028" i="1"/>
  <c r="P1028" i="1"/>
  <c r="O1028" i="1"/>
  <c r="L1028" i="1"/>
  <c r="H1028" i="1"/>
  <c r="R1027" i="1"/>
  <c r="Q1027" i="1"/>
  <c r="P1027" i="1"/>
  <c r="O1027" i="1"/>
  <c r="L1027" i="1"/>
  <c r="H1027" i="1"/>
  <c r="R1026" i="1"/>
  <c r="Q1026" i="1"/>
  <c r="P1026" i="1"/>
  <c r="O1026" i="1"/>
  <c r="L1026" i="1"/>
  <c r="H1026" i="1"/>
  <c r="R1025" i="1"/>
  <c r="Q1025" i="1"/>
  <c r="P1025" i="1"/>
  <c r="O1025" i="1"/>
  <c r="L1025" i="1"/>
  <c r="H1025" i="1"/>
  <c r="R1024" i="1"/>
  <c r="Q1024" i="1"/>
  <c r="P1024" i="1"/>
  <c r="O1024" i="1"/>
  <c r="L1024" i="1"/>
  <c r="H1024" i="1"/>
  <c r="R1023" i="1"/>
  <c r="Q1023" i="1"/>
  <c r="P1023" i="1"/>
  <c r="O1023" i="1"/>
  <c r="L1023" i="1"/>
  <c r="H1023" i="1"/>
  <c r="R1022" i="1"/>
  <c r="Q1022" i="1"/>
  <c r="P1022" i="1"/>
  <c r="O1022" i="1"/>
  <c r="L1022" i="1"/>
  <c r="H1022" i="1"/>
  <c r="R1021" i="1"/>
  <c r="Q1021" i="1"/>
  <c r="P1021" i="1"/>
  <c r="O1021" i="1"/>
  <c r="L1021" i="1"/>
  <c r="H1021" i="1"/>
  <c r="R1020" i="1"/>
  <c r="Q1020" i="1"/>
  <c r="P1020" i="1"/>
  <c r="O1020" i="1"/>
  <c r="L1020" i="1"/>
  <c r="H1020" i="1"/>
  <c r="R1019" i="1"/>
  <c r="Q1019" i="1"/>
  <c r="P1019" i="1"/>
  <c r="O1019" i="1"/>
  <c r="L1019" i="1"/>
  <c r="H1019" i="1"/>
  <c r="R1018" i="1"/>
  <c r="Q1018" i="1"/>
  <c r="P1018" i="1"/>
  <c r="O1018" i="1"/>
  <c r="L1018" i="1"/>
  <c r="H1018" i="1"/>
  <c r="R1017" i="1"/>
  <c r="Q1017" i="1"/>
  <c r="P1017" i="1"/>
  <c r="O1017" i="1"/>
  <c r="L1017" i="1"/>
  <c r="H1017" i="1"/>
  <c r="R1016" i="1"/>
  <c r="Q1016" i="1"/>
  <c r="P1016" i="1"/>
  <c r="O1016" i="1"/>
  <c r="L1016" i="1"/>
  <c r="H1016" i="1"/>
  <c r="R1015" i="1"/>
  <c r="Q1015" i="1"/>
  <c r="P1015" i="1"/>
  <c r="O1015" i="1"/>
  <c r="L1015" i="1"/>
  <c r="H1015" i="1"/>
  <c r="R1014" i="1"/>
  <c r="Q1014" i="1"/>
  <c r="P1014" i="1"/>
  <c r="O1014" i="1"/>
  <c r="L1014" i="1"/>
  <c r="H1014" i="1"/>
  <c r="R1013" i="1"/>
  <c r="Q1013" i="1"/>
  <c r="P1013" i="1"/>
  <c r="O1013" i="1"/>
  <c r="L1013" i="1"/>
  <c r="H1013" i="1"/>
  <c r="R1012" i="1"/>
  <c r="Q1012" i="1"/>
  <c r="P1012" i="1"/>
  <c r="O1012" i="1"/>
  <c r="L1012" i="1"/>
  <c r="H1012" i="1"/>
  <c r="R1011" i="1"/>
  <c r="Q1011" i="1"/>
  <c r="P1011" i="1"/>
  <c r="O1011" i="1"/>
  <c r="L1011" i="1"/>
  <c r="H1011" i="1"/>
  <c r="S1024" i="1" l="1"/>
  <c r="S1028" i="1"/>
  <c r="S1021" i="1"/>
  <c r="S1019" i="1"/>
  <c r="S1023" i="1"/>
  <c r="S1011" i="1"/>
  <c r="S1026" i="1"/>
  <c r="S1022" i="1"/>
  <c r="S1013" i="1"/>
  <c r="S1027" i="1"/>
  <c r="S1029" i="1"/>
  <c r="S1030" i="1"/>
  <c r="S1015" i="1"/>
  <c r="S1016" i="1"/>
  <c r="S1017" i="1"/>
  <c r="S1018" i="1"/>
  <c r="S1020" i="1"/>
  <c r="S1031" i="1"/>
  <c r="S1012" i="1"/>
  <c r="S1014" i="1"/>
  <c r="S1025" i="1"/>
  <c r="R1010" i="1"/>
  <c r="Q1010" i="1"/>
  <c r="P1010" i="1"/>
  <c r="O1010" i="1"/>
  <c r="L1010" i="1"/>
  <c r="H1010" i="1"/>
  <c r="R1009" i="1"/>
  <c r="Q1009" i="1"/>
  <c r="P1009" i="1"/>
  <c r="O1009" i="1"/>
  <c r="L1009" i="1"/>
  <c r="H1009" i="1"/>
  <c r="R1008" i="1"/>
  <c r="Q1008" i="1"/>
  <c r="P1008" i="1"/>
  <c r="O1008" i="1"/>
  <c r="L1008" i="1"/>
  <c r="H1008" i="1"/>
  <c r="R1007" i="1"/>
  <c r="Q1007" i="1"/>
  <c r="P1007" i="1"/>
  <c r="O1007" i="1"/>
  <c r="L1007" i="1"/>
  <c r="H1007" i="1"/>
  <c r="R1006" i="1"/>
  <c r="Q1006" i="1"/>
  <c r="P1006" i="1"/>
  <c r="O1006" i="1"/>
  <c r="L1006" i="1"/>
  <c r="H1006" i="1"/>
  <c r="R1005" i="1"/>
  <c r="Q1005" i="1"/>
  <c r="P1005" i="1"/>
  <c r="O1005" i="1"/>
  <c r="L1005" i="1"/>
  <c r="H1005" i="1"/>
  <c r="R1004" i="1"/>
  <c r="Q1004" i="1"/>
  <c r="P1004" i="1"/>
  <c r="O1004" i="1"/>
  <c r="L1004" i="1"/>
  <c r="H1004" i="1"/>
  <c r="R1003" i="1"/>
  <c r="Q1003" i="1"/>
  <c r="P1003" i="1"/>
  <c r="O1003" i="1"/>
  <c r="L1003" i="1"/>
  <c r="H1003" i="1"/>
  <c r="R1002" i="1"/>
  <c r="Q1002" i="1"/>
  <c r="P1002" i="1"/>
  <c r="O1002" i="1"/>
  <c r="L1002" i="1"/>
  <c r="H1002" i="1"/>
  <c r="R1001" i="1"/>
  <c r="Q1001" i="1"/>
  <c r="P1001" i="1"/>
  <c r="O1001" i="1"/>
  <c r="L1001" i="1"/>
  <c r="H1001" i="1"/>
  <c r="R1000" i="1"/>
  <c r="Q1000" i="1"/>
  <c r="P1000" i="1"/>
  <c r="O1000" i="1"/>
  <c r="L1000" i="1"/>
  <c r="H1000" i="1"/>
  <c r="R999" i="1"/>
  <c r="Q999" i="1"/>
  <c r="P999" i="1"/>
  <c r="O999" i="1"/>
  <c r="L999" i="1"/>
  <c r="H999" i="1"/>
  <c r="R998" i="1"/>
  <c r="Q998" i="1"/>
  <c r="P998" i="1"/>
  <c r="O998" i="1"/>
  <c r="L998" i="1"/>
  <c r="H998" i="1"/>
  <c r="R997" i="1"/>
  <c r="Q997" i="1"/>
  <c r="P997" i="1"/>
  <c r="O997" i="1"/>
  <c r="L997" i="1"/>
  <c r="H997" i="1"/>
  <c r="R996" i="1"/>
  <c r="Q996" i="1"/>
  <c r="P996" i="1"/>
  <c r="O996" i="1"/>
  <c r="L996" i="1"/>
  <c r="H996" i="1"/>
  <c r="R995" i="1"/>
  <c r="Q995" i="1"/>
  <c r="P995" i="1"/>
  <c r="O995" i="1"/>
  <c r="L995" i="1"/>
  <c r="H995" i="1"/>
  <c r="R994" i="1"/>
  <c r="Q994" i="1"/>
  <c r="P994" i="1"/>
  <c r="O994" i="1"/>
  <c r="L994" i="1"/>
  <c r="H994" i="1"/>
  <c r="R993" i="1"/>
  <c r="Q993" i="1"/>
  <c r="P993" i="1"/>
  <c r="O993" i="1"/>
  <c r="L993" i="1"/>
  <c r="H993" i="1"/>
  <c r="R992" i="1"/>
  <c r="Q992" i="1"/>
  <c r="P992" i="1"/>
  <c r="O992" i="1"/>
  <c r="L992" i="1"/>
  <c r="H992" i="1"/>
  <c r="R991" i="1"/>
  <c r="Q991" i="1"/>
  <c r="P991" i="1"/>
  <c r="O991" i="1"/>
  <c r="L991" i="1"/>
  <c r="H991" i="1"/>
  <c r="R990" i="1"/>
  <c r="Q990" i="1"/>
  <c r="P990" i="1"/>
  <c r="O990" i="1"/>
  <c r="L990" i="1"/>
  <c r="H990" i="1"/>
  <c r="R989" i="1"/>
  <c r="Q989" i="1"/>
  <c r="P989" i="1"/>
  <c r="O989" i="1"/>
  <c r="L989" i="1"/>
  <c r="H989" i="1"/>
  <c r="R988" i="1"/>
  <c r="Q988" i="1"/>
  <c r="P988" i="1"/>
  <c r="O988" i="1"/>
  <c r="L988" i="1"/>
  <c r="H988" i="1"/>
  <c r="R987" i="1"/>
  <c r="Q987" i="1"/>
  <c r="P987" i="1"/>
  <c r="O987" i="1"/>
  <c r="L987" i="1"/>
  <c r="H987" i="1"/>
  <c r="S1007" i="1" l="1"/>
  <c r="S1009" i="1"/>
  <c r="S989" i="1"/>
  <c r="S992" i="1"/>
  <c r="S988" i="1"/>
  <c r="S1002" i="1"/>
  <c r="S993" i="1"/>
  <c r="S995" i="1"/>
  <c r="S998" i="1"/>
  <c r="S1004" i="1"/>
  <c r="S994" i="1"/>
  <c r="S997" i="1"/>
  <c r="S1001" i="1"/>
  <c r="S996" i="1"/>
  <c r="S1000" i="1"/>
  <c r="S1006" i="1"/>
  <c r="S987" i="1"/>
  <c r="S991" i="1"/>
  <c r="S999" i="1"/>
  <c r="S990" i="1"/>
  <c r="S1003" i="1"/>
  <c r="S1005" i="1"/>
  <c r="S1008" i="1"/>
  <c r="S1010" i="1"/>
  <c r="R965" i="1"/>
  <c r="Q965" i="1"/>
  <c r="P965" i="1"/>
  <c r="O965" i="1"/>
  <c r="L965" i="1"/>
  <c r="H965" i="1"/>
  <c r="R964" i="1"/>
  <c r="Q964" i="1"/>
  <c r="P964" i="1"/>
  <c r="O964" i="1"/>
  <c r="L964" i="1"/>
  <c r="H964" i="1"/>
  <c r="R963" i="1"/>
  <c r="Q963" i="1"/>
  <c r="P963" i="1"/>
  <c r="O963" i="1"/>
  <c r="L963" i="1"/>
  <c r="H963" i="1"/>
  <c r="R962" i="1"/>
  <c r="Q962" i="1"/>
  <c r="P962" i="1"/>
  <c r="O962" i="1"/>
  <c r="L962" i="1"/>
  <c r="H962" i="1"/>
  <c r="R961" i="1"/>
  <c r="Q961" i="1"/>
  <c r="P961" i="1"/>
  <c r="O961" i="1"/>
  <c r="L961" i="1"/>
  <c r="H961" i="1"/>
  <c r="R960" i="1"/>
  <c r="Q960" i="1"/>
  <c r="P960" i="1"/>
  <c r="O960" i="1"/>
  <c r="L960" i="1"/>
  <c r="H960" i="1"/>
  <c r="R959" i="1"/>
  <c r="Q959" i="1"/>
  <c r="P959" i="1"/>
  <c r="O959" i="1"/>
  <c r="L959" i="1"/>
  <c r="H959" i="1"/>
  <c r="R958" i="1"/>
  <c r="Q958" i="1"/>
  <c r="P958" i="1"/>
  <c r="O958" i="1"/>
  <c r="L958" i="1"/>
  <c r="H958" i="1"/>
  <c r="R957" i="1"/>
  <c r="Q957" i="1"/>
  <c r="P957" i="1"/>
  <c r="O957" i="1"/>
  <c r="L957" i="1"/>
  <c r="H957" i="1"/>
  <c r="R956" i="1"/>
  <c r="Q956" i="1"/>
  <c r="P956" i="1"/>
  <c r="O956" i="1"/>
  <c r="L956" i="1"/>
  <c r="H956" i="1"/>
  <c r="R955" i="1"/>
  <c r="Q955" i="1"/>
  <c r="P955" i="1"/>
  <c r="O955" i="1"/>
  <c r="L955" i="1"/>
  <c r="H955" i="1"/>
  <c r="R954" i="1"/>
  <c r="Q954" i="1"/>
  <c r="P954" i="1"/>
  <c r="O954" i="1"/>
  <c r="L954" i="1"/>
  <c r="H954" i="1"/>
  <c r="R953" i="1"/>
  <c r="Q953" i="1"/>
  <c r="P953" i="1"/>
  <c r="O953" i="1"/>
  <c r="L953" i="1"/>
  <c r="H953" i="1"/>
  <c r="R952" i="1"/>
  <c r="Q952" i="1"/>
  <c r="P952" i="1"/>
  <c r="O952" i="1"/>
  <c r="L952" i="1"/>
  <c r="H952" i="1"/>
  <c r="R951" i="1"/>
  <c r="Q951" i="1"/>
  <c r="P951" i="1"/>
  <c r="O951" i="1"/>
  <c r="L951" i="1"/>
  <c r="H951" i="1"/>
  <c r="R950" i="1"/>
  <c r="Q950" i="1"/>
  <c r="P950" i="1"/>
  <c r="O950" i="1"/>
  <c r="L950" i="1"/>
  <c r="H950" i="1"/>
  <c r="R949" i="1"/>
  <c r="Q949" i="1"/>
  <c r="P949" i="1"/>
  <c r="O949" i="1"/>
  <c r="L949" i="1"/>
  <c r="H949" i="1"/>
  <c r="R948" i="1"/>
  <c r="Q948" i="1"/>
  <c r="P948" i="1"/>
  <c r="O948" i="1"/>
  <c r="L948" i="1"/>
  <c r="H948" i="1"/>
  <c r="R947" i="1"/>
  <c r="Q947" i="1"/>
  <c r="P947" i="1"/>
  <c r="O947" i="1"/>
  <c r="L947" i="1"/>
  <c r="H947" i="1"/>
  <c r="R946" i="1"/>
  <c r="Q946" i="1"/>
  <c r="P946" i="1"/>
  <c r="O946" i="1"/>
  <c r="L946" i="1"/>
  <c r="H946" i="1"/>
  <c r="R945" i="1"/>
  <c r="Q945" i="1"/>
  <c r="P945" i="1"/>
  <c r="O945" i="1"/>
  <c r="L945" i="1"/>
  <c r="H945" i="1"/>
  <c r="R944" i="1"/>
  <c r="Q944" i="1"/>
  <c r="P944" i="1"/>
  <c r="O944" i="1"/>
  <c r="L944" i="1"/>
  <c r="H944" i="1"/>
  <c r="R943" i="1"/>
  <c r="Q943" i="1"/>
  <c r="P943" i="1"/>
  <c r="O943" i="1"/>
  <c r="L943" i="1"/>
  <c r="H943" i="1"/>
  <c r="R942" i="1"/>
  <c r="Q942" i="1"/>
  <c r="P942" i="1"/>
  <c r="O942" i="1"/>
  <c r="L942" i="1"/>
  <c r="H942" i="1"/>
  <c r="R941" i="1"/>
  <c r="Q941" i="1"/>
  <c r="P941" i="1"/>
  <c r="O941" i="1"/>
  <c r="L941" i="1"/>
  <c r="H941" i="1"/>
  <c r="R940" i="1"/>
  <c r="Q940" i="1"/>
  <c r="P940" i="1"/>
  <c r="O940" i="1"/>
  <c r="L940" i="1"/>
  <c r="H940" i="1"/>
  <c r="R939" i="1"/>
  <c r="Q939" i="1"/>
  <c r="P939" i="1"/>
  <c r="O939" i="1"/>
  <c r="L939" i="1"/>
  <c r="H939" i="1"/>
  <c r="R938" i="1"/>
  <c r="Q938" i="1"/>
  <c r="P938" i="1"/>
  <c r="O938" i="1"/>
  <c r="L938" i="1"/>
  <c r="H938" i="1"/>
  <c r="R937" i="1"/>
  <c r="Q937" i="1"/>
  <c r="P937" i="1"/>
  <c r="O937" i="1"/>
  <c r="L937" i="1"/>
  <c r="H937" i="1"/>
  <c r="R936" i="1"/>
  <c r="Q936" i="1"/>
  <c r="P936" i="1"/>
  <c r="O936" i="1"/>
  <c r="L936" i="1"/>
  <c r="H936" i="1"/>
  <c r="R935" i="1"/>
  <c r="Q935" i="1"/>
  <c r="P935" i="1"/>
  <c r="O935" i="1"/>
  <c r="L935" i="1"/>
  <c r="H935" i="1"/>
  <c r="R934" i="1"/>
  <c r="Q934" i="1"/>
  <c r="P934" i="1"/>
  <c r="O934" i="1"/>
  <c r="L934" i="1"/>
  <c r="H934" i="1"/>
  <c r="R933" i="1"/>
  <c r="Q933" i="1"/>
  <c r="P933" i="1"/>
  <c r="O933" i="1"/>
  <c r="L933" i="1"/>
  <c r="H933" i="1"/>
  <c r="R932" i="1"/>
  <c r="Q932" i="1"/>
  <c r="P932" i="1"/>
  <c r="O932" i="1"/>
  <c r="L932" i="1"/>
  <c r="H932" i="1"/>
  <c r="R931" i="1"/>
  <c r="Q931" i="1"/>
  <c r="P931" i="1"/>
  <c r="O931" i="1"/>
  <c r="L931" i="1"/>
  <c r="H931" i="1"/>
  <c r="R930" i="1"/>
  <c r="Q930" i="1"/>
  <c r="P930" i="1"/>
  <c r="O930" i="1"/>
  <c r="L930" i="1"/>
  <c r="H930" i="1"/>
  <c r="R928" i="1"/>
  <c r="Q928" i="1"/>
  <c r="P928" i="1"/>
  <c r="O928" i="1"/>
  <c r="L928" i="1"/>
  <c r="H928" i="1"/>
  <c r="R927" i="1"/>
  <c r="Q927" i="1"/>
  <c r="P927" i="1"/>
  <c r="O927" i="1"/>
  <c r="L927" i="1"/>
  <c r="H927" i="1"/>
  <c r="R926" i="1"/>
  <c r="Q926" i="1"/>
  <c r="P926" i="1"/>
  <c r="O926" i="1"/>
  <c r="L926" i="1"/>
  <c r="H926" i="1"/>
  <c r="R925" i="1"/>
  <c r="Q925" i="1"/>
  <c r="P925" i="1"/>
  <c r="O925" i="1"/>
  <c r="L925" i="1"/>
  <c r="H925" i="1"/>
  <c r="R924" i="1"/>
  <c r="Q924" i="1"/>
  <c r="P924" i="1"/>
  <c r="O924" i="1"/>
  <c r="L924" i="1"/>
  <c r="H924" i="1"/>
  <c r="R923" i="1"/>
  <c r="Q923" i="1"/>
  <c r="P923" i="1"/>
  <c r="O923" i="1"/>
  <c r="L923" i="1"/>
  <c r="H923" i="1"/>
  <c r="R922" i="1"/>
  <c r="Q922" i="1"/>
  <c r="P922" i="1"/>
  <c r="O922" i="1"/>
  <c r="L922" i="1"/>
  <c r="H922" i="1"/>
  <c r="R921" i="1"/>
  <c r="Q921" i="1"/>
  <c r="P921" i="1"/>
  <c r="O921" i="1"/>
  <c r="L921" i="1"/>
  <c r="H921" i="1"/>
  <c r="R920" i="1"/>
  <c r="Q920" i="1"/>
  <c r="P920" i="1"/>
  <c r="O920" i="1"/>
  <c r="L920" i="1"/>
  <c r="H920" i="1"/>
  <c r="R919" i="1"/>
  <c r="Q919" i="1"/>
  <c r="P919" i="1"/>
  <c r="O919" i="1"/>
  <c r="L919" i="1"/>
  <c r="H919" i="1"/>
  <c r="R918" i="1"/>
  <c r="Q918" i="1"/>
  <c r="P918" i="1"/>
  <c r="O918" i="1"/>
  <c r="L918" i="1"/>
  <c r="H918" i="1"/>
  <c r="R917" i="1"/>
  <c r="Q917" i="1"/>
  <c r="P917" i="1"/>
  <c r="O917" i="1"/>
  <c r="L917" i="1"/>
  <c r="H917" i="1"/>
  <c r="R916" i="1"/>
  <c r="Q916" i="1"/>
  <c r="P916" i="1"/>
  <c r="O916" i="1"/>
  <c r="L916" i="1"/>
  <c r="H916" i="1"/>
  <c r="R915" i="1"/>
  <c r="Q915" i="1"/>
  <c r="P915" i="1"/>
  <c r="O915" i="1"/>
  <c r="L915" i="1"/>
  <c r="H915" i="1"/>
  <c r="R914" i="1"/>
  <c r="Q914" i="1"/>
  <c r="P914" i="1"/>
  <c r="O914" i="1"/>
  <c r="L914" i="1"/>
  <c r="H914" i="1"/>
  <c r="R913" i="1"/>
  <c r="Q913" i="1"/>
  <c r="P913" i="1"/>
  <c r="O913" i="1"/>
  <c r="L913" i="1"/>
  <c r="H913" i="1"/>
  <c r="R912" i="1"/>
  <c r="Q912" i="1"/>
  <c r="P912" i="1"/>
  <c r="O912" i="1"/>
  <c r="L912" i="1"/>
  <c r="H912" i="1"/>
  <c r="R911" i="1"/>
  <c r="Q911" i="1"/>
  <c r="P911" i="1"/>
  <c r="O911" i="1"/>
  <c r="L911" i="1"/>
  <c r="H911" i="1"/>
  <c r="R910" i="1"/>
  <c r="Q910" i="1"/>
  <c r="P910" i="1"/>
  <c r="O910" i="1"/>
  <c r="L910" i="1"/>
  <c r="H910" i="1"/>
  <c r="R909" i="1"/>
  <c r="Q909" i="1"/>
  <c r="P909" i="1"/>
  <c r="O909" i="1"/>
  <c r="L909" i="1"/>
  <c r="H909" i="1"/>
  <c r="R908" i="1"/>
  <c r="Q908" i="1"/>
  <c r="P908" i="1"/>
  <c r="O908" i="1"/>
  <c r="L908" i="1"/>
  <c r="H908" i="1"/>
  <c r="R907" i="1"/>
  <c r="Q907" i="1"/>
  <c r="P907" i="1"/>
  <c r="O907" i="1"/>
  <c r="L907" i="1"/>
  <c r="H907" i="1"/>
  <c r="R906" i="1"/>
  <c r="Q906" i="1"/>
  <c r="P906" i="1"/>
  <c r="O906" i="1"/>
  <c r="L906" i="1"/>
  <c r="H906" i="1"/>
  <c r="R904" i="1"/>
  <c r="Q904" i="1"/>
  <c r="P904" i="1"/>
  <c r="O904" i="1"/>
  <c r="L904" i="1"/>
  <c r="H904" i="1"/>
  <c r="R903" i="1"/>
  <c r="Q903" i="1"/>
  <c r="P903" i="1"/>
  <c r="O903" i="1"/>
  <c r="L903" i="1"/>
  <c r="H903" i="1"/>
  <c r="R902" i="1"/>
  <c r="Q902" i="1"/>
  <c r="P902" i="1"/>
  <c r="O902" i="1"/>
  <c r="L902" i="1"/>
  <c r="H902" i="1"/>
  <c r="R901" i="1"/>
  <c r="Q901" i="1"/>
  <c r="P901" i="1"/>
  <c r="O901" i="1"/>
  <c r="L901" i="1"/>
  <c r="H901" i="1"/>
  <c r="R900" i="1"/>
  <c r="Q900" i="1"/>
  <c r="P900" i="1"/>
  <c r="O900" i="1"/>
  <c r="L900" i="1"/>
  <c r="H900" i="1"/>
  <c r="R899" i="1"/>
  <c r="Q899" i="1"/>
  <c r="P899" i="1"/>
  <c r="O899" i="1"/>
  <c r="L899" i="1"/>
  <c r="H899" i="1"/>
  <c r="R898" i="1"/>
  <c r="Q898" i="1"/>
  <c r="P898" i="1"/>
  <c r="O898" i="1"/>
  <c r="L898" i="1"/>
  <c r="H898" i="1"/>
  <c r="R897" i="1"/>
  <c r="Q897" i="1"/>
  <c r="P897" i="1"/>
  <c r="O897" i="1"/>
  <c r="L897" i="1"/>
  <c r="H897" i="1"/>
  <c r="R896" i="1"/>
  <c r="Q896" i="1"/>
  <c r="P896" i="1"/>
  <c r="O896" i="1"/>
  <c r="L896" i="1"/>
  <c r="H896" i="1"/>
  <c r="R895" i="1"/>
  <c r="Q895" i="1"/>
  <c r="P895" i="1"/>
  <c r="O895" i="1"/>
  <c r="L895" i="1"/>
  <c r="H895" i="1"/>
  <c r="R894" i="1"/>
  <c r="Q894" i="1"/>
  <c r="P894" i="1"/>
  <c r="O894" i="1"/>
  <c r="L894" i="1"/>
  <c r="H894" i="1"/>
  <c r="R893" i="1"/>
  <c r="Q893" i="1"/>
  <c r="P893" i="1"/>
  <c r="O893" i="1"/>
  <c r="L893" i="1"/>
  <c r="H893" i="1"/>
  <c r="R892" i="1"/>
  <c r="Q892" i="1"/>
  <c r="P892" i="1"/>
  <c r="O892" i="1"/>
  <c r="L892" i="1"/>
  <c r="H892" i="1"/>
  <c r="R891" i="1"/>
  <c r="Q891" i="1"/>
  <c r="P891" i="1"/>
  <c r="O891" i="1"/>
  <c r="L891" i="1"/>
  <c r="H891" i="1"/>
  <c r="R890" i="1"/>
  <c r="Q890" i="1"/>
  <c r="P890" i="1"/>
  <c r="O890" i="1"/>
  <c r="L890" i="1"/>
  <c r="H890" i="1"/>
  <c r="R889" i="1"/>
  <c r="Q889" i="1"/>
  <c r="P889" i="1"/>
  <c r="O889" i="1"/>
  <c r="L889" i="1"/>
  <c r="H889" i="1"/>
  <c r="R888" i="1"/>
  <c r="Q888" i="1"/>
  <c r="P888" i="1"/>
  <c r="O888" i="1"/>
  <c r="L888" i="1"/>
  <c r="H888" i="1"/>
  <c r="R887" i="1"/>
  <c r="Q887" i="1"/>
  <c r="P887" i="1"/>
  <c r="O887" i="1"/>
  <c r="L887" i="1"/>
  <c r="H887" i="1"/>
  <c r="R886" i="1"/>
  <c r="Q886" i="1"/>
  <c r="P886" i="1"/>
  <c r="O886" i="1"/>
  <c r="L886" i="1"/>
  <c r="H886" i="1"/>
  <c r="R929" i="1"/>
  <c r="Q929" i="1"/>
  <c r="P929" i="1"/>
  <c r="O929" i="1"/>
  <c r="L929" i="1"/>
  <c r="H929" i="1"/>
  <c r="R885" i="1"/>
  <c r="Q885" i="1"/>
  <c r="P885" i="1"/>
  <c r="O885" i="1"/>
  <c r="L885" i="1"/>
  <c r="H885" i="1"/>
  <c r="R884" i="1"/>
  <c r="Q884" i="1"/>
  <c r="P884" i="1"/>
  <c r="O884" i="1"/>
  <c r="L884" i="1"/>
  <c r="H884" i="1"/>
  <c r="R883" i="1"/>
  <c r="Q883" i="1"/>
  <c r="P883" i="1"/>
  <c r="O883" i="1"/>
  <c r="L883" i="1"/>
  <c r="H883" i="1"/>
  <c r="R882" i="1"/>
  <c r="Q882" i="1"/>
  <c r="P882" i="1"/>
  <c r="O882" i="1"/>
  <c r="L882" i="1"/>
  <c r="H882" i="1"/>
  <c r="R881" i="1"/>
  <c r="Q881" i="1"/>
  <c r="P881" i="1"/>
  <c r="O881" i="1"/>
  <c r="L881" i="1"/>
  <c r="H881" i="1"/>
  <c r="R880" i="1"/>
  <c r="Q880" i="1"/>
  <c r="P880" i="1"/>
  <c r="O880" i="1"/>
  <c r="L880" i="1"/>
  <c r="H880" i="1"/>
  <c r="R879" i="1"/>
  <c r="Q879" i="1"/>
  <c r="P879" i="1"/>
  <c r="O879" i="1"/>
  <c r="L879" i="1"/>
  <c r="H879" i="1"/>
  <c r="R878" i="1"/>
  <c r="Q878" i="1"/>
  <c r="P878" i="1"/>
  <c r="O878" i="1"/>
  <c r="L878" i="1"/>
  <c r="H878" i="1"/>
  <c r="R877" i="1"/>
  <c r="Q877" i="1"/>
  <c r="P877" i="1"/>
  <c r="O877" i="1"/>
  <c r="L877" i="1"/>
  <c r="H877" i="1"/>
  <c r="R876" i="1"/>
  <c r="Q876" i="1"/>
  <c r="P876" i="1"/>
  <c r="O876" i="1"/>
  <c r="L876" i="1"/>
  <c r="H876" i="1"/>
  <c r="R875" i="1"/>
  <c r="Q875" i="1"/>
  <c r="P875" i="1"/>
  <c r="O875" i="1"/>
  <c r="L875" i="1"/>
  <c r="H875" i="1"/>
  <c r="R874" i="1"/>
  <c r="Q874" i="1"/>
  <c r="P874" i="1"/>
  <c r="O874" i="1"/>
  <c r="L874" i="1"/>
  <c r="H874" i="1"/>
  <c r="R872" i="1"/>
  <c r="Q872" i="1"/>
  <c r="P872" i="1"/>
  <c r="O872" i="1"/>
  <c r="L872" i="1"/>
  <c r="H872" i="1"/>
  <c r="R871" i="1"/>
  <c r="Q871" i="1"/>
  <c r="P871" i="1"/>
  <c r="O871" i="1"/>
  <c r="L871" i="1"/>
  <c r="H871" i="1"/>
  <c r="R873" i="1"/>
  <c r="Q873" i="1"/>
  <c r="P873" i="1"/>
  <c r="O873" i="1"/>
  <c r="L873" i="1"/>
  <c r="H873" i="1"/>
  <c r="R870" i="1"/>
  <c r="Q870" i="1"/>
  <c r="P870" i="1"/>
  <c r="O870" i="1"/>
  <c r="L870" i="1"/>
  <c r="H870" i="1"/>
  <c r="R868" i="1"/>
  <c r="Q868" i="1"/>
  <c r="P868" i="1"/>
  <c r="O868" i="1"/>
  <c r="L868" i="1"/>
  <c r="H868" i="1"/>
  <c r="R867" i="1"/>
  <c r="Q867" i="1"/>
  <c r="P867" i="1"/>
  <c r="O867" i="1"/>
  <c r="L867" i="1"/>
  <c r="H867" i="1"/>
  <c r="R866" i="1"/>
  <c r="Q866" i="1"/>
  <c r="P866" i="1"/>
  <c r="O866" i="1"/>
  <c r="L866" i="1"/>
  <c r="H866" i="1"/>
  <c r="R865" i="1"/>
  <c r="Q865" i="1"/>
  <c r="P865" i="1"/>
  <c r="O865" i="1"/>
  <c r="L865" i="1"/>
  <c r="H865" i="1"/>
  <c r="R864" i="1"/>
  <c r="Q864" i="1"/>
  <c r="P864" i="1"/>
  <c r="O864" i="1"/>
  <c r="L864" i="1"/>
  <c r="H864" i="1"/>
  <c r="R863" i="1"/>
  <c r="Q863" i="1"/>
  <c r="P863" i="1"/>
  <c r="O863" i="1"/>
  <c r="L863" i="1"/>
  <c r="H863" i="1"/>
  <c r="R862" i="1"/>
  <c r="Q862" i="1"/>
  <c r="P862" i="1"/>
  <c r="O862" i="1"/>
  <c r="L862" i="1"/>
  <c r="H862" i="1"/>
  <c r="R905" i="1"/>
  <c r="Q905" i="1"/>
  <c r="P905" i="1"/>
  <c r="O905" i="1"/>
  <c r="L905" i="1"/>
  <c r="H905" i="1"/>
  <c r="R861" i="1"/>
  <c r="Q861" i="1"/>
  <c r="P861" i="1"/>
  <c r="O861" i="1"/>
  <c r="L861" i="1"/>
  <c r="H861" i="1"/>
  <c r="R860" i="1"/>
  <c r="Q860" i="1"/>
  <c r="P860" i="1"/>
  <c r="O860" i="1"/>
  <c r="L860" i="1"/>
  <c r="H860" i="1"/>
  <c r="R859" i="1"/>
  <c r="Q859" i="1"/>
  <c r="P859" i="1"/>
  <c r="O859" i="1"/>
  <c r="L859" i="1"/>
  <c r="H859" i="1"/>
  <c r="R858" i="1"/>
  <c r="Q858" i="1"/>
  <c r="P858" i="1"/>
  <c r="O858" i="1"/>
  <c r="L858" i="1"/>
  <c r="H858" i="1"/>
  <c r="R857" i="1"/>
  <c r="Q857" i="1"/>
  <c r="P857" i="1"/>
  <c r="O857" i="1"/>
  <c r="L857" i="1"/>
  <c r="H857" i="1"/>
  <c r="R856" i="1"/>
  <c r="Q856" i="1"/>
  <c r="P856" i="1"/>
  <c r="O856" i="1"/>
  <c r="L856" i="1"/>
  <c r="H856" i="1"/>
  <c r="R855" i="1"/>
  <c r="Q855" i="1"/>
  <c r="P855" i="1"/>
  <c r="O855" i="1"/>
  <c r="L855" i="1"/>
  <c r="H855" i="1"/>
  <c r="R854" i="1"/>
  <c r="Q854" i="1"/>
  <c r="P854" i="1"/>
  <c r="O854" i="1"/>
  <c r="L854" i="1"/>
  <c r="H854" i="1"/>
  <c r="R853" i="1"/>
  <c r="Q853" i="1"/>
  <c r="P853" i="1"/>
  <c r="O853" i="1"/>
  <c r="L853" i="1"/>
  <c r="H853" i="1"/>
  <c r="R852" i="1"/>
  <c r="Q852" i="1"/>
  <c r="P852" i="1"/>
  <c r="O852" i="1"/>
  <c r="L852" i="1"/>
  <c r="H852" i="1"/>
  <c r="R851" i="1"/>
  <c r="Q851" i="1"/>
  <c r="P851" i="1"/>
  <c r="O851" i="1"/>
  <c r="L851" i="1"/>
  <c r="H851" i="1"/>
  <c r="R850" i="1"/>
  <c r="Q850" i="1"/>
  <c r="P850" i="1"/>
  <c r="O850" i="1"/>
  <c r="L850" i="1"/>
  <c r="H850" i="1"/>
  <c r="R849" i="1"/>
  <c r="Q849" i="1"/>
  <c r="P849" i="1"/>
  <c r="O849" i="1"/>
  <c r="L849" i="1"/>
  <c r="H849" i="1"/>
  <c r="R848" i="1"/>
  <c r="Q848" i="1"/>
  <c r="P848" i="1"/>
  <c r="O848" i="1"/>
  <c r="L848" i="1"/>
  <c r="H848" i="1"/>
  <c r="R847" i="1"/>
  <c r="Q847" i="1"/>
  <c r="P847" i="1"/>
  <c r="O847" i="1"/>
  <c r="L847" i="1"/>
  <c r="H847" i="1"/>
  <c r="R869" i="1"/>
  <c r="Q869" i="1"/>
  <c r="P869" i="1"/>
  <c r="O869" i="1"/>
  <c r="L869" i="1"/>
  <c r="H869" i="1"/>
  <c r="R846" i="1"/>
  <c r="Q846" i="1"/>
  <c r="P846" i="1"/>
  <c r="O846" i="1"/>
  <c r="L846" i="1"/>
  <c r="H846" i="1"/>
  <c r="R845" i="1"/>
  <c r="Q845" i="1"/>
  <c r="P845" i="1"/>
  <c r="O845" i="1"/>
  <c r="L845" i="1"/>
  <c r="H845" i="1"/>
  <c r="R844" i="1"/>
  <c r="Q844" i="1"/>
  <c r="P844" i="1"/>
  <c r="O844" i="1"/>
  <c r="L844" i="1"/>
  <c r="H844" i="1"/>
  <c r="R843" i="1"/>
  <c r="Q843" i="1"/>
  <c r="P843" i="1"/>
  <c r="O843" i="1"/>
  <c r="L843" i="1"/>
  <c r="H843" i="1"/>
  <c r="R842" i="1"/>
  <c r="Q842" i="1"/>
  <c r="P842" i="1"/>
  <c r="O842" i="1"/>
  <c r="L842" i="1"/>
  <c r="H842" i="1"/>
  <c r="R841" i="1"/>
  <c r="Q841" i="1"/>
  <c r="P841" i="1"/>
  <c r="O841" i="1"/>
  <c r="L841" i="1"/>
  <c r="H841" i="1"/>
  <c r="R840" i="1"/>
  <c r="Q840" i="1"/>
  <c r="P840" i="1"/>
  <c r="O840" i="1"/>
  <c r="L840" i="1"/>
  <c r="H840" i="1"/>
  <c r="R839" i="1"/>
  <c r="Q839" i="1"/>
  <c r="P839" i="1"/>
  <c r="O839" i="1"/>
  <c r="L839" i="1"/>
  <c r="H839" i="1"/>
  <c r="R838" i="1"/>
  <c r="Q838" i="1"/>
  <c r="P838" i="1"/>
  <c r="O838" i="1"/>
  <c r="L838" i="1"/>
  <c r="H838" i="1"/>
  <c r="R837" i="1"/>
  <c r="Q837" i="1"/>
  <c r="P837" i="1"/>
  <c r="O837" i="1"/>
  <c r="L837" i="1"/>
  <c r="H837" i="1"/>
  <c r="R836" i="1"/>
  <c r="Q836" i="1"/>
  <c r="P836" i="1"/>
  <c r="O836" i="1"/>
  <c r="L836" i="1"/>
  <c r="H836" i="1"/>
  <c r="R835" i="1"/>
  <c r="Q835" i="1"/>
  <c r="P835" i="1"/>
  <c r="O835" i="1"/>
  <c r="L835" i="1"/>
  <c r="H835" i="1"/>
  <c r="R834" i="1"/>
  <c r="Q834" i="1"/>
  <c r="P834" i="1"/>
  <c r="O834" i="1"/>
  <c r="L834" i="1"/>
  <c r="H834" i="1"/>
  <c r="R833" i="1"/>
  <c r="Q833" i="1"/>
  <c r="P833" i="1"/>
  <c r="O833" i="1"/>
  <c r="L833" i="1"/>
  <c r="H833" i="1"/>
  <c r="R832" i="1"/>
  <c r="Q832" i="1"/>
  <c r="P832" i="1"/>
  <c r="O832" i="1"/>
  <c r="L832" i="1"/>
  <c r="H832" i="1"/>
  <c r="R831" i="1"/>
  <c r="Q831" i="1"/>
  <c r="P831" i="1"/>
  <c r="O831" i="1"/>
  <c r="L831" i="1"/>
  <c r="H831" i="1"/>
  <c r="R830" i="1"/>
  <c r="Q830" i="1"/>
  <c r="P830" i="1"/>
  <c r="O830" i="1"/>
  <c r="L830" i="1"/>
  <c r="H830" i="1"/>
  <c r="R829" i="1"/>
  <c r="Q829" i="1"/>
  <c r="P829" i="1"/>
  <c r="O829" i="1"/>
  <c r="L829" i="1"/>
  <c r="H829" i="1"/>
  <c r="R828" i="1"/>
  <c r="Q828" i="1"/>
  <c r="P828" i="1"/>
  <c r="O828" i="1"/>
  <c r="L828" i="1"/>
  <c r="H828" i="1"/>
  <c r="R827" i="1"/>
  <c r="Q827" i="1"/>
  <c r="P827" i="1"/>
  <c r="O827" i="1"/>
  <c r="L827" i="1"/>
  <c r="H827" i="1"/>
  <c r="R826" i="1"/>
  <c r="Q826" i="1"/>
  <c r="P826" i="1"/>
  <c r="O826" i="1"/>
  <c r="L826" i="1"/>
  <c r="H826" i="1"/>
  <c r="R825" i="1"/>
  <c r="Q825" i="1"/>
  <c r="P825" i="1"/>
  <c r="O825" i="1"/>
  <c r="L825" i="1"/>
  <c r="H825" i="1"/>
  <c r="R824" i="1"/>
  <c r="Q824" i="1"/>
  <c r="P824" i="1"/>
  <c r="O824" i="1"/>
  <c r="L824" i="1"/>
  <c r="H824" i="1"/>
  <c r="R823" i="1"/>
  <c r="Q823" i="1"/>
  <c r="P823" i="1"/>
  <c r="O823" i="1"/>
  <c r="L823" i="1"/>
  <c r="H823" i="1"/>
  <c r="R822" i="1"/>
  <c r="Q822" i="1"/>
  <c r="P822" i="1"/>
  <c r="O822" i="1"/>
  <c r="L822" i="1"/>
  <c r="H822" i="1"/>
  <c r="R821" i="1"/>
  <c r="Q821" i="1"/>
  <c r="P821" i="1"/>
  <c r="O821" i="1"/>
  <c r="L821" i="1"/>
  <c r="H821" i="1"/>
  <c r="R820" i="1"/>
  <c r="Q820" i="1"/>
  <c r="P820" i="1"/>
  <c r="O820" i="1"/>
  <c r="L820" i="1"/>
  <c r="H820" i="1"/>
  <c r="R819" i="1"/>
  <c r="Q819" i="1"/>
  <c r="P819" i="1"/>
  <c r="O819" i="1"/>
  <c r="L819" i="1"/>
  <c r="H819" i="1"/>
  <c r="R818" i="1"/>
  <c r="Q818" i="1"/>
  <c r="P818" i="1"/>
  <c r="O818" i="1"/>
  <c r="L818" i="1"/>
  <c r="H818" i="1"/>
  <c r="R817" i="1"/>
  <c r="Q817" i="1"/>
  <c r="P817" i="1"/>
  <c r="O817" i="1"/>
  <c r="L817" i="1"/>
  <c r="H817" i="1"/>
  <c r="R816" i="1"/>
  <c r="Q816" i="1"/>
  <c r="P816" i="1"/>
  <c r="O816" i="1"/>
  <c r="L816" i="1"/>
  <c r="H816" i="1"/>
  <c r="R815" i="1"/>
  <c r="Q815" i="1"/>
  <c r="P815" i="1"/>
  <c r="O815" i="1"/>
  <c r="L815" i="1"/>
  <c r="H815" i="1"/>
  <c r="R814" i="1"/>
  <c r="Q814" i="1"/>
  <c r="P814" i="1"/>
  <c r="O814" i="1"/>
  <c r="L814" i="1"/>
  <c r="H814" i="1"/>
  <c r="R813" i="1"/>
  <c r="Q813" i="1"/>
  <c r="P813" i="1"/>
  <c r="O813" i="1"/>
  <c r="L813" i="1"/>
  <c r="H813" i="1"/>
  <c r="R812" i="1"/>
  <c r="Q812" i="1"/>
  <c r="P812" i="1"/>
  <c r="O812" i="1"/>
  <c r="L812" i="1"/>
  <c r="H812" i="1"/>
  <c r="R811" i="1"/>
  <c r="Q811" i="1"/>
  <c r="P811" i="1"/>
  <c r="O811" i="1"/>
  <c r="L811" i="1"/>
  <c r="H811" i="1"/>
  <c r="R810" i="1"/>
  <c r="Q810" i="1"/>
  <c r="P810" i="1"/>
  <c r="O810" i="1"/>
  <c r="L810" i="1"/>
  <c r="H810" i="1"/>
  <c r="R809" i="1"/>
  <c r="Q809" i="1"/>
  <c r="P809" i="1"/>
  <c r="O809" i="1"/>
  <c r="L809" i="1"/>
  <c r="H809" i="1"/>
  <c r="S928" i="1" l="1"/>
  <c r="S933" i="1"/>
  <c r="S941" i="1"/>
  <c r="S945" i="1"/>
  <c r="S953" i="1"/>
  <c r="S957" i="1"/>
  <c r="S961" i="1"/>
  <c r="S811" i="1"/>
  <c r="S823" i="1"/>
  <c r="S827" i="1"/>
  <c r="S831" i="1"/>
  <c r="S835" i="1"/>
  <c r="S843" i="1"/>
  <c r="S869" i="1"/>
  <c r="S854" i="1"/>
  <c r="S858" i="1"/>
  <c r="S905" i="1"/>
  <c r="S882" i="1"/>
  <c r="S929" i="1"/>
  <c r="S810" i="1"/>
  <c r="S814" i="1"/>
  <c r="S818" i="1"/>
  <c r="S822" i="1"/>
  <c r="S830" i="1"/>
  <c r="S864" i="1"/>
  <c r="S885" i="1"/>
  <c r="S888" i="1"/>
  <c r="S813" i="1"/>
  <c r="S828" i="1"/>
  <c r="S836" i="1"/>
  <c r="S866" i="1"/>
  <c r="S873" i="1"/>
  <c r="S875" i="1"/>
  <c r="S964" i="1"/>
  <c r="S821" i="1"/>
  <c r="S825" i="1"/>
  <c r="S837" i="1"/>
  <c r="S884" i="1"/>
  <c r="S891" i="1"/>
  <c r="S887" i="1"/>
  <c r="S899" i="1"/>
  <c r="S903" i="1"/>
  <c r="S927" i="1"/>
  <c r="S897" i="1"/>
  <c r="S906" i="1"/>
  <c r="S951" i="1"/>
  <c r="S955" i="1"/>
  <c r="S848" i="1"/>
  <c r="S860" i="1"/>
  <c r="S876" i="1"/>
  <c r="S950" i="1"/>
  <c r="S924" i="1"/>
  <c r="S962" i="1"/>
  <c r="S902" i="1"/>
  <c r="S907" i="1"/>
  <c r="S932" i="1"/>
  <c r="S944" i="1"/>
  <c r="S960" i="1"/>
  <c r="S910" i="1"/>
  <c r="S872" i="1"/>
  <c r="S892" i="1"/>
  <c r="S904" i="1"/>
  <c r="S913" i="1"/>
  <c r="S917" i="1"/>
  <c r="S925" i="1"/>
  <c r="S934" i="1"/>
  <c r="S942" i="1"/>
  <c r="S959" i="1"/>
  <c r="S963" i="1"/>
  <c r="S815" i="1"/>
  <c r="S819" i="1"/>
  <c r="S948" i="1"/>
  <c r="S839" i="1"/>
  <c r="S865" i="1"/>
  <c r="S883" i="1"/>
  <c r="S886" i="1"/>
  <c r="S921" i="1"/>
  <c r="S930" i="1"/>
  <c r="S935" i="1"/>
  <c r="S939" i="1"/>
  <c r="S943" i="1"/>
  <c r="S952" i="1"/>
  <c r="S838" i="1"/>
  <c r="S842" i="1"/>
  <c r="S846" i="1"/>
  <c r="S849" i="1"/>
  <c r="S861" i="1"/>
  <c r="S874" i="1"/>
  <c r="S890" i="1"/>
  <c r="S908" i="1"/>
  <c r="S912" i="1"/>
  <c r="S916" i="1"/>
  <c r="S920" i="1"/>
  <c r="S829" i="1"/>
  <c r="S841" i="1"/>
  <c r="S852" i="1"/>
  <c r="S863" i="1"/>
  <c r="S868" i="1"/>
  <c r="S881" i="1"/>
  <c r="S898" i="1"/>
  <c r="S911" i="1"/>
  <c r="S915" i="1"/>
  <c r="S923" i="1"/>
  <c r="S946" i="1"/>
  <c r="S832" i="1"/>
  <c r="S840" i="1"/>
  <c r="S844" i="1"/>
  <c r="S855" i="1"/>
  <c r="S867" i="1"/>
  <c r="S871" i="1"/>
  <c r="S914" i="1"/>
  <c r="S926" i="1"/>
  <c r="S949" i="1"/>
  <c r="S954" i="1"/>
  <c r="S958" i="1"/>
  <c r="S817" i="1"/>
  <c r="S834" i="1"/>
  <c r="S857" i="1"/>
  <c r="S878" i="1"/>
  <c r="S894" i="1"/>
  <c r="S896" i="1"/>
  <c r="S909" i="1"/>
  <c r="S922" i="1"/>
  <c r="S812" i="1"/>
  <c r="S816" i="1"/>
  <c r="S824" i="1"/>
  <c r="S833" i="1"/>
  <c r="S845" i="1"/>
  <c r="S847" i="1"/>
  <c r="S851" i="1"/>
  <c r="S853" i="1"/>
  <c r="S859" i="1"/>
  <c r="S870" i="1"/>
  <c r="S877" i="1"/>
  <c r="S889" i="1"/>
  <c r="S895" i="1"/>
  <c r="S900" i="1"/>
  <c r="S937" i="1"/>
  <c r="S938" i="1"/>
  <c r="S820" i="1"/>
  <c r="S880" i="1"/>
  <c r="S919" i="1"/>
  <c r="S940" i="1"/>
  <c r="S947" i="1"/>
  <c r="S956" i="1"/>
  <c r="S809" i="1"/>
  <c r="S826" i="1"/>
  <c r="S850" i="1"/>
  <c r="S856" i="1"/>
  <c r="S893" i="1"/>
  <c r="S918" i="1"/>
  <c r="S936" i="1"/>
  <c r="S965" i="1"/>
  <c r="S862" i="1"/>
  <c r="S879" i="1"/>
  <c r="S901" i="1"/>
  <c r="S931" i="1"/>
  <c r="R808" i="1"/>
  <c r="Q808" i="1"/>
  <c r="P808" i="1"/>
  <c r="O808" i="1"/>
  <c r="L808" i="1"/>
  <c r="H808" i="1"/>
  <c r="R807" i="1"/>
  <c r="Q807" i="1"/>
  <c r="P807" i="1"/>
  <c r="O807" i="1"/>
  <c r="L807" i="1"/>
  <c r="H807" i="1"/>
  <c r="R806" i="1"/>
  <c r="Q806" i="1"/>
  <c r="P806" i="1"/>
  <c r="O806" i="1"/>
  <c r="L806" i="1"/>
  <c r="H806" i="1"/>
  <c r="R805" i="1"/>
  <c r="Q805" i="1"/>
  <c r="P805" i="1"/>
  <c r="O805" i="1"/>
  <c r="L805" i="1"/>
  <c r="H805" i="1"/>
  <c r="R804" i="1"/>
  <c r="Q804" i="1"/>
  <c r="P804" i="1"/>
  <c r="O804" i="1"/>
  <c r="L804" i="1"/>
  <c r="H804" i="1"/>
  <c r="S807" i="1" l="1"/>
  <c r="S806" i="1"/>
  <c r="S804" i="1"/>
  <c r="S808" i="1"/>
  <c r="S805" i="1"/>
  <c r="R800" i="1" l="1"/>
  <c r="Q800" i="1"/>
  <c r="P800" i="1"/>
  <c r="O800" i="1"/>
  <c r="L800" i="1"/>
  <c r="H800" i="1"/>
  <c r="R799" i="1"/>
  <c r="Q799" i="1"/>
  <c r="P799" i="1"/>
  <c r="O799" i="1"/>
  <c r="L799" i="1"/>
  <c r="H799" i="1"/>
  <c r="R798" i="1"/>
  <c r="Q798" i="1"/>
  <c r="P798" i="1"/>
  <c r="O798" i="1"/>
  <c r="L798" i="1"/>
  <c r="H798" i="1"/>
  <c r="R797" i="1"/>
  <c r="Q797" i="1"/>
  <c r="P797" i="1"/>
  <c r="O797" i="1"/>
  <c r="L797" i="1"/>
  <c r="H797" i="1"/>
  <c r="R796" i="1"/>
  <c r="Q796" i="1"/>
  <c r="P796" i="1"/>
  <c r="O796" i="1"/>
  <c r="L796" i="1"/>
  <c r="H796" i="1"/>
  <c r="R795" i="1"/>
  <c r="Q795" i="1"/>
  <c r="P795" i="1"/>
  <c r="O795" i="1"/>
  <c r="L795" i="1"/>
  <c r="H795" i="1"/>
  <c r="R794" i="1"/>
  <c r="Q794" i="1"/>
  <c r="P794" i="1"/>
  <c r="O794" i="1"/>
  <c r="L794" i="1"/>
  <c r="H794" i="1"/>
  <c r="R793" i="1"/>
  <c r="Q793" i="1"/>
  <c r="P793" i="1"/>
  <c r="O793" i="1"/>
  <c r="L793" i="1"/>
  <c r="H793" i="1"/>
  <c r="R792" i="1"/>
  <c r="Q792" i="1"/>
  <c r="P792" i="1"/>
  <c r="O792" i="1"/>
  <c r="L792" i="1"/>
  <c r="H792" i="1"/>
  <c r="R791" i="1"/>
  <c r="Q791" i="1"/>
  <c r="P791" i="1"/>
  <c r="O791" i="1"/>
  <c r="L791" i="1"/>
  <c r="H791" i="1"/>
  <c r="R790" i="1"/>
  <c r="Q790" i="1"/>
  <c r="P790" i="1"/>
  <c r="O790" i="1"/>
  <c r="L790" i="1"/>
  <c r="H790" i="1"/>
  <c r="R789" i="1"/>
  <c r="Q789" i="1"/>
  <c r="P789" i="1"/>
  <c r="O789" i="1"/>
  <c r="L789" i="1"/>
  <c r="H789" i="1"/>
  <c r="R788" i="1"/>
  <c r="Q788" i="1"/>
  <c r="P788" i="1"/>
  <c r="O788" i="1"/>
  <c r="L788" i="1"/>
  <c r="H788" i="1"/>
  <c r="R787" i="1"/>
  <c r="Q787" i="1"/>
  <c r="P787" i="1"/>
  <c r="O787" i="1"/>
  <c r="L787" i="1"/>
  <c r="H787" i="1"/>
  <c r="R786" i="1"/>
  <c r="Q786" i="1"/>
  <c r="P786" i="1"/>
  <c r="O786" i="1"/>
  <c r="L786" i="1"/>
  <c r="H786" i="1"/>
  <c r="R785" i="1"/>
  <c r="Q785" i="1"/>
  <c r="P785" i="1"/>
  <c r="O785" i="1"/>
  <c r="L785" i="1"/>
  <c r="H785" i="1"/>
  <c r="R784" i="1"/>
  <c r="Q784" i="1"/>
  <c r="P784" i="1"/>
  <c r="O784" i="1"/>
  <c r="L784" i="1"/>
  <c r="H784" i="1"/>
  <c r="R782" i="1"/>
  <c r="Q782" i="1"/>
  <c r="P782" i="1"/>
  <c r="O782" i="1"/>
  <c r="L782" i="1"/>
  <c r="H782" i="1"/>
  <c r="R781" i="1"/>
  <c r="Q781" i="1"/>
  <c r="P781" i="1"/>
  <c r="O781" i="1"/>
  <c r="L781" i="1"/>
  <c r="H781" i="1"/>
  <c r="R780" i="1"/>
  <c r="Q780" i="1"/>
  <c r="P780" i="1"/>
  <c r="O780" i="1"/>
  <c r="L780" i="1"/>
  <c r="H780" i="1"/>
  <c r="R779" i="1"/>
  <c r="Q779" i="1"/>
  <c r="P779" i="1"/>
  <c r="O779" i="1"/>
  <c r="L779" i="1"/>
  <c r="H779" i="1"/>
  <c r="R778" i="1"/>
  <c r="Q778" i="1"/>
  <c r="P778" i="1"/>
  <c r="O778" i="1"/>
  <c r="L778" i="1"/>
  <c r="H778" i="1"/>
  <c r="R777" i="1"/>
  <c r="Q777" i="1"/>
  <c r="P777" i="1"/>
  <c r="O777" i="1"/>
  <c r="L777" i="1"/>
  <c r="H777" i="1"/>
  <c r="R776" i="1"/>
  <c r="Q776" i="1"/>
  <c r="P776" i="1"/>
  <c r="O776" i="1"/>
  <c r="L776" i="1"/>
  <c r="H776" i="1"/>
  <c r="R775" i="1"/>
  <c r="Q775" i="1"/>
  <c r="P775" i="1"/>
  <c r="O775" i="1"/>
  <c r="L775" i="1"/>
  <c r="H775" i="1"/>
  <c r="R774" i="1"/>
  <c r="Q774" i="1"/>
  <c r="P774" i="1"/>
  <c r="O774" i="1"/>
  <c r="L774" i="1"/>
  <c r="H774" i="1"/>
  <c r="R773" i="1"/>
  <c r="Q773" i="1"/>
  <c r="P773" i="1"/>
  <c r="O773" i="1"/>
  <c r="L773" i="1"/>
  <c r="H773" i="1"/>
  <c r="R772" i="1"/>
  <c r="Q772" i="1"/>
  <c r="P772" i="1"/>
  <c r="O772" i="1"/>
  <c r="L772" i="1"/>
  <c r="H772" i="1"/>
  <c r="R771" i="1"/>
  <c r="Q771" i="1"/>
  <c r="P771" i="1"/>
  <c r="O771" i="1"/>
  <c r="L771" i="1"/>
  <c r="H771" i="1"/>
  <c r="R770" i="1"/>
  <c r="Q770" i="1"/>
  <c r="P770" i="1"/>
  <c r="O770" i="1"/>
  <c r="L770" i="1"/>
  <c r="H770" i="1"/>
  <c r="R769" i="1"/>
  <c r="Q769" i="1"/>
  <c r="P769" i="1"/>
  <c r="O769" i="1"/>
  <c r="L769" i="1"/>
  <c r="H769" i="1"/>
  <c r="R767" i="1"/>
  <c r="Q767" i="1"/>
  <c r="P767" i="1"/>
  <c r="O767" i="1"/>
  <c r="L767" i="1"/>
  <c r="H767" i="1"/>
  <c r="R766" i="1"/>
  <c r="Q766" i="1"/>
  <c r="P766" i="1"/>
  <c r="O766" i="1"/>
  <c r="L766" i="1"/>
  <c r="H766" i="1"/>
  <c r="R765" i="1"/>
  <c r="Q765" i="1"/>
  <c r="P765" i="1"/>
  <c r="O765" i="1"/>
  <c r="L765" i="1"/>
  <c r="H765" i="1"/>
  <c r="R764" i="1"/>
  <c r="Q764" i="1"/>
  <c r="P764" i="1"/>
  <c r="O764" i="1"/>
  <c r="L764" i="1"/>
  <c r="H764" i="1"/>
  <c r="R763" i="1"/>
  <c r="Q763" i="1"/>
  <c r="P763" i="1"/>
  <c r="O763" i="1"/>
  <c r="L763" i="1"/>
  <c r="H763" i="1"/>
  <c r="R762" i="1"/>
  <c r="Q762" i="1"/>
  <c r="P762" i="1"/>
  <c r="O762" i="1"/>
  <c r="L762" i="1"/>
  <c r="H762" i="1"/>
  <c r="R761" i="1"/>
  <c r="Q761" i="1"/>
  <c r="P761" i="1"/>
  <c r="O761" i="1"/>
  <c r="L761" i="1"/>
  <c r="H761" i="1"/>
  <c r="R760" i="1"/>
  <c r="Q760" i="1"/>
  <c r="P760" i="1"/>
  <c r="O760" i="1"/>
  <c r="L760" i="1"/>
  <c r="H760" i="1"/>
  <c r="R759" i="1"/>
  <c r="Q759" i="1"/>
  <c r="P759" i="1"/>
  <c r="O759" i="1"/>
  <c r="L759" i="1"/>
  <c r="H759" i="1"/>
  <c r="R783" i="1"/>
  <c r="Q783" i="1"/>
  <c r="P783" i="1"/>
  <c r="O783" i="1"/>
  <c r="L783" i="1"/>
  <c r="H783" i="1"/>
  <c r="R758" i="1"/>
  <c r="Q758" i="1"/>
  <c r="P758" i="1"/>
  <c r="O758" i="1"/>
  <c r="L758" i="1"/>
  <c r="H758" i="1"/>
  <c r="R757" i="1"/>
  <c r="Q757" i="1"/>
  <c r="P757" i="1"/>
  <c r="O757" i="1"/>
  <c r="L757" i="1"/>
  <c r="H757" i="1"/>
  <c r="R756" i="1"/>
  <c r="Q756" i="1"/>
  <c r="P756" i="1"/>
  <c r="O756" i="1"/>
  <c r="L756" i="1"/>
  <c r="H756" i="1"/>
  <c r="R755" i="1"/>
  <c r="Q755" i="1"/>
  <c r="P755" i="1"/>
  <c r="O755" i="1"/>
  <c r="L755" i="1"/>
  <c r="H755" i="1"/>
  <c r="R754" i="1"/>
  <c r="Q754" i="1"/>
  <c r="P754" i="1"/>
  <c r="O754" i="1"/>
  <c r="L754" i="1"/>
  <c r="H754" i="1"/>
  <c r="R753" i="1"/>
  <c r="Q753" i="1"/>
  <c r="P753" i="1"/>
  <c r="O753" i="1"/>
  <c r="L753" i="1"/>
  <c r="H753" i="1"/>
  <c r="R752" i="1"/>
  <c r="Q752" i="1"/>
  <c r="P752" i="1"/>
  <c r="O752" i="1"/>
  <c r="L752" i="1"/>
  <c r="H752" i="1"/>
  <c r="R751" i="1"/>
  <c r="Q751" i="1"/>
  <c r="P751" i="1"/>
  <c r="O751" i="1"/>
  <c r="L751" i="1"/>
  <c r="H751" i="1"/>
  <c r="R750" i="1"/>
  <c r="Q750" i="1"/>
  <c r="P750" i="1"/>
  <c r="O750" i="1"/>
  <c r="L750" i="1"/>
  <c r="H750" i="1"/>
  <c r="R748" i="1"/>
  <c r="Q748" i="1"/>
  <c r="P748" i="1"/>
  <c r="O748" i="1"/>
  <c r="L748" i="1"/>
  <c r="H748" i="1"/>
  <c r="R749" i="1"/>
  <c r="Q749" i="1"/>
  <c r="P749" i="1"/>
  <c r="O749" i="1"/>
  <c r="L749" i="1"/>
  <c r="H749" i="1"/>
  <c r="R747" i="1"/>
  <c r="Q747" i="1"/>
  <c r="P747" i="1"/>
  <c r="O747" i="1"/>
  <c r="L747" i="1"/>
  <c r="H747" i="1"/>
  <c r="R768" i="1"/>
  <c r="Q768" i="1"/>
  <c r="P768" i="1"/>
  <c r="O768" i="1"/>
  <c r="L768" i="1"/>
  <c r="H768" i="1"/>
  <c r="R746" i="1"/>
  <c r="Q746" i="1"/>
  <c r="P746" i="1"/>
  <c r="O746" i="1"/>
  <c r="L746" i="1"/>
  <c r="H746" i="1"/>
  <c r="R745" i="1"/>
  <c r="Q745" i="1"/>
  <c r="P745" i="1"/>
  <c r="O745" i="1"/>
  <c r="L745" i="1"/>
  <c r="H745" i="1"/>
  <c r="R744" i="1"/>
  <c r="Q744" i="1"/>
  <c r="P744" i="1"/>
  <c r="O744" i="1"/>
  <c r="L744" i="1"/>
  <c r="H744" i="1"/>
  <c r="R743" i="1"/>
  <c r="Q743" i="1"/>
  <c r="P743" i="1"/>
  <c r="O743" i="1"/>
  <c r="L743" i="1"/>
  <c r="H743" i="1"/>
  <c r="R742" i="1"/>
  <c r="Q742" i="1"/>
  <c r="P742" i="1"/>
  <c r="O742" i="1"/>
  <c r="L742" i="1"/>
  <c r="H742" i="1"/>
  <c r="R741" i="1"/>
  <c r="Q741" i="1"/>
  <c r="P741" i="1"/>
  <c r="O741" i="1"/>
  <c r="L741" i="1"/>
  <c r="H741" i="1"/>
  <c r="R740" i="1"/>
  <c r="Q740" i="1"/>
  <c r="P740" i="1"/>
  <c r="O740" i="1"/>
  <c r="L740" i="1"/>
  <c r="H740" i="1"/>
  <c r="R739" i="1"/>
  <c r="Q739" i="1"/>
  <c r="P739" i="1"/>
  <c r="O739" i="1"/>
  <c r="L739" i="1"/>
  <c r="H739" i="1"/>
  <c r="R738" i="1"/>
  <c r="Q738" i="1"/>
  <c r="P738" i="1"/>
  <c r="O738" i="1"/>
  <c r="L738" i="1"/>
  <c r="H738" i="1"/>
  <c r="R737" i="1"/>
  <c r="Q737" i="1"/>
  <c r="P737" i="1"/>
  <c r="O737" i="1"/>
  <c r="L737" i="1"/>
  <c r="H737" i="1"/>
  <c r="R736" i="1"/>
  <c r="Q736" i="1"/>
  <c r="P736" i="1"/>
  <c r="O736" i="1"/>
  <c r="L736" i="1"/>
  <c r="H736" i="1"/>
  <c r="R735" i="1"/>
  <c r="Q735" i="1"/>
  <c r="P735" i="1"/>
  <c r="O735" i="1"/>
  <c r="L735" i="1"/>
  <c r="H735" i="1"/>
  <c r="R734" i="1"/>
  <c r="Q734" i="1"/>
  <c r="P734" i="1"/>
  <c r="O734" i="1"/>
  <c r="L734" i="1"/>
  <c r="H734" i="1"/>
  <c r="R733" i="1"/>
  <c r="Q733" i="1"/>
  <c r="P733" i="1"/>
  <c r="O733" i="1"/>
  <c r="L733" i="1"/>
  <c r="H733" i="1"/>
  <c r="R732" i="1"/>
  <c r="Q732" i="1"/>
  <c r="P732" i="1"/>
  <c r="O732" i="1"/>
  <c r="L732" i="1"/>
  <c r="H732" i="1"/>
  <c r="R731" i="1"/>
  <c r="Q731" i="1"/>
  <c r="P731" i="1"/>
  <c r="O731" i="1"/>
  <c r="L731" i="1"/>
  <c r="H731" i="1"/>
  <c r="S731" i="1" l="1"/>
  <c r="S735" i="1"/>
  <c r="S768" i="1"/>
  <c r="S737" i="1"/>
  <c r="S756" i="1"/>
  <c r="S761" i="1"/>
  <c r="S774" i="1"/>
  <c r="S782" i="1"/>
  <c r="S746" i="1"/>
  <c r="S748" i="1"/>
  <c r="S777" i="1"/>
  <c r="S781" i="1"/>
  <c r="S732" i="1"/>
  <c r="S736" i="1"/>
  <c r="S751" i="1"/>
  <c r="S766" i="1"/>
  <c r="S771" i="1"/>
  <c r="S779" i="1"/>
  <c r="S800" i="1"/>
  <c r="S795" i="1"/>
  <c r="S760" i="1"/>
  <c r="S769" i="1"/>
  <c r="S776" i="1"/>
  <c r="S797" i="1"/>
  <c r="S747" i="1"/>
  <c r="S755" i="1"/>
  <c r="S775" i="1"/>
  <c r="S799" i="1"/>
  <c r="S749" i="1"/>
  <c r="S738" i="1"/>
  <c r="S758" i="1"/>
  <c r="S763" i="1"/>
  <c r="S733" i="1"/>
  <c r="S767" i="1"/>
  <c r="S770" i="1"/>
  <c r="S784" i="1"/>
  <c r="S787" i="1"/>
  <c r="S794" i="1"/>
  <c r="S739" i="1"/>
  <c r="S741" i="1"/>
  <c r="S789" i="1"/>
  <c r="S792" i="1"/>
  <c r="S793" i="1"/>
  <c r="S742" i="1"/>
  <c r="S752" i="1"/>
  <c r="S757" i="1"/>
  <c r="S759" i="1"/>
  <c r="S762" i="1"/>
  <c r="S778" i="1"/>
  <c r="S780" i="1"/>
  <c r="S744" i="1"/>
  <c r="S754" i="1"/>
  <c r="S783" i="1"/>
  <c r="S785" i="1"/>
  <c r="S786" i="1"/>
  <c r="S788" i="1"/>
  <c r="S791" i="1"/>
  <c r="S796" i="1"/>
  <c r="S750" i="1"/>
  <c r="S764" i="1"/>
  <c r="S773" i="1"/>
  <c r="S734" i="1"/>
  <c r="S740" i="1"/>
  <c r="S743" i="1"/>
  <c r="S745" i="1"/>
  <c r="S753" i="1"/>
  <c r="S765" i="1"/>
  <c r="S772" i="1"/>
  <c r="S790" i="1"/>
  <c r="S798" i="1"/>
  <c r="R470" i="1"/>
  <c r="Q470" i="1"/>
  <c r="P470" i="1"/>
  <c r="O470" i="1"/>
  <c r="L470" i="1"/>
  <c r="H470" i="1"/>
  <c r="R469" i="1"/>
  <c r="Q469" i="1"/>
  <c r="P469" i="1"/>
  <c r="O469" i="1"/>
  <c r="L469" i="1"/>
  <c r="H469" i="1"/>
  <c r="R468" i="1"/>
  <c r="Q468" i="1"/>
  <c r="P468" i="1"/>
  <c r="O468" i="1"/>
  <c r="L468" i="1"/>
  <c r="H468" i="1"/>
  <c r="R467" i="1"/>
  <c r="Q467" i="1"/>
  <c r="P467" i="1"/>
  <c r="O467" i="1"/>
  <c r="L467" i="1"/>
  <c r="H467" i="1"/>
  <c r="R466" i="1"/>
  <c r="Q466" i="1"/>
  <c r="P466" i="1"/>
  <c r="O466" i="1"/>
  <c r="L466" i="1"/>
  <c r="H466" i="1"/>
  <c r="R465" i="1"/>
  <c r="Q465" i="1"/>
  <c r="P465" i="1"/>
  <c r="O465" i="1"/>
  <c r="L465" i="1"/>
  <c r="H465" i="1"/>
  <c r="R464" i="1"/>
  <c r="Q464" i="1"/>
  <c r="P464" i="1"/>
  <c r="O464" i="1"/>
  <c r="L464" i="1"/>
  <c r="H464" i="1"/>
  <c r="R463" i="1"/>
  <c r="Q463" i="1"/>
  <c r="P463" i="1"/>
  <c r="O463" i="1"/>
  <c r="L463" i="1"/>
  <c r="H463" i="1"/>
  <c r="R462" i="1"/>
  <c r="Q462" i="1"/>
  <c r="P462" i="1"/>
  <c r="O462" i="1"/>
  <c r="L462" i="1"/>
  <c r="H462" i="1"/>
  <c r="R461" i="1"/>
  <c r="Q461" i="1"/>
  <c r="P461" i="1"/>
  <c r="O461" i="1"/>
  <c r="L461" i="1"/>
  <c r="H461" i="1"/>
  <c r="R460" i="1"/>
  <c r="Q460" i="1"/>
  <c r="P460" i="1"/>
  <c r="O460" i="1"/>
  <c r="L460" i="1"/>
  <c r="H460" i="1"/>
  <c r="R459" i="1"/>
  <c r="Q459" i="1"/>
  <c r="P459" i="1"/>
  <c r="O459" i="1"/>
  <c r="L459" i="1"/>
  <c r="H459" i="1"/>
  <c r="R458" i="1"/>
  <c r="Q458" i="1"/>
  <c r="P458" i="1"/>
  <c r="O458" i="1"/>
  <c r="L458" i="1"/>
  <c r="H458" i="1"/>
  <c r="R457" i="1"/>
  <c r="Q457" i="1"/>
  <c r="P457" i="1"/>
  <c r="O457" i="1"/>
  <c r="L457" i="1"/>
  <c r="H457" i="1"/>
  <c r="R456" i="1"/>
  <c r="Q456" i="1"/>
  <c r="P456" i="1"/>
  <c r="O456" i="1"/>
  <c r="L456" i="1"/>
  <c r="H456" i="1"/>
  <c r="R455" i="1"/>
  <c r="Q455" i="1"/>
  <c r="P455" i="1"/>
  <c r="O455" i="1"/>
  <c r="L455" i="1"/>
  <c r="H455" i="1"/>
  <c r="R454" i="1"/>
  <c r="Q454" i="1"/>
  <c r="P454" i="1"/>
  <c r="O454" i="1"/>
  <c r="L454" i="1"/>
  <c r="H454" i="1"/>
  <c r="R453" i="1"/>
  <c r="Q453" i="1"/>
  <c r="P453" i="1"/>
  <c r="O453" i="1"/>
  <c r="L453" i="1"/>
  <c r="H453" i="1"/>
  <c r="R452" i="1"/>
  <c r="Q452" i="1"/>
  <c r="P452" i="1"/>
  <c r="O452" i="1"/>
  <c r="L452" i="1"/>
  <c r="H452" i="1"/>
  <c r="R451" i="1"/>
  <c r="Q451" i="1"/>
  <c r="P451" i="1"/>
  <c r="O451" i="1"/>
  <c r="L451" i="1"/>
  <c r="H451" i="1"/>
  <c r="R450" i="1"/>
  <c r="Q450" i="1"/>
  <c r="P450" i="1"/>
  <c r="O450" i="1"/>
  <c r="L450" i="1"/>
  <c r="H450" i="1"/>
  <c r="R449" i="1"/>
  <c r="Q449" i="1"/>
  <c r="P449" i="1"/>
  <c r="O449" i="1"/>
  <c r="L449" i="1"/>
  <c r="H449" i="1"/>
  <c r="R448" i="1"/>
  <c r="Q448" i="1"/>
  <c r="P448" i="1"/>
  <c r="O448" i="1"/>
  <c r="L448" i="1"/>
  <c r="H448" i="1"/>
  <c r="R446" i="1"/>
  <c r="Q446" i="1"/>
  <c r="P446" i="1"/>
  <c r="O446" i="1"/>
  <c r="L446" i="1"/>
  <c r="H446" i="1"/>
  <c r="R445" i="1"/>
  <c r="Q445" i="1"/>
  <c r="P445" i="1"/>
  <c r="O445" i="1"/>
  <c r="L445" i="1"/>
  <c r="H445" i="1"/>
  <c r="R444" i="1"/>
  <c r="Q444" i="1"/>
  <c r="P444" i="1"/>
  <c r="O444" i="1"/>
  <c r="L444" i="1"/>
  <c r="H444" i="1"/>
  <c r="R443" i="1"/>
  <c r="Q443" i="1"/>
  <c r="P443" i="1"/>
  <c r="O443" i="1"/>
  <c r="L443" i="1"/>
  <c r="H443" i="1"/>
  <c r="R442" i="1"/>
  <c r="Q442" i="1"/>
  <c r="P442" i="1"/>
  <c r="O442" i="1"/>
  <c r="L442" i="1"/>
  <c r="H442" i="1"/>
  <c r="R441" i="1"/>
  <c r="Q441" i="1"/>
  <c r="P441" i="1"/>
  <c r="O441" i="1"/>
  <c r="L441" i="1"/>
  <c r="H441" i="1"/>
  <c r="R440" i="1"/>
  <c r="Q440" i="1"/>
  <c r="P440" i="1"/>
  <c r="O440" i="1"/>
  <c r="L440" i="1"/>
  <c r="H440" i="1"/>
  <c r="R439" i="1"/>
  <c r="Q439" i="1"/>
  <c r="P439" i="1"/>
  <c r="O439" i="1"/>
  <c r="L439" i="1"/>
  <c r="H439" i="1"/>
  <c r="R438" i="1"/>
  <c r="Q438" i="1"/>
  <c r="P438" i="1"/>
  <c r="O438" i="1"/>
  <c r="L438" i="1"/>
  <c r="H438" i="1"/>
  <c r="R437" i="1"/>
  <c r="Q437" i="1"/>
  <c r="P437" i="1"/>
  <c r="O437" i="1"/>
  <c r="L437" i="1"/>
  <c r="H437" i="1"/>
  <c r="R436" i="1"/>
  <c r="Q436" i="1"/>
  <c r="P436" i="1"/>
  <c r="O436" i="1"/>
  <c r="L436" i="1"/>
  <c r="H436" i="1"/>
  <c r="R435" i="1"/>
  <c r="Q435" i="1"/>
  <c r="P435" i="1"/>
  <c r="O435" i="1"/>
  <c r="L435" i="1"/>
  <c r="H435" i="1"/>
  <c r="R434" i="1"/>
  <c r="Q434" i="1"/>
  <c r="P434" i="1"/>
  <c r="O434" i="1"/>
  <c r="L434" i="1"/>
  <c r="H434" i="1"/>
  <c r="R433" i="1"/>
  <c r="Q433" i="1"/>
  <c r="P433" i="1"/>
  <c r="O433" i="1"/>
  <c r="L433" i="1"/>
  <c r="H433" i="1"/>
  <c r="R432" i="1"/>
  <c r="Q432" i="1"/>
  <c r="P432" i="1"/>
  <c r="O432" i="1"/>
  <c r="L432" i="1"/>
  <c r="H432" i="1"/>
  <c r="R431" i="1"/>
  <c r="Q431" i="1"/>
  <c r="P431" i="1"/>
  <c r="O431" i="1"/>
  <c r="L431" i="1"/>
  <c r="H431" i="1"/>
  <c r="R430" i="1"/>
  <c r="Q430" i="1"/>
  <c r="P430" i="1"/>
  <c r="O430" i="1"/>
  <c r="L430" i="1"/>
  <c r="H430" i="1"/>
  <c r="R429" i="1"/>
  <c r="Q429" i="1"/>
  <c r="P429" i="1"/>
  <c r="O429" i="1"/>
  <c r="L429" i="1"/>
  <c r="H429" i="1"/>
  <c r="R428" i="1"/>
  <c r="Q428" i="1"/>
  <c r="P428" i="1"/>
  <c r="O428" i="1"/>
  <c r="L428" i="1"/>
  <c r="H428" i="1"/>
  <c r="R427" i="1"/>
  <c r="Q427" i="1"/>
  <c r="P427" i="1"/>
  <c r="O427" i="1"/>
  <c r="L427" i="1"/>
  <c r="H427" i="1"/>
  <c r="R426" i="1"/>
  <c r="Q426" i="1"/>
  <c r="P426" i="1"/>
  <c r="O426" i="1"/>
  <c r="L426" i="1"/>
  <c r="H426" i="1"/>
  <c r="R425" i="1"/>
  <c r="Q425" i="1"/>
  <c r="P425" i="1"/>
  <c r="O425" i="1"/>
  <c r="L425" i="1"/>
  <c r="H425" i="1"/>
  <c r="R424" i="1"/>
  <c r="Q424" i="1"/>
  <c r="P424" i="1"/>
  <c r="O424" i="1"/>
  <c r="L424" i="1"/>
  <c r="H424" i="1"/>
  <c r="R423" i="1"/>
  <c r="Q423" i="1"/>
  <c r="P423" i="1"/>
  <c r="O423" i="1"/>
  <c r="L423" i="1"/>
  <c r="H423" i="1"/>
  <c r="R422" i="1"/>
  <c r="Q422" i="1"/>
  <c r="P422" i="1"/>
  <c r="O422" i="1"/>
  <c r="L422" i="1"/>
  <c r="H422" i="1"/>
  <c r="R421" i="1"/>
  <c r="Q421" i="1"/>
  <c r="P421" i="1"/>
  <c r="O421" i="1"/>
  <c r="L421" i="1"/>
  <c r="H421" i="1"/>
  <c r="R420" i="1"/>
  <c r="Q420" i="1"/>
  <c r="P420" i="1"/>
  <c r="O420" i="1"/>
  <c r="L420" i="1"/>
  <c r="H420" i="1"/>
  <c r="R419" i="1"/>
  <c r="Q419" i="1"/>
  <c r="P419" i="1"/>
  <c r="O419" i="1"/>
  <c r="L419" i="1"/>
  <c r="H419" i="1"/>
  <c r="R418" i="1"/>
  <c r="Q418" i="1"/>
  <c r="P418" i="1"/>
  <c r="O418" i="1"/>
  <c r="L418" i="1"/>
  <c r="H418" i="1"/>
  <c r="R417" i="1"/>
  <c r="Q417" i="1"/>
  <c r="P417" i="1"/>
  <c r="O417" i="1"/>
  <c r="L417" i="1"/>
  <c r="H417" i="1"/>
  <c r="R416" i="1"/>
  <c r="Q416" i="1"/>
  <c r="P416" i="1"/>
  <c r="O416" i="1"/>
  <c r="L416" i="1"/>
  <c r="H416" i="1"/>
  <c r="R415" i="1"/>
  <c r="Q415" i="1"/>
  <c r="P415" i="1"/>
  <c r="O415" i="1"/>
  <c r="L415" i="1"/>
  <c r="H415" i="1"/>
  <c r="R414" i="1"/>
  <c r="Q414" i="1"/>
  <c r="P414" i="1"/>
  <c r="O414" i="1"/>
  <c r="L414" i="1"/>
  <c r="H414" i="1"/>
  <c r="R413" i="1"/>
  <c r="Q413" i="1"/>
  <c r="P413" i="1"/>
  <c r="O413" i="1"/>
  <c r="L413" i="1"/>
  <c r="H413" i="1"/>
  <c r="R412" i="1"/>
  <c r="Q412" i="1"/>
  <c r="P412" i="1"/>
  <c r="O412" i="1"/>
  <c r="L412" i="1"/>
  <c r="H412" i="1"/>
  <c r="R411" i="1"/>
  <c r="Q411" i="1"/>
  <c r="P411" i="1"/>
  <c r="O411" i="1"/>
  <c r="L411" i="1"/>
  <c r="H411" i="1"/>
  <c r="R410" i="1"/>
  <c r="Q410" i="1"/>
  <c r="P410" i="1"/>
  <c r="O410" i="1"/>
  <c r="L410" i="1"/>
  <c r="H410" i="1"/>
  <c r="R409" i="1"/>
  <c r="Q409" i="1"/>
  <c r="P409" i="1"/>
  <c r="O409" i="1"/>
  <c r="L409" i="1"/>
  <c r="H409" i="1"/>
  <c r="R408" i="1"/>
  <c r="Q408" i="1"/>
  <c r="P408" i="1"/>
  <c r="O408" i="1"/>
  <c r="L408" i="1"/>
  <c r="H408" i="1"/>
  <c r="R447" i="1"/>
  <c r="Q447" i="1"/>
  <c r="P447" i="1"/>
  <c r="O447" i="1"/>
  <c r="L447" i="1"/>
  <c r="H447" i="1"/>
  <c r="R407" i="1"/>
  <c r="Q407" i="1"/>
  <c r="P407" i="1"/>
  <c r="O407" i="1"/>
  <c r="L407" i="1"/>
  <c r="H407" i="1"/>
  <c r="R406" i="1"/>
  <c r="Q406" i="1"/>
  <c r="P406" i="1"/>
  <c r="O406" i="1"/>
  <c r="L406" i="1"/>
  <c r="H406" i="1"/>
  <c r="R405" i="1"/>
  <c r="Q405" i="1"/>
  <c r="P405" i="1"/>
  <c r="O405" i="1"/>
  <c r="L405" i="1"/>
  <c r="H405" i="1"/>
  <c r="R404" i="1"/>
  <c r="Q404" i="1"/>
  <c r="P404" i="1"/>
  <c r="O404" i="1"/>
  <c r="L404" i="1"/>
  <c r="H404" i="1"/>
  <c r="R403" i="1"/>
  <c r="Q403" i="1"/>
  <c r="P403" i="1"/>
  <c r="O403" i="1"/>
  <c r="L403" i="1"/>
  <c r="H403" i="1"/>
  <c r="R402" i="1"/>
  <c r="Q402" i="1"/>
  <c r="P402" i="1"/>
  <c r="O402" i="1"/>
  <c r="L402" i="1"/>
  <c r="H402" i="1"/>
  <c r="R401" i="1"/>
  <c r="Q401" i="1"/>
  <c r="P401" i="1"/>
  <c r="O401" i="1"/>
  <c r="L401" i="1"/>
  <c r="H401" i="1"/>
  <c r="R400" i="1"/>
  <c r="Q400" i="1"/>
  <c r="P400" i="1"/>
  <c r="O400" i="1"/>
  <c r="L400" i="1"/>
  <c r="H400" i="1"/>
  <c r="R399" i="1"/>
  <c r="Q399" i="1"/>
  <c r="P399" i="1"/>
  <c r="O399" i="1"/>
  <c r="L399" i="1"/>
  <c r="H399" i="1"/>
  <c r="R398" i="1"/>
  <c r="Q398" i="1"/>
  <c r="P398" i="1"/>
  <c r="O398" i="1"/>
  <c r="L398" i="1"/>
  <c r="H398" i="1"/>
  <c r="R397" i="1"/>
  <c r="Q397" i="1"/>
  <c r="P397" i="1"/>
  <c r="O397" i="1"/>
  <c r="L397" i="1"/>
  <c r="H397" i="1"/>
  <c r="R396" i="1"/>
  <c r="Q396" i="1"/>
  <c r="P396" i="1"/>
  <c r="O396" i="1"/>
  <c r="L396" i="1"/>
  <c r="H396" i="1"/>
  <c r="R391" i="1"/>
  <c r="Q391" i="1"/>
  <c r="P391" i="1"/>
  <c r="O391" i="1"/>
  <c r="L391" i="1"/>
  <c r="H391" i="1"/>
  <c r="R395" i="1"/>
  <c r="Q395" i="1"/>
  <c r="P395" i="1"/>
  <c r="O395" i="1"/>
  <c r="L395" i="1"/>
  <c r="H395" i="1"/>
  <c r="R393" i="1"/>
  <c r="Q393" i="1"/>
  <c r="P393" i="1"/>
  <c r="O393" i="1"/>
  <c r="L393" i="1"/>
  <c r="H393" i="1"/>
  <c r="R392" i="1"/>
  <c r="Q392" i="1"/>
  <c r="P392" i="1"/>
  <c r="O392" i="1"/>
  <c r="L392" i="1"/>
  <c r="H392" i="1"/>
  <c r="R394" i="1"/>
  <c r="Q394" i="1"/>
  <c r="P394" i="1"/>
  <c r="O394" i="1"/>
  <c r="L394" i="1"/>
  <c r="H394" i="1"/>
  <c r="R389" i="1"/>
  <c r="Q389" i="1"/>
  <c r="P389" i="1"/>
  <c r="O389" i="1"/>
  <c r="L389" i="1"/>
  <c r="H389" i="1"/>
  <c r="R388" i="1"/>
  <c r="Q388" i="1"/>
  <c r="P388" i="1"/>
  <c r="O388" i="1"/>
  <c r="L388" i="1"/>
  <c r="H388" i="1"/>
  <c r="R387" i="1"/>
  <c r="Q387" i="1"/>
  <c r="P387" i="1"/>
  <c r="O387" i="1"/>
  <c r="L387" i="1"/>
  <c r="H387" i="1"/>
  <c r="R386" i="1"/>
  <c r="Q386" i="1"/>
  <c r="P386" i="1"/>
  <c r="O386" i="1"/>
  <c r="L386" i="1"/>
  <c r="H386" i="1"/>
  <c r="R385" i="1"/>
  <c r="Q385" i="1"/>
  <c r="P385" i="1"/>
  <c r="O385" i="1"/>
  <c r="L385" i="1"/>
  <c r="H385" i="1"/>
  <c r="R384" i="1"/>
  <c r="Q384" i="1"/>
  <c r="P384" i="1"/>
  <c r="O384" i="1"/>
  <c r="L384" i="1"/>
  <c r="H384" i="1"/>
  <c r="R383" i="1"/>
  <c r="Q383" i="1"/>
  <c r="P383" i="1"/>
  <c r="O383" i="1"/>
  <c r="L383" i="1"/>
  <c r="H383" i="1"/>
  <c r="R382" i="1"/>
  <c r="Q382" i="1"/>
  <c r="P382" i="1"/>
  <c r="O382" i="1"/>
  <c r="L382" i="1"/>
  <c r="H382" i="1"/>
  <c r="R381" i="1"/>
  <c r="Q381" i="1"/>
  <c r="P381" i="1"/>
  <c r="O381" i="1"/>
  <c r="L381" i="1"/>
  <c r="H381" i="1"/>
  <c r="R380" i="1"/>
  <c r="Q380" i="1"/>
  <c r="P380" i="1"/>
  <c r="O380" i="1"/>
  <c r="L380" i="1"/>
  <c r="H380" i="1"/>
  <c r="R379" i="1"/>
  <c r="Q379" i="1"/>
  <c r="P379" i="1"/>
  <c r="O379" i="1"/>
  <c r="L379" i="1"/>
  <c r="H379" i="1"/>
  <c r="R378" i="1"/>
  <c r="Q378" i="1"/>
  <c r="P378" i="1"/>
  <c r="O378" i="1"/>
  <c r="L378" i="1"/>
  <c r="H378" i="1"/>
  <c r="R377" i="1"/>
  <c r="Q377" i="1"/>
  <c r="P377" i="1"/>
  <c r="O377" i="1"/>
  <c r="L377" i="1"/>
  <c r="H377" i="1"/>
  <c r="R376" i="1"/>
  <c r="Q376" i="1"/>
  <c r="P376" i="1"/>
  <c r="O376" i="1"/>
  <c r="L376" i="1"/>
  <c r="H376" i="1"/>
  <c r="R375" i="1"/>
  <c r="Q375" i="1"/>
  <c r="P375" i="1"/>
  <c r="O375" i="1"/>
  <c r="L375" i="1"/>
  <c r="H375" i="1"/>
  <c r="R374" i="1"/>
  <c r="Q374" i="1"/>
  <c r="P374" i="1"/>
  <c r="O374" i="1"/>
  <c r="L374" i="1"/>
  <c r="H374" i="1"/>
  <c r="R373" i="1"/>
  <c r="Q373" i="1"/>
  <c r="P373" i="1"/>
  <c r="O373" i="1"/>
  <c r="L373" i="1"/>
  <c r="H373" i="1"/>
  <c r="R372" i="1"/>
  <c r="Q372" i="1"/>
  <c r="P372" i="1"/>
  <c r="O372" i="1"/>
  <c r="L372" i="1"/>
  <c r="H372" i="1"/>
  <c r="R371" i="1"/>
  <c r="Q371" i="1"/>
  <c r="P371" i="1"/>
  <c r="O371" i="1"/>
  <c r="L371" i="1"/>
  <c r="H371" i="1"/>
  <c r="R370" i="1"/>
  <c r="Q370" i="1"/>
  <c r="P370" i="1"/>
  <c r="O370" i="1"/>
  <c r="L370" i="1"/>
  <c r="H370" i="1"/>
  <c r="R369" i="1"/>
  <c r="Q369" i="1"/>
  <c r="P369" i="1"/>
  <c r="O369" i="1"/>
  <c r="L369" i="1"/>
  <c r="H369" i="1"/>
  <c r="R368" i="1"/>
  <c r="Q368" i="1"/>
  <c r="P368" i="1"/>
  <c r="O368" i="1"/>
  <c r="L368" i="1"/>
  <c r="H368" i="1"/>
  <c r="R367" i="1"/>
  <c r="Q367" i="1"/>
  <c r="P367" i="1"/>
  <c r="O367" i="1"/>
  <c r="L367" i="1"/>
  <c r="H367" i="1"/>
  <c r="R390" i="1"/>
  <c r="Q390" i="1"/>
  <c r="P390" i="1"/>
  <c r="O390" i="1"/>
  <c r="L390" i="1"/>
  <c r="H390" i="1"/>
  <c r="R366" i="1"/>
  <c r="Q366" i="1"/>
  <c r="P366" i="1"/>
  <c r="O366" i="1"/>
  <c r="L366" i="1"/>
  <c r="H366" i="1"/>
  <c r="R365" i="1"/>
  <c r="Q365" i="1"/>
  <c r="P365" i="1"/>
  <c r="O365" i="1"/>
  <c r="L365" i="1"/>
  <c r="H365" i="1"/>
  <c r="R364" i="1"/>
  <c r="Q364" i="1"/>
  <c r="P364" i="1"/>
  <c r="O364" i="1"/>
  <c r="L364" i="1"/>
  <c r="H364" i="1"/>
  <c r="R363" i="1"/>
  <c r="Q363" i="1"/>
  <c r="P363" i="1"/>
  <c r="O363" i="1"/>
  <c r="L363" i="1"/>
  <c r="H363" i="1"/>
  <c r="R362" i="1"/>
  <c r="Q362" i="1"/>
  <c r="P362" i="1"/>
  <c r="O362" i="1"/>
  <c r="L362" i="1"/>
  <c r="H362" i="1"/>
  <c r="R361" i="1"/>
  <c r="Q361" i="1"/>
  <c r="P361" i="1"/>
  <c r="O361" i="1"/>
  <c r="L361" i="1"/>
  <c r="H361" i="1"/>
  <c r="R360" i="1"/>
  <c r="Q360" i="1"/>
  <c r="P360" i="1"/>
  <c r="O360" i="1"/>
  <c r="L360" i="1"/>
  <c r="H360" i="1"/>
  <c r="R359" i="1"/>
  <c r="Q359" i="1"/>
  <c r="P359" i="1"/>
  <c r="O359" i="1"/>
  <c r="L359" i="1"/>
  <c r="H359" i="1"/>
  <c r="R358" i="1"/>
  <c r="Q358" i="1"/>
  <c r="P358" i="1"/>
  <c r="O358" i="1"/>
  <c r="L358" i="1"/>
  <c r="H358" i="1"/>
  <c r="R357" i="1"/>
  <c r="Q357" i="1"/>
  <c r="P357" i="1"/>
  <c r="O357" i="1"/>
  <c r="L357" i="1"/>
  <c r="H357" i="1"/>
  <c r="R356" i="1"/>
  <c r="Q356" i="1"/>
  <c r="P356" i="1"/>
  <c r="O356" i="1"/>
  <c r="L356" i="1"/>
  <c r="H356" i="1"/>
  <c r="R355" i="1"/>
  <c r="Q355" i="1"/>
  <c r="P355" i="1"/>
  <c r="O355" i="1"/>
  <c r="L355" i="1"/>
  <c r="H355" i="1"/>
  <c r="R354" i="1"/>
  <c r="Q354" i="1"/>
  <c r="P354" i="1"/>
  <c r="O354" i="1"/>
  <c r="L354" i="1"/>
  <c r="H354" i="1"/>
  <c r="R353" i="1"/>
  <c r="Q353" i="1"/>
  <c r="P353" i="1"/>
  <c r="O353" i="1"/>
  <c r="L353" i="1"/>
  <c r="H353" i="1"/>
  <c r="R352" i="1"/>
  <c r="Q352" i="1"/>
  <c r="P352" i="1"/>
  <c r="O352" i="1"/>
  <c r="L352" i="1"/>
  <c r="H352" i="1"/>
  <c r="R351" i="1"/>
  <c r="Q351" i="1"/>
  <c r="P351" i="1"/>
  <c r="O351" i="1"/>
  <c r="L351" i="1"/>
  <c r="H351" i="1"/>
  <c r="R350" i="1"/>
  <c r="Q350" i="1"/>
  <c r="P350" i="1"/>
  <c r="O350" i="1"/>
  <c r="L350" i="1"/>
  <c r="H350" i="1"/>
  <c r="R349" i="1"/>
  <c r="Q349" i="1"/>
  <c r="P349" i="1"/>
  <c r="O349" i="1"/>
  <c r="L349" i="1"/>
  <c r="H349" i="1"/>
  <c r="R348" i="1"/>
  <c r="Q348" i="1"/>
  <c r="P348" i="1"/>
  <c r="O348" i="1"/>
  <c r="L348" i="1"/>
  <c r="H348" i="1"/>
  <c r="R347" i="1"/>
  <c r="Q347" i="1"/>
  <c r="P347" i="1"/>
  <c r="O347" i="1"/>
  <c r="L347" i="1"/>
  <c r="H347" i="1"/>
  <c r="R346" i="1"/>
  <c r="Q346" i="1"/>
  <c r="P346" i="1"/>
  <c r="O346" i="1"/>
  <c r="L346" i="1"/>
  <c r="H346" i="1"/>
  <c r="R345" i="1"/>
  <c r="Q345" i="1"/>
  <c r="P345" i="1"/>
  <c r="O345" i="1"/>
  <c r="L345" i="1"/>
  <c r="H345" i="1"/>
  <c r="R344" i="1"/>
  <c r="Q344" i="1"/>
  <c r="P344" i="1"/>
  <c r="O344" i="1"/>
  <c r="L344" i="1"/>
  <c r="H344" i="1"/>
  <c r="R343" i="1"/>
  <c r="Q343" i="1"/>
  <c r="P343" i="1"/>
  <c r="O343" i="1"/>
  <c r="L343" i="1"/>
  <c r="H343" i="1"/>
  <c r="R342" i="1"/>
  <c r="Q342" i="1"/>
  <c r="P342" i="1"/>
  <c r="O342" i="1"/>
  <c r="L342" i="1"/>
  <c r="H342" i="1"/>
  <c r="R341" i="1"/>
  <c r="Q341" i="1"/>
  <c r="P341" i="1"/>
  <c r="O341" i="1"/>
  <c r="L341" i="1"/>
  <c r="H341" i="1"/>
  <c r="R340" i="1"/>
  <c r="Q340" i="1"/>
  <c r="P340" i="1"/>
  <c r="O340" i="1"/>
  <c r="L340" i="1"/>
  <c r="H340" i="1"/>
  <c r="R339" i="1"/>
  <c r="Q339" i="1"/>
  <c r="P339" i="1"/>
  <c r="O339" i="1"/>
  <c r="L339" i="1"/>
  <c r="H339" i="1"/>
  <c r="R338" i="1"/>
  <c r="Q338" i="1"/>
  <c r="P338" i="1"/>
  <c r="O338" i="1"/>
  <c r="L338" i="1"/>
  <c r="H338" i="1"/>
  <c r="R337" i="1"/>
  <c r="Q337" i="1"/>
  <c r="P337" i="1"/>
  <c r="O337" i="1"/>
  <c r="L337" i="1"/>
  <c r="H337" i="1"/>
  <c r="R336" i="1"/>
  <c r="Q336" i="1"/>
  <c r="P336" i="1"/>
  <c r="O336" i="1"/>
  <c r="L336" i="1"/>
  <c r="H336" i="1"/>
  <c r="R334" i="1"/>
  <c r="Q334" i="1"/>
  <c r="P334" i="1"/>
  <c r="O334" i="1"/>
  <c r="L334" i="1"/>
  <c r="H334" i="1"/>
  <c r="R335" i="1"/>
  <c r="Q335" i="1"/>
  <c r="P335" i="1"/>
  <c r="O335" i="1"/>
  <c r="L335" i="1"/>
  <c r="H335" i="1"/>
  <c r="R333" i="1"/>
  <c r="Q333" i="1"/>
  <c r="P333" i="1"/>
  <c r="O333" i="1"/>
  <c r="L333" i="1"/>
  <c r="H333" i="1"/>
  <c r="R332" i="1"/>
  <c r="Q332" i="1"/>
  <c r="P332" i="1"/>
  <c r="O332" i="1"/>
  <c r="L332" i="1"/>
  <c r="H332" i="1"/>
  <c r="S396" i="1" l="1"/>
  <c r="S333" i="1"/>
  <c r="S340" i="1"/>
  <c r="S344" i="1"/>
  <c r="S393" i="1"/>
  <c r="S389" i="1"/>
  <c r="S384" i="1"/>
  <c r="S342" i="1"/>
  <c r="S346" i="1"/>
  <c r="S350" i="1"/>
  <c r="S383" i="1"/>
  <c r="S387" i="1"/>
  <c r="S380" i="1"/>
  <c r="S428" i="1"/>
  <c r="S436" i="1"/>
  <c r="S460" i="1"/>
  <c r="S467" i="1"/>
  <c r="S395" i="1"/>
  <c r="S402" i="1"/>
  <c r="S409" i="1"/>
  <c r="S416" i="1"/>
  <c r="S427" i="1"/>
  <c r="S435" i="1"/>
  <c r="S455" i="1"/>
  <c r="S459" i="1"/>
  <c r="S369" i="1"/>
  <c r="S438" i="1"/>
  <c r="S454" i="1"/>
  <c r="S469" i="1"/>
  <c r="S429" i="1"/>
  <c r="S457" i="1"/>
  <c r="S461" i="1"/>
  <c r="S468" i="1"/>
  <c r="S362" i="1"/>
  <c r="S440" i="1"/>
  <c r="S443" i="1"/>
  <c r="S373" i="1"/>
  <c r="S343" i="1"/>
  <c r="S347" i="1"/>
  <c r="S365" i="1"/>
  <c r="S397" i="1"/>
  <c r="S401" i="1"/>
  <c r="S405" i="1"/>
  <c r="S408" i="1"/>
  <c r="S412" i="1"/>
  <c r="S353" i="1"/>
  <c r="S357" i="1"/>
  <c r="S367" i="1"/>
  <c r="S392" i="1"/>
  <c r="S447" i="1"/>
  <c r="S415" i="1"/>
  <c r="S418" i="1"/>
  <c r="S335" i="1"/>
  <c r="S338" i="1"/>
  <c r="S349" i="1"/>
  <c r="S359" i="1"/>
  <c r="S391" i="1"/>
  <c r="S403" i="1"/>
  <c r="S421" i="1"/>
  <c r="S424" i="1"/>
  <c r="S441" i="1"/>
  <c r="S449" i="1"/>
  <c r="S351" i="1"/>
  <c r="S354" i="1"/>
  <c r="S361" i="1"/>
  <c r="S377" i="1"/>
  <c r="S379" i="1"/>
  <c r="S394" i="1"/>
  <c r="S431" i="1"/>
  <c r="S432" i="1"/>
  <c r="S434" i="1"/>
  <c r="S444" i="1"/>
  <c r="S363" i="1"/>
  <c r="S433" i="1"/>
  <c r="S442" i="1"/>
  <c r="S448" i="1"/>
  <c r="S451" i="1"/>
  <c r="S456" i="1"/>
  <c r="S464" i="1"/>
  <c r="S423" i="1"/>
  <c r="S439" i="1"/>
  <c r="S445" i="1"/>
  <c r="S453" i="1"/>
  <c r="S462" i="1"/>
  <c r="S332" i="1"/>
  <c r="S336" i="1"/>
  <c r="S407" i="1"/>
  <c r="S410" i="1"/>
  <c r="S334" i="1"/>
  <c r="S339" i="1"/>
  <c r="S341" i="1"/>
  <c r="S352" i="1"/>
  <c r="S355" i="1"/>
  <c r="S374" i="1"/>
  <c r="S381" i="1"/>
  <c r="S399" i="1"/>
  <c r="S406" i="1"/>
  <c r="S411" i="1"/>
  <c r="S413" i="1"/>
  <c r="S420" i="1"/>
  <c r="S422" i="1"/>
  <c r="S425" i="1"/>
  <c r="S378" i="1"/>
  <c r="S360" i="1"/>
  <c r="S376" i="1"/>
  <c r="S446" i="1"/>
  <c r="S465" i="1"/>
  <c r="S348" i="1"/>
  <c r="S364" i="1"/>
  <c r="S371" i="1"/>
  <c r="S400" i="1"/>
  <c r="S458" i="1"/>
  <c r="S390" i="1"/>
  <c r="S370" i="1"/>
  <c r="S417" i="1"/>
  <c r="S426" i="1"/>
  <c r="S463" i="1"/>
  <c r="S337" i="1"/>
  <c r="S358" i="1"/>
  <c r="S386" i="1"/>
  <c r="S414" i="1"/>
  <c r="S419" i="1"/>
  <c r="S366" i="1"/>
  <c r="S372" i="1"/>
  <c r="S385" i="1"/>
  <c r="S398" i="1"/>
  <c r="S404" i="1"/>
  <c r="S430" i="1"/>
  <c r="S437" i="1"/>
  <c r="S452" i="1"/>
  <c r="S470" i="1"/>
  <c r="S345" i="1"/>
  <c r="S356" i="1"/>
  <c r="S368" i="1"/>
  <c r="S375" i="1"/>
  <c r="S388" i="1"/>
  <c r="S450" i="1"/>
  <c r="S466" i="1"/>
  <c r="S382" i="1"/>
  <c r="R328" i="1" l="1"/>
  <c r="Q328" i="1"/>
  <c r="P328" i="1"/>
  <c r="O328" i="1"/>
  <c r="L328" i="1"/>
  <c r="H328" i="1"/>
  <c r="R327" i="1"/>
  <c r="Q327" i="1"/>
  <c r="P327" i="1"/>
  <c r="O327" i="1"/>
  <c r="L327" i="1"/>
  <c r="H327" i="1"/>
  <c r="R326" i="1"/>
  <c r="Q326" i="1"/>
  <c r="P326" i="1"/>
  <c r="O326" i="1"/>
  <c r="L326" i="1"/>
  <c r="H326" i="1"/>
  <c r="R325" i="1"/>
  <c r="Q325" i="1"/>
  <c r="P325" i="1"/>
  <c r="O325" i="1"/>
  <c r="L325" i="1"/>
  <c r="H325" i="1"/>
  <c r="R324" i="1"/>
  <c r="Q324" i="1"/>
  <c r="P324" i="1"/>
  <c r="O324" i="1"/>
  <c r="L324" i="1"/>
  <c r="H324" i="1"/>
  <c r="R323" i="1"/>
  <c r="Q323" i="1"/>
  <c r="P323" i="1"/>
  <c r="O323" i="1"/>
  <c r="L323" i="1"/>
  <c r="H323" i="1"/>
  <c r="R322" i="1"/>
  <c r="Q322" i="1"/>
  <c r="P322" i="1"/>
  <c r="O322" i="1"/>
  <c r="L322" i="1"/>
  <c r="H322" i="1"/>
  <c r="R321" i="1"/>
  <c r="Q321" i="1"/>
  <c r="P321" i="1"/>
  <c r="O321" i="1"/>
  <c r="L321" i="1"/>
  <c r="H321" i="1"/>
  <c r="R320" i="1"/>
  <c r="Q320" i="1"/>
  <c r="P320" i="1"/>
  <c r="O320" i="1"/>
  <c r="L320" i="1"/>
  <c r="H320" i="1"/>
  <c r="R318" i="1"/>
  <c r="Q318" i="1"/>
  <c r="P318" i="1"/>
  <c r="O318" i="1"/>
  <c r="L318" i="1"/>
  <c r="H318" i="1"/>
  <c r="R317" i="1"/>
  <c r="Q317" i="1"/>
  <c r="P317" i="1"/>
  <c r="O317" i="1"/>
  <c r="L317" i="1"/>
  <c r="H317" i="1"/>
  <c r="R316" i="1"/>
  <c r="Q316" i="1"/>
  <c r="P316" i="1"/>
  <c r="O316" i="1"/>
  <c r="L316" i="1"/>
  <c r="H316" i="1"/>
  <c r="R315" i="1"/>
  <c r="Q315" i="1"/>
  <c r="P315" i="1"/>
  <c r="O315" i="1"/>
  <c r="L315" i="1"/>
  <c r="H315" i="1"/>
  <c r="R314" i="1"/>
  <c r="Q314" i="1"/>
  <c r="P314" i="1"/>
  <c r="O314" i="1"/>
  <c r="L314" i="1"/>
  <c r="H314" i="1"/>
  <c r="R313" i="1"/>
  <c r="Q313" i="1"/>
  <c r="P313" i="1"/>
  <c r="O313" i="1"/>
  <c r="L313" i="1"/>
  <c r="H313" i="1"/>
  <c r="R312" i="1"/>
  <c r="Q312" i="1"/>
  <c r="P312" i="1"/>
  <c r="O312" i="1"/>
  <c r="L312" i="1"/>
  <c r="H312" i="1"/>
  <c r="R311" i="1"/>
  <c r="Q311" i="1"/>
  <c r="P311" i="1"/>
  <c r="O311" i="1"/>
  <c r="L311" i="1"/>
  <c r="H311" i="1"/>
  <c r="R310" i="1"/>
  <c r="Q310" i="1"/>
  <c r="P310" i="1"/>
  <c r="O310" i="1"/>
  <c r="L310" i="1"/>
  <c r="H310" i="1"/>
  <c r="R309" i="1"/>
  <c r="Q309" i="1"/>
  <c r="P309" i="1"/>
  <c r="O309" i="1"/>
  <c r="L309" i="1"/>
  <c r="H309" i="1"/>
  <c r="R308" i="1"/>
  <c r="Q308" i="1"/>
  <c r="P308" i="1"/>
  <c r="O308" i="1"/>
  <c r="L308" i="1"/>
  <c r="H308" i="1"/>
  <c r="R307" i="1"/>
  <c r="Q307" i="1"/>
  <c r="P307" i="1"/>
  <c r="O307" i="1"/>
  <c r="L307" i="1"/>
  <c r="H307" i="1"/>
  <c r="R306" i="1"/>
  <c r="Q306" i="1"/>
  <c r="P306" i="1"/>
  <c r="O306" i="1"/>
  <c r="L306" i="1"/>
  <c r="H306" i="1"/>
  <c r="R305" i="1"/>
  <c r="Q305" i="1"/>
  <c r="P305" i="1"/>
  <c r="O305" i="1"/>
  <c r="L305" i="1"/>
  <c r="H305" i="1"/>
  <c r="R304" i="1"/>
  <c r="Q304" i="1"/>
  <c r="P304" i="1"/>
  <c r="O304" i="1"/>
  <c r="L304" i="1"/>
  <c r="H304" i="1"/>
  <c r="R303" i="1"/>
  <c r="Q303" i="1"/>
  <c r="P303" i="1"/>
  <c r="O303" i="1"/>
  <c r="L303" i="1"/>
  <c r="H303" i="1"/>
  <c r="R319" i="1"/>
  <c r="Q319" i="1"/>
  <c r="P319" i="1"/>
  <c r="O319" i="1"/>
  <c r="L319" i="1"/>
  <c r="H319" i="1"/>
  <c r="R302" i="1"/>
  <c r="Q302" i="1"/>
  <c r="P302" i="1"/>
  <c r="O302" i="1"/>
  <c r="L302" i="1"/>
  <c r="H302" i="1"/>
  <c r="R301" i="1"/>
  <c r="Q301" i="1"/>
  <c r="P301" i="1"/>
  <c r="O301" i="1"/>
  <c r="L301" i="1"/>
  <c r="H301" i="1"/>
  <c r="R300" i="1"/>
  <c r="Q300" i="1"/>
  <c r="P300" i="1"/>
  <c r="O300" i="1"/>
  <c r="L300" i="1"/>
  <c r="H300" i="1"/>
  <c r="R299" i="1"/>
  <c r="Q299" i="1"/>
  <c r="P299" i="1"/>
  <c r="O299" i="1"/>
  <c r="L299" i="1"/>
  <c r="H299" i="1"/>
  <c r="R298" i="1"/>
  <c r="Q298" i="1"/>
  <c r="P298" i="1"/>
  <c r="O298" i="1"/>
  <c r="L298" i="1"/>
  <c r="H298" i="1"/>
  <c r="R297" i="1"/>
  <c r="Q297" i="1"/>
  <c r="P297" i="1"/>
  <c r="O297" i="1"/>
  <c r="L297" i="1"/>
  <c r="H297" i="1"/>
  <c r="R296" i="1"/>
  <c r="Q296" i="1"/>
  <c r="P296" i="1"/>
  <c r="O296" i="1"/>
  <c r="L296" i="1"/>
  <c r="H296" i="1"/>
  <c r="R295" i="1"/>
  <c r="Q295" i="1"/>
  <c r="P295" i="1"/>
  <c r="O295" i="1"/>
  <c r="L295" i="1"/>
  <c r="H295" i="1"/>
  <c r="R293" i="1"/>
  <c r="Q293" i="1"/>
  <c r="P293" i="1"/>
  <c r="O293" i="1"/>
  <c r="L293" i="1"/>
  <c r="H293" i="1"/>
  <c r="R292" i="1"/>
  <c r="Q292" i="1"/>
  <c r="P292" i="1"/>
  <c r="O292" i="1"/>
  <c r="L292" i="1"/>
  <c r="H292" i="1"/>
  <c r="R291" i="1"/>
  <c r="Q291" i="1"/>
  <c r="P291" i="1"/>
  <c r="O291" i="1"/>
  <c r="L291" i="1"/>
  <c r="H291" i="1"/>
  <c r="R290" i="1"/>
  <c r="Q290" i="1"/>
  <c r="P290" i="1"/>
  <c r="O290" i="1"/>
  <c r="L290" i="1"/>
  <c r="H290" i="1"/>
  <c r="R294" i="1"/>
  <c r="Q294" i="1"/>
  <c r="P294" i="1"/>
  <c r="O294" i="1"/>
  <c r="L294" i="1"/>
  <c r="H294" i="1"/>
  <c r="R289" i="1"/>
  <c r="Q289" i="1"/>
  <c r="P289" i="1"/>
  <c r="O289" i="1"/>
  <c r="L289" i="1"/>
  <c r="H289" i="1"/>
  <c r="R288" i="1"/>
  <c r="Q288" i="1"/>
  <c r="P288" i="1"/>
  <c r="O288" i="1"/>
  <c r="L288" i="1"/>
  <c r="H288" i="1"/>
  <c r="R287" i="1"/>
  <c r="Q287" i="1"/>
  <c r="P287" i="1"/>
  <c r="O287" i="1"/>
  <c r="L287" i="1"/>
  <c r="H287" i="1"/>
  <c r="R286" i="1"/>
  <c r="Q286" i="1"/>
  <c r="P286" i="1"/>
  <c r="O286" i="1"/>
  <c r="L286" i="1"/>
  <c r="H286" i="1"/>
  <c r="R285" i="1"/>
  <c r="Q285" i="1"/>
  <c r="P285" i="1"/>
  <c r="O285" i="1"/>
  <c r="L285" i="1"/>
  <c r="H285" i="1"/>
  <c r="R284" i="1"/>
  <c r="Q284" i="1"/>
  <c r="P284" i="1"/>
  <c r="O284" i="1"/>
  <c r="L284" i="1"/>
  <c r="H284" i="1"/>
  <c r="S299" i="1" l="1"/>
  <c r="S323" i="1"/>
  <c r="S289" i="1"/>
  <c r="S292" i="1"/>
  <c r="S293" i="1"/>
  <c r="S302" i="1"/>
  <c r="S288" i="1"/>
  <c r="S320" i="1"/>
  <c r="S300" i="1"/>
  <c r="S306" i="1"/>
  <c r="S314" i="1"/>
  <c r="S317" i="1"/>
  <c r="S284" i="1"/>
  <c r="S290" i="1"/>
  <c r="S298" i="1"/>
  <c r="S301" i="1"/>
  <c r="S312" i="1"/>
  <c r="S313" i="1"/>
  <c r="S321" i="1"/>
  <c r="S327" i="1"/>
  <c r="S287" i="1"/>
  <c r="S294" i="1"/>
  <c r="S303" i="1"/>
  <c r="S285" i="1"/>
  <c r="S286" i="1"/>
  <c r="S305" i="1"/>
  <c r="S291" i="1"/>
  <c r="S297" i="1"/>
  <c r="S316" i="1"/>
  <c r="S325" i="1"/>
  <c r="S307" i="1"/>
  <c r="S295" i="1"/>
  <c r="S310" i="1"/>
  <c r="S309" i="1"/>
  <c r="S318" i="1"/>
  <c r="S322" i="1"/>
  <c r="S324" i="1"/>
  <c r="S326" i="1"/>
  <c r="S304" i="1"/>
  <c r="S308" i="1"/>
  <c r="S311" i="1"/>
  <c r="S296" i="1"/>
  <c r="S319" i="1"/>
  <c r="S315" i="1"/>
  <c r="S328" i="1"/>
  <c r="R1540" i="1"/>
  <c r="Q1540" i="1"/>
  <c r="P1540" i="1"/>
  <c r="O1540" i="1"/>
  <c r="L1540" i="1"/>
  <c r="H1540" i="1"/>
  <c r="R1539" i="1"/>
  <c r="Q1539" i="1"/>
  <c r="P1539" i="1"/>
  <c r="O1539" i="1"/>
  <c r="L1539" i="1"/>
  <c r="H1539" i="1"/>
  <c r="R1538" i="1"/>
  <c r="Q1538" i="1"/>
  <c r="P1538" i="1"/>
  <c r="O1538" i="1"/>
  <c r="L1538" i="1"/>
  <c r="H1538" i="1"/>
  <c r="R1537" i="1"/>
  <c r="Q1537" i="1"/>
  <c r="P1537" i="1"/>
  <c r="O1537" i="1"/>
  <c r="L1537" i="1"/>
  <c r="H1537" i="1"/>
  <c r="R1536" i="1"/>
  <c r="Q1536" i="1"/>
  <c r="P1536" i="1"/>
  <c r="O1536" i="1"/>
  <c r="L1536" i="1"/>
  <c r="H1536" i="1"/>
  <c r="R1535" i="1"/>
  <c r="Q1535" i="1"/>
  <c r="P1535" i="1"/>
  <c r="O1535" i="1"/>
  <c r="L1535" i="1"/>
  <c r="H1535" i="1"/>
  <c r="R1534" i="1"/>
  <c r="Q1534" i="1"/>
  <c r="P1534" i="1"/>
  <c r="O1534" i="1"/>
  <c r="L1534" i="1"/>
  <c r="H1534" i="1"/>
  <c r="R1533" i="1"/>
  <c r="Q1533" i="1"/>
  <c r="P1533" i="1"/>
  <c r="O1533" i="1"/>
  <c r="L1533" i="1"/>
  <c r="H1533" i="1"/>
  <c r="R1532" i="1"/>
  <c r="Q1532" i="1"/>
  <c r="P1532" i="1"/>
  <c r="O1532" i="1"/>
  <c r="L1532" i="1"/>
  <c r="H1532" i="1"/>
  <c r="R1531" i="1"/>
  <c r="Q1531" i="1"/>
  <c r="P1531" i="1"/>
  <c r="O1531" i="1"/>
  <c r="L1531" i="1"/>
  <c r="H1531" i="1"/>
  <c r="R1530" i="1"/>
  <c r="Q1530" i="1"/>
  <c r="P1530" i="1"/>
  <c r="O1530" i="1"/>
  <c r="L1530" i="1"/>
  <c r="H1530" i="1"/>
  <c r="R1529" i="1"/>
  <c r="Q1529" i="1"/>
  <c r="P1529" i="1"/>
  <c r="O1529" i="1"/>
  <c r="L1529" i="1"/>
  <c r="H1529" i="1"/>
  <c r="R1528" i="1"/>
  <c r="Q1528" i="1"/>
  <c r="P1528" i="1"/>
  <c r="O1528" i="1"/>
  <c r="L1528" i="1"/>
  <c r="H1528" i="1"/>
  <c r="R1527" i="1"/>
  <c r="Q1527" i="1"/>
  <c r="P1527" i="1"/>
  <c r="O1527" i="1"/>
  <c r="L1527" i="1"/>
  <c r="H1527" i="1"/>
  <c r="R1526" i="1"/>
  <c r="Q1526" i="1"/>
  <c r="P1526" i="1"/>
  <c r="O1526" i="1"/>
  <c r="L1526" i="1"/>
  <c r="H1526" i="1"/>
  <c r="R1525" i="1"/>
  <c r="Q1525" i="1"/>
  <c r="P1525" i="1"/>
  <c r="O1525" i="1"/>
  <c r="L1525" i="1"/>
  <c r="H1525" i="1"/>
  <c r="R1524" i="1"/>
  <c r="Q1524" i="1"/>
  <c r="P1524" i="1"/>
  <c r="O1524" i="1"/>
  <c r="L1524" i="1"/>
  <c r="H1524" i="1"/>
  <c r="R1523" i="1"/>
  <c r="Q1523" i="1"/>
  <c r="P1523" i="1"/>
  <c r="O1523" i="1"/>
  <c r="L1523" i="1"/>
  <c r="H1523" i="1"/>
  <c r="R1522" i="1"/>
  <c r="Q1522" i="1"/>
  <c r="P1522" i="1"/>
  <c r="O1522" i="1"/>
  <c r="L1522" i="1"/>
  <c r="H1522" i="1"/>
  <c r="R1521" i="1"/>
  <c r="Q1521" i="1"/>
  <c r="P1521" i="1"/>
  <c r="O1521" i="1"/>
  <c r="L1521" i="1"/>
  <c r="H1521" i="1"/>
  <c r="R1520" i="1"/>
  <c r="Q1520" i="1"/>
  <c r="P1520" i="1"/>
  <c r="O1520" i="1"/>
  <c r="L1520" i="1"/>
  <c r="H1520" i="1"/>
  <c r="R1518" i="1"/>
  <c r="Q1518" i="1"/>
  <c r="P1518" i="1"/>
  <c r="O1518" i="1"/>
  <c r="L1518" i="1"/>
  <c r="H1518" i="1"/>
  <c r="R1517" i="1"/>
  <c r="Q1517" i="1"/>
  <c r="P1517" i="1"/>
  <c r="O1517" i="1"/>
  <c r="L1517" i="1"/>
  <c r="H1517" i="1"/>
  <c r="R1516" i="1"/>
  <c r="Q1516" i="1"/>
  <c r="P1516" i="1"/>
  <c r="O1516" i="1"/>
  <c r="L1516" i="1"/>
  <c r="H1516" i="1"/>
  <c r="R1515" i="1"/>
  <c r="Q1515" i="1"/>
  <c r="P1515" i="1"/>
  <c r="O1515" i="1"/>
  <c r="L1515" i="1"/>
  <c r="H1515" i="1"/>
  <c r="R1514" i="1"/>
  <c r="Q1514" i="1"/>
  <c r="P1514" i="1"/>
  <c r="O1514" i="1"/>
  <c r="L1514" i="1"/>
  <c r="H1514" i="1"/>
  <c r="R1513" i="1"/>
  <c r="Q1513" i="1"/>
  <c r="P1513" i="1"/>
  <c r="O1513" i="1"/>
  <c r="L1513" i="1"/>
  <c r="H1513" i="1"/>
  <c r="R1512" i="1"/>
  <c r="Q1512" i="1"/>
  <c r="P1512" i="1"/>
  <c r="O1512" i="1"/>
  <c r="L1512" i="1"/>
  <c r="H1512" i="1"/>
  <c r="R1511" i="1"/>
  <c r="Q1511" i="1"/>
  <c r="P1511" i="1"/>
  <c r="O1511" i="1"/>
  <c r="L1511" i="1"/>
  <c r="H1511" i="1"/>
  <c r="R1510" i="1"/>
  <c r="Q1510" i="1"/>
  <c r="P1510" i="1"/>
  <c r="O1510" i="1"/>
  <c r="L1510" i="1"/>
  <c r="H1510" i="1"/>
  <c r="R1509" i="1"/>
  <c r="Q1509" i="1"/>
  <c r="P1509" i="1"/>
  <c r="O1509" i="1"/>
  <c r="L1509" i="1"/>
  <c r="H1509" i="1"/>
  <c r="R1508" i="1"/>
  <c r="Q1508" i="1"/>
  <c r="P1508" i="1"/>
  <c r="O1508" i="1"/>
  <c r="L1508" i="1"/>
  <c r="H1508" i="1"/>
  <c r="R1507" i="1"/>
  <c r="Q1507" i="1"/>
  <c r="P1507" i="1"/>
  <c r="O1507" i="1"/>
  <c r="L1507" i="1"/>
  <c r="H1507" i="1"/>
  <c r="R1506" i="1"/>
  <c r="Q1506" i="1"/>
  <c r="P1506" i="1"/>
  <c r="O1506" i="1"/>
  <c r="L1506" i="1"/>
  <c r="H1506" i="1"/>
  <c r="R1505" i="1"/>
  <c r="Q1505" i="1"/>
  <c r="P1505" i="1"/>
  <c r="O1505" i="1"/>
  <c r="L1505" i="1"/>
  <c r="H1505" i="1"/>
  <c r="R1504" i="1"/>
  <c r="Q1504" i="1"/>
  <c r="P1504" i="1"/>
  <c r="O1504" i="1"/>
  <c r="L1504" i="1"/>
  <c r="H1504" i="1"/>
  <c r="R1503" i="1"/>
  <c r="Q1503" i="1"/>
  <c r="P1503" i="1"/>
  <c r="O1503" i="1"/>
  <c r="L1503" i="1"/>
  <c r="H1503" i="1"/>
  <c r="R1502" i="1"/>
  <c r="Q1502" i="1"/>
  <c r="P1502" i="1"/>
  <c r="O1502" i="1"/>
  <c r="L1502" i="1"/>
  <c r="H1502" i="1"/>
  <c r="R1501" i="1"/>
  <c r="Q1501" i="1"/>
  <c r="P1501" i="1"/>
  <c r="O1501" i="1"/>
  <c r="L1501" i="1"/>
  <c r="H1501" i="1"/>
  <c r="R1499" i="1"/>
  <c r="Q1499" i="1"/>
  <c r="P1499" i="1"/>
  <c r="O1499" i="1"/>
  <c r="L1499" i="1"/>
  <c r="H1499" i="1"/>
  <c r="R1498" i="1"/>
  <c r="Q1498" i="1"/>
  <c r="P1498" i="1"/>
  <c r="O1498" i="1"/>
  <c r="L1498" i="1"/>
  <c r="H1498" i="1"/>
  <c r="R1497" i="1"/>
  <c r="Q1497" i="1"/>
  <c r="P1497" i="1"/>
  <c r="O1497" i="1"/>
  <c r="L1497" i="1"/>
  <c r="H1497" i="1"/>
  <c r="R1496" i="1"/>
  <c r="Q1496" i="1"/>
  <c r="P1496" i="1"/>
  <c r="O1496" i="1"/>
  <c r="L1496" i="1"/>
  <c r="H1496" i="1"/>
  <c r="R1495" i="1"/>
  <c r="Q1495" i="1"/>
  <c r="P1495" i="1"/>
  <c r="O1495" i="1"/>
  <c r="L1495" i="1"/>
  <c r="H1495" i="1"/>
  <c r="R1494" i="1"/>
  <c r="Q1494" i="1"/>
  <c r="P1494" i="1"/>
  <c r="O1494" i="1"/>
  <c r="L1494" i="1"/>
  <c r="H1494" i="1"/>
  <c r="R1493" i="1"/>
  <c r="Q1493" i="1"/>
  <c r="P1493" i="1"/>
  <c r="O1493" i="1"/>
  <c r="L1493" i="1"/>
  <c r="H1493" i="1"/>
  <c r="R1492" i="1"/>
  <c r="Q1492" i="1"/>
  <c r="P1492" i="1"/>
  <c r="O1492" i="1"/>
  <c r="L1492" i="1"/>
  <c r="H1492" i="1"/>
  <c r="R1491" i="1"/>
  <c r="Q1491" i="1"/>
  <c r="P1491" i="1"/>
  <c r="O1491" i="1"/>
  <c r="L1491" i="1"/>
  <c r="H1491" i="1"/>
  <c r="R1490" i="1"/>
  <c r="Q1490" i="1"/>
  <c r="P1490" i="1"/>
  <c r="O1490" i="1"/>
  <c r="L1490" i="1"/>
  <c r="H1490" i="1"/>
  <c r="R1489" i="1"/>
  <c r="Q1489" i="1"/>
  <c r="P1489" i="1"/>
  <c r="O1489" i="1"/>
  <c r="L1489" i="1"/>
  <c r="H1489" i="1"/>
  <c r="R1488" i="1"/>
  <c r="Q1488" i="1"/>
  <c r="P1488" i="1"/>
  <c r="O1488" i="1"/>
  <c r="L1488" i="1"/>
  <c r="H1488" i="1"/>
  <c r="R1487" i="1"/>
  <c r="Q1487" i="1"/>
  <c r="P1487" i="1"/>
  <c r="O1487" i="1"/>
  <c r="L1487" i="1"/>
  <c r="H1487" i="1"/>
  <c r="R1486" i="1"/>
  <c r="Q1486" i="1"/>
  <c r="P1486" i="1"/>
  <c r="O1486" i="1"/>
  <c r="L1486" i="1"/>
  <c r="H1486" i="1"/>
  <c r="R1485" i="1"/>
  <c r="Q1485" i="1"/>
  <c r="P1485" i="1"/>
  <c r="O1485" i="1"/>
  <c r="L1485" i="1"/>
  <c r="H1485" i="1"/>
  <c r="R1484" i="1"/>
  <c r="Q1484" i="1"/>
  <c r="P1484" i="1"/>
  <c r="O1484" i="1"/>
  <c r="L1484" i="1"/>
  <c r="H1484" i="1"/>
  <c r="R1483" i="1"/>
  <c r="Q1483" i="1"/>
  <c r="P1483" i="1"/>
  <c r="O1483" i="1"/>
  <c r="L1483" i="1"/>
  <c r="H1483" i="1"/>
  <c r="R1482" i="1"/>
  <c r="Q1482" i="1"/>
  <c r="P1482" i="1"/>
  <c r="O1482" i="1"/>
  <c r="L1482" i="1"/>
  <c r="H1482" i="1"/>
  <c r="R1481" i="1"/>
  <c r="Q1481" i="1"/>
  <c r="P1481" i="1"/>
  <c r="O1481" i="1"/>
  <c r="L1481" i="1"/>
  <c r="H1481" i="1"/>
  <c r="R1480" i="1"/>
  <c r="Q1480" i="1"/>
  <c r="P1480" i="1"/>
  <c r="O1480" i="1"/>
  <c r="L1480" i="1"/>
  <c r="H1480" i="1"/>
  <c r="R1519" i="1"/>
  <c r="Q1519" i="1"/>
  <c r="P1519" i="1"/>
  <c r="O1519" i="1"/>
  <c r="L1519" i="1"/>
  <c r="H1519" i="1"/>
  <c r="R1479" i="1"/>
  <c r="Q1479" i="1"/>
  <c r="P1479" i="1"/>
  <c r="O1479" i="1"/>
  <c r="L1479" i="1"/>
  <c r="H1479" i="1"/>
  <c r="R1478" i="1"/>
  <c r="Q1478" i="1"/>
  <c r="P1478" i="1"/>
  <c r="O1478" i="1"/>
  <c r="L1478" i="1"/>
  <c r="H1478" i="1"/>
  <c r="R1477" i="1"/>
  <c r="Q1477" i="1"/>
  <c r="P1477" i="1"/>
  <c r="O1477" i="1"/>
  <c r="L1477" i="1"/>
  <c r="H1477" i="1"/>
  <c r="R1476" i="1"/>
  <c r="Q1476" i="1"/>
  <c r="P1476" i="1"/>
  <c r="O1476" i="1"/>
  <c r="L1476" i="1"/>
  <c r="H1476" i="1"/>
  <c r="R1475" i="1"/>
  <c r="Q1475" i="1"/>
  <c r="P1475" i="1"/>
  <c r="O1475" i="1"/>
  <c r="L1475" i="1"/>
  <c r="H1475" i="1"/>
  <c r="R1474" i="1"/>
  <c r="Q1474" i="1"/>
  <c r="P1474" i="1"/>
  <c r="O1474" i="1"/>
  <c r="L1474" i="1"/>
  <c r="H1474" i="1"/>
  <c r="R1473" i="1"/>
  <c r="Q1473" i="1"/>
  <c r="P1473" i="1"/>
  <c r="O1473" i="1"/>
  <c r="L1473" i="1"/>
  <c r="H1473" i="1"/>
  <c r="R1472" i="1"/>
  <c r="Q1472" i="1"/>
  <c r="P1472" i="1"/>
  <c r="O1472" i="1"/>
  <c r="L1472" i="1"/>
  <c r="H1472" i="1"/>
  <c r="R1471" i="1"/>
  <c r="Q1471" i="1"/>
  <c r="P1471" i="1"/>
  <c r="O1471" i="1"/>
  <c r="L1471" i="1"/>
  <c r="H1471" i="1"/>
  <c r="R1470" i="1"/>
  <c r="Q1470" i="1"/>
  <c r="P1470" i="1"/>
  <c r="O1470" i="1"/>
  <c r="L1470" i="1"/>
  <c r="H1470" i="1"/>
  <c r="R1469" i="1"/>
  <c r="Q1469" i="1"/>
  <c r="P1469" i="1"/>
  <c r="O1469" i="1"/>
  <c r="L1469" i="1"/>
  <c r="H1469" i="1"/>
  <c r="R1468" i="1"/>
  <c r="Q1468" i="1"/>
  <c r="P1468" i="1"/>
  <c r="O1468" i="1"/>
  <c r="L1468" i="1"/>
  <c r="H1468" i="1"/>
  <c r="R1467" i="1"/>
  <c r="Q1467" i="1"/>
  <c r="P1467" i="1"/>
  <c r="O1467" i="1"/>
  <c r="L1467" i="1"/>
  <c r="H1467" i="1"/>
  <c r="R1466" i="1"/>
  <c r="Q1466" i="1"/>
  <c r="P1466" i="1"/>
  <c r="O1466" i="1"/>
  <c r="L1466" i="1"/>
  <c r="H1466" i="1"/>
  <c r="R1465" i="1"/>
  <c r="Q1465" i="1"/>
  <c r="P1465" i="1"/>
  <c r="O1465" i="1"/>
  <c r="L1465" i="1"/>
  <c r="H1465" i="1"/>
  <c r="R1463" i="1"/>
  <c r="Q1463" i="1"/>
  <c r="P1463" i="1"/>
  <c r="O1463" i="1"/>
  <c r="L1463" i="1"/>
  <c r="H1463" i="1"/>
  <c r="R1462" i="1"/>
  <c r="Q1462" i="1"/>
  <c r="P1462" i="1"/>
  <c r="O1462" i="1"/>
  <c r="L1462" i="1"/>
  <c r="H1462" i="1"/>
  <c r="R1461" i="1"/>
  <c r="Q1461" i="1"/>
  <c r="P1461" i="1"/>
  <c r="O1461" i="1"/>
  <c r="L1461" i="1"/>
  <c r="H1461" i="1"/>
  <c r="R1460" i="1"/>
  <c r="Q1460" i="1"/>
  <c r="P1460" i="1"/>
  <c r="O1460" i="1"/>
  <c r="L1460" i="1"/>
  <c r="H1460" i="1"/>
  <c r="R1459" i="1"/>
  <c r="Q1459" i="1"/>
  <c r="P1459" i="1"/>
  <c r="O1459" i="1"/>
  <c r="L1459" i="1"/>
  <c r="H1459" i="1"/>
  <c r="R1458" i="1"/>
  <c r="Q1458" i="1"/>
  <c r="P1458" i="1"/>
  <c r="O1458" i="1"/>
  <c r="L1458" i="1"/>
  <c r="H1458" i="1"/>
  <c r="R1457" i="1"/>
  <c r="Q1457" i="1"/>
  <c r="P1457" i="1"/>
  <c r="O1457" i="1"/>
  <c r="L1457" i="1"/>
  <c r="H1457" i="1"/>
  <c r="R1456" i="1"/>
  <c r="Q1456" i="1"/>
  <c r="P1456" i="1"/>
  <c r="O1456" i="1"/>
  <c r="L1456" i="1"/>
  <c r="H1456" i="1"/>
  <c r="R1455" i="1"/>
  <c r="Q1455" i="1"/>
  <c r="P1455" i="1"/>
  <c r="O1455" i="1"/>
  <c r="L1455" i="1"/>
  <c r="H1455" i="1"/>
  <c r="R1454" i="1"/>
  <c r="Q1454" i="1"/>
  <c r="P1454" i="1"/>
  <c r="O1454" i="1"/>
  <c r="L1454" i="1"/>
  <c r="H1454" i="1"/>
  <c r="R1453" i="1"/>
  <c r="Q1453" i="1"/>
  <c r="P1453" i="1"/>
  <c r="O1453" i="1"/>
  <c r="L1453" i="1"/>
  <c r="H1453" i="1"/>
  <c r="R1500" i="1"/>
  <c r="Q1500" i="1"/>
  <c r="P1500" i="1"/>
  <c r="O1500" i="1"/>
  <c r="L1500" i="1"/>
  <c r="H1500" i="1"/>
  <c r="R1452" i="1"/>
  <c r="Q1452" i="1"/>
  <c r="P1452" i="1"/>
  <c r="O1452" i="1"/>
  <c r="L1452" i="1"/>
  <c r="H1452" i="1"/>
  <c r="R1451" i="1"/>
  <c r="Q1451" i="1"/>
  <c r="P1451" i="1"/>
  <c r="O1451" i="1"/>
  <c r="L1451" i="1"/>
  <c r="H1451" i="1"/>
  <c r="R1450" i="1"/>
  <c r="Q1450" i="1"/>
  <c r="P1450" i="1"/>
  <c r="O1450" i="1"/>
  <c r="L1450" i="1"/>
  <c r="H1450" i="1"/>
  <c r="R1449" i="1"/>
  <c r="Q1449" i="1"/>
  <c r="P1449" i="1"/>
  <c r="O1449" i="1"/>
  <c r="L1449" i="1"/>
  <c r="H1449" i="1"/>
  <c r="R1448" i="1"/>
  <c r="Q1448" i="1"/>
  <c r="P1448" i="1"/>
  <c r="O1448" i="1"/>
  <c r="L1448" i="1"/>
  <c r="H1448" i="1"/>
  <c r="R1447" i="1"/>
  <c r="Q1447" i="1"/>
  <c r="P1447" i="1"/>
  <c r="O1447" i="1"/>
  <c r="L1447" i="1"/>
  <c r="H1447" i="1"/>
  <c r="R1446" i="1"/>
  <c r="Q1446" i="1"/>
  <c r="P1446" i="1"/>
  <c r="O1446" i="1"/>
  <c r="L1446" i="1"/>
  <c r="H1446" i="1"/>
  <c r="R1445" i="1"/>
  <c r="Q1445" i="1"/>
  <c r="P1445" i="1"/>
  <c r="O1445" i="1"/>
  <c r="L1445" i="1"/>
  <c r="H1445" i="1"/>
  <c r="R1444" i="1"/>
  <c r="Q1444" i="1"/>
  <c r="P1444" i="1"/>
  <c r="O1444" i="1"/>
  <c r="L1444" i="1"/>
  <c r="H1444" i="1"/>
  <c r="R1443" i="1"/>
  <c r="Q1443" i="1"/>
  <c r="P1443" i="1"/>
  <c r="O1443" i="1"/>
  <c r="L1443" i="1"/>
  <c r="H1443" i="1"/>
  <c r="R1442" i="1"/>
  <c r="Q1442" i="1"/>
  <c r="P1442" i="1"/>
  <c r="O1442" i="1"/>
  <c r="L1442" i="1"/>
  <c r="H1442" i="1"/>
  <c r="R1441" i="1"/>
  <c r="Q1441" i="1"/>
  <c r="P1441" i="1"/>
  <c r="O1441" i="1"/>
  <c r="L1441" i="1"/>
  <c r="H1441" i="1"/>
  <c r="R1440" i="1"/>
  <c r="Q1440" i="1"/>
  <c r="P1440" i="1"/>
  <c r="O1440" i="1"/>
  <c r="L1440" i="1"/>
  <c r="H1440" i="1"/>
  <c r="R1439" i="1"/>
  <c r="Q1439" i="1"/>
  <c r="P1439" i="1"/>
  <c r="O1439" i="1"/>
  <c r="L1439" i="1"/>
  <c r="H1439" i="1"/>
  <c r="R1464" i="1"/>
  <c r="Q1464" i="1"/>
  <c r="P1464" i="1"/>
  <c r="O1464" i="1"/>
  <c r="L1464" i="1"/>
  <c r="H1464" i="1"/>
  <c r="R1438" i="1"/>
  <c r="Q1438" i="1"/>
  <c r="P1438" i="1"/>
  <c r="O1438" i="1"/>
  <c r="L1438" i="1"/>
  <c r="H1438" i="1"/>
  <c r="R1437" i="1"/>
  <c r="Q1437" i="1"/>
  <c r="P1437" i="1"/>
  <c r="O1437" i="1"/>
  <c r="L1437" i="1"/>
  <c r="H1437" i="1"/>
  <c r="R1436" i="1"/>
  <c r="Q1436" i="1"/>
  <c r="P1436" i="1"/>
  <c r="O1436" i="1"/>
  <c r="L1436" i="1"/>
  <c r="H1436" i="1"/>
  <c r="R1435" i="1"/>
  <c r="Q1435" i="1"/>
  <c r="P1435" i="1"/>
  <c r="O1435" i="1"/>
  <c r="L1435" i="1"/>
  <c r="H1435" i="1"/>
  <c r="R1434" i="1"/>
  <c r="Q1434" i="1"/>
  <c r="P1434" i="1"/>
  <c r="O1434" i="1"/>
  <c r="L1434" i="1"/>
  <c r="H1434" i="1"/>
  <c r="R1433" i="1"/>
  <c r="Q1433" i="1"/>
  <c r="P1433" i="1"/>
  <c r="O1433" i="1"/>
  <c r="L1433" i="1"/>
  <c r="H1433" i="1"/>
  <c r="R1432" i="1"/>
  <c r="Q1432" i="1"/>
  <c r="P1432" i="1"/>
  <c r="O1432" i="1"/>
  <c r="L1432" i="1"/>
  <c r="H1432" i="1"/>
  <c r="R1431" i="1"/>
  <c r="Q1431" i="1"/>
  <c r="P1431" i="1"/>
  <c r="O1431" i="1"/>
  <c r="L1431" i="1"/>
  <c r="H1431" i="1"/>
  <c r="R1430" i="1"/>
  <c r="Q1430" i="1"/>
  <c r="P1430" i="1"/>
  <c r="O1430" i="1"/>
  <c r="L1430" i="1"/>
  <c r="H1430" i="1"/>
  <c r="R1429" i="1"/>
  <c r="Q1429" i="1"/>
  <c r="P1429" i="1"/>
  <c r="O1429" i="1"/>
  <c r="L1429" i="1"/>
  <c r="H1429" i="1"/>
  <c r="R1427" i="1"/>
  <c r="Q1427" i="1"/>
  <c r="P1427" i="1"/>
  <c r="O1427" i="1"/>
  <c r="L1427" i="1"/>
  <c r="H1427" i="1"/>
  <c r="R1428" i="1"/>
  <c r="Q1428" i="1"/>
  <c r="P1428" i="1"/>
  <c r="O1428" i="1"/>
  <c r="L1428" i="1"/>
  <c r="H1428" i="1"/>
  <c r="R1426" i="1"/>
  <c r="Q1426" i="1"/>
  <c r="P1426" i="1"/>
  <c r="O1426" i="1"/>
  <c r="L1426" i="1"/>
  <c r="H1426" i="1"/>
  <c r="R1425" i="1"/>
  <c r="Q1425" i="1"/>
  <c r="P1425" i="1"/>
  <c r="O1425" i="1"/>
  <c r="L1425" i="1"/>
  <c r="H1425" i="1"/>
  <c r="R1424" i="1"/>
  <c r="Q1424" i="1"/>
  <c r="P1424" i="1"/>
  <c r="O1424" i="1"/>
  <c r="L1424" i="1"/>
  <c r="H1424" i="1"/>
  <c r="R1423" i="1"/>
  <c r="Q1423" i="1"/>
  <c r="P1423" i="1"/>
  <c r="O1423" i="1"/>
  <c r="L1423" i="1"/>
  <c r="H1423" i="1"/>
  <c r="R1422" i="1"/>
  <c r="Q1422" i="1"/>
  <c r="P1422" i="1"/>
  <c r="O1422" i="1"/>
  <c r="L1422" i="1"/>
  <c r="H1422" i="1"/>
  <c r="R1421" i="1"/>
  <c r="Q1421" i="1"/>
  <c r="P1421" i="1"/>
  <c r="O1421" i="1"/>
  <c r="L1421" i="1"/>
  <c r="H1421" i="1"/>
  <c r="R1420" i="1"/>
  <c r="Q1420" i="1"/>
  <c r="P1420" i="1"/>
  <c r="O1420" i="1"/>
  <c r="L1420" i="1"/>
  <c r="H1420" i="1"/>
  <c r="R1419" i="1"/>
  <c r="Q1419" i="1"/>
  <c r="P1419" i="1"/>
  <c r="O1419" i="1"/>
  <c r="L1419" i="1"/>
  <c r="H1419" i="1"/>
  <c r="R1418" i="1"/>
  <c r="Q1418" i="1"/>
  <c r="P1418" i="1"/>
  <c r="O1418" i="1"/>
  <c r="L1418" i="1"/>
  <c r="H1418" i="1"/>
  <c r="R1417" i="1"/>
  <c r="Q1417" i="1"/>
  <c r="P1417" i="1"/>
  <c r="O1417" i="1"/>
  <c r="L1417" i="1"/>
  <c r="H1417" i="1"/>
  <c r="R1416" i="1"/>
  <c r="Q1416" i="1"/>
  <c r="P1416" i="1"/>
  <c r="O1416" i="1"/>
  <c r="L1416" i="1"/>
  <c r="H1416" i="1"/>
  <c r="R1415" i="1"/>
  <c r="Q1415" i="1"/>
  <c r="P1415" i="1"/>
  <c r="O1415" i="1"/>
  <c r="L1415" i="1"/>
  <c r="H1415" i="1"/>
  <c r="R1414" i="1"/>
  <c r="Q1414" i="1"/>
  <c r="P1414" i="1"/>
  <c r="O1414" i="1"/>
  <c r="L1414" i="1"/>
  <c r="H1414" i="1"/>
  <c r="R1413" i="1"/>
  <c r="Q1413" i="1"/>
  <c r="P1413" i="1"/>
  <c r="O1413" i="1"/>
  <c r="L1413" i="1"/>
  <c r="H1413" i="1"/>
  <c r="R1412" i="1"/>
  <c r="Q1412" i="1"/>
  <c r="P1412" i="1"/>
  <c r="O1412" i="1"/>
  <c r="L1412" i="1"/>
  <c r="H1412" i="1"/>
  <c r="R1411" i="1"/>
  <c r="Q1411" i="1"/>
  <c r="P1411" i="1"/>
  <c r="O1411" i="1"/>
  <c r="L1411" i="1"/>
  <c r="H1411" i="1"/>
  <c r="R1410" i="1"/>
  <c r="Q1410" i="1"/>
  <c r="P1410" i="1"/>
  <c r="O1410" i="1"/>
  <c r="L1410" i="1"/>
  <c r="H1410" i="1"/>
  <c r="R1409" i="1"/>
  <c r="Q1409" i="1"/>
  <c r="P1409" i="1"/>
  <c r="O1409" i="1"/>
  <c r="L1409" i="1"/>
  <c r="H1409" i="1"/>
  <c r="R1408" i="1"/>
  <c r="Q1408" i="1"/>
  <c r="P1408" i="1"/>
  <c r="O1408" i="1"/>
  <c r="L1408" i="1"/>
  <c r="H1408" i="1"/>
  <c r="R1407" i="1"/>
  <c r="Q1407" i="1"/>
  <c r="P1407" i="1"/>
  <c r="O1407" i="1"/>
  <c r="L1407" i="1"/>
  <c r="H1407" i="1"/>
  <c r="R1406" i="1"/>
  <c r="Q1406" i="1"/>
  <c r="P1406" i="1"/>
  <c r="O1406" i="1"/>
  <c r="L1406" i="1"/>
  <c r="H1406" i="1"/>
  <c r="S1408" i="1" l="1"/>
  <c r="S1412" i="1"/>
  <c r="S1416" i="1"/>
  <c r="S1423" i="1"/>
  <c r="S1428" i="1"/>
  <c r="S1435" i="1"/>
  <c r="S1464" i="1"/>
  <c r="S1481" i="1"/>
  <c r="S1484" i="1"/>
  <c r="S1488" i="1"/>
  <c r="S1506" i="1"/>
  <c r="S1510" i="1"/>
  <c r="S1523" i="1"/>
  <c r="S1535" i="1"/>
  <c r="S1538" i="1"/>
  <c r="S1467" i="1"/>
  <c r="S1479" i="1"/>
  <c r="S1482" i="1"/>
  <c r="S1485" i="1"/>
  <c r="S1489" i="1"/>
  <c r="S1493" i="1"/>
  <c r="S1503" i="1"/>
  <c r="S1511" i="1"/>
  <c r="S1515" i="1"/>
  <c r="S1524" i="1"/>
  <c r="S1527" i="1"/>
  <c r="S1530" i="1"/>
  <c r="S1536" i="1"/>
  <c r="S1540" i="1"/>
  <c r="S1480" i="1"/>
  <c r="S1487" i="1"/>
  <c r="S1505" i="1"/>
  <c r="S1513" i="1"/>
  <c r="S1522" i="1"/>
  <c r="S1529" i="1"/>
  <c r="S1537" i="1"/>
  <c r="S1406" i="1"/>
  <c r="S1414" i="1"/>
  <c r="S1418" i="1"/>
  <c r="S1425" i="1"/>
  <c r="S1472" i="1"/>
  <c r="S1476" i="1"/>
  <c r="S1483" i="1"/>
  <c r="S1486" i="1"/>
  <c r="S1499" i="1"/>
  <c r="S1508" i="1"/>
  <c r="S1521" i="1"/>
  <c r="S1525" i="1"/>
  <c r="S1528" i="1"/>
  <c r="S1429" i="1"/>
  <c r="S1440" i="1"/>
  <c r="S1443" i="1"/>
  <c r="S1447" i="1"/>
  <c r="S1450" i="1"/>
  <c r="S1500" i="1"/>
  <c r="S1491" i="1"/>
  <c r="S1413" i="1"/>
  <c r="S1417" i="1"/>
  <c r="S1420" i="1"/>
  <c r="S1424" i="1"/>
  <c r="S1432" i="1"/>
  <c r="S1436" i="1"/>
  <c r="S1442" i="1"/>
  <c r="S1446" i="1"/>
  <c r="S1455" i="1"/>
  <c r="S1490" i="1"/>
  <c r="S1516" i="1"/>
  <c r="S1445" i="1"/>
  <c r="S1454" i="1"/>
  <c r="S1458" i="1"/>
  <c r="S1539" i="1"/>
  <c r="S1407" i="1"/>
  <c r="S1411" i="1"/>
  <c r="S1422" i="1"/>
  <c r="S1426" i="1"/>
  <c r="S1430" i="1"/>
  <c r="S1434" i="1"/>
  <c r="S1438" i="1"/>
  <c r="S1444" i="1"/>
  <c r="S1453" i="1"/>
  <c r="S1462" i="1"/>
  <c r="S1431" i="1"/>
  <c r="S1456" i="1"/>
  <c r="S1457" i="1"/>
  <c r="S1461" i="1"/>
  <c r="S1469" i="1"/>
  <c r="S1478" i="1"/>
  <c r="S1498" i="1"/>
  <c r="S1502" i="1"/>
  <c r="S1534" i="1"/>
  <c r="S1504" i="1"/>
  <c r="S1437" i="1"/>
  <c r="S1459" i="1"/>
  <c r="S1474" i="1"/>
  <c r="S1475" i="1"/>
  <c r="S1497" i="1"/>
  <c r="S1501" i="1"/>
  <c r="S1517" i="1"/>
  <c r="S1532" i="1"/>
  <c r="S1448" i="1"/>
  <c r="S1460" i="1"/>
  <c r="S1465" i="1"/>
  <c r="S1468" i="1"/>
  <c r="S1473" i="1"/>
  <c r="S1477" i="1"/>
  <c r="S1492" i="1"/>
  <c r="S1495" i="1"/>
  <c r="S1496" i="1"/>
  <c r="S1518" i="1"/>
  <c r="S1531" i="1"/>
  <c r="S1410" i="1"/>
  <c r="S1449" i="1"/>
  <c r="S1466" i="1"/>
  <c r="S1494" i="1"/>
  <c r="S1514" i="1"/>
  <c r="S1533" i="1"/>
  <c r="S1409" i="1"/>
  <c r="S1433" i="1"/>
  <c r="S1439" i="1"/>
  <c r="S1519" i="1"/>
  <c r="S1441" i="1"/>
  <c r="S1452" i="1"/>
  <c r="S1471" i="1"/>
  <c r="S1415" i="1"/>
  <c r="S1507" i="1"/>
  <c r="S1512" i="1"/>
  <c r="S1520" i="1"/>
  <c r="S1419" i="1"/>
  <c r="S1421" i="1"/>
  <c r="S1427" i="1"/>
  <c r="S1451" i="1"/>
  <c r="S1463" i="1"/>
  <c r="S1470" i="1"/>
  <c r="S1509" i="1"/>
  <c r="S1526" i="1"/>
  <c r="R730" i="1"/>
  <c r="Q730" i="1"/>
  <c r="P730" i="1"/>
  <c r="O730" i="1"/>
  <c r="L730" i="1"/>
  <c r="H730" i="1"/>
  <c r="R729" i="1"/>
  <c r="Q729" i="1"/>
  <c r="P729" i="1"/>
  <c r="O729" i="1"/>
  <c r="L729" i="1"/>
  <c r="H729" i="1"/>
  <c r="R728" i="1"/>
  <c r="Q728" i="1"/>
  <c r="P728" i="1"/>
  <c r="O728" i="1"/>
  <c r="L728" i="1"/>
  <c r="H728" i="1"/>
  <c r="R727" i="1"/>
  <c r="Q727" i="1"/>
  <c r="P727" i="1"/>
  <c r="O727" i="1"/>
  <c r="L727" i="1"/>
  <c r="H727" i="1"/>
  <c r="R726" i="1"/>
  <c r="Q726" i="1"/>
  <c r="P726" i="1"/>
  <c r="O726" i="1"/>
  <c r="L726" i="1"/>
  <c r="H726" i="1"/>
  <c r="R725" i="1"/>
  <c r="Q725" i="1"/>
  <c r="P725" i="1"/>
  <c r="O725" i="1"/>
  <c r="L725" i="1"/>
  <c r="H725" i="1"/>
  <c r="R724" i="1"/>
  <c r="Q724" i="1"/>
  <c r="P724" i="1"/>
  <c r="O724" i="1"/>
  <c r="L724" i="1"/>
  <c r="H724" i="1"/>
  <c r="R723" i="1"/>
  <c r="Q723" i="1"/>
  <c r="P723" i="1"/>
  <c r="O723" i="1"/>
  <c r="L723" i="1"/>
  <c r="H723" i="1"/>
  <c r="R722" i="1"/>
  <c r="Q722" i="1"/>
  <c r="P722" i="1"/>
  <c r="O722" i="1"/>
  <c r="L722" i="1"/>
  <c r="H722" i="1"/>
  <c r="R721" i="1"/>
  <c r="Q721" i="1"/>
  <c r="P721" i="1"/>
  <c r="O721" i="1"/>
  <c r="L721" i="1"/>
  <c r="H721" i="1"/>
  <c r="R720" i="1"/>
  <c r="Q720" i="1"/>
  <c r="P720" i="1"/>
  <c r="O720" i="1"/>
  <c r="L720" i="1"/>
  <c r="H720" i="1"/>
  <c r="R719" i="1"/>
  <c r="Q719" i="1"/>
  <c r="P719" i="1"/>
  <c r="O719" i="1"/>
  <c r="L719" i="1"/>
  <c r="H719" i="1"/>
  <c r="R718" i="1"/>
  <c r="Q718" i="1"/>
  <c r="P718" i="1"/>
  <c r="O718" i="1"/>
  <c r="L718" i="1"/>
  <c r="H718" i="1"/>
  <c r="R717" i="1"/>
  <c r="Q717" i="1"/>
  <c r="P717" i="1"/>
  <c r="O717" i="1"/>
  <c r="L717" i="1"/>
  <c r="H717" i="1"/>
  <c r="R716" i="1"/>
  <c r="Q716" i="1"/>
  <c r="P716" i="1"/>
  <c r="O716" i="1"/>
  <c r="L716" i="1"/>
  <c r="H716" i="1"/>
  <c r="R715" i="1"/>
  <c r="Q715" i="1"/>
  <c r="P715" i="1"/>
  <c r="O715" i="1"/>
  <c r="L715" i="1"/>
  <c r="H715" i="1"/>
  <c r="R714" i="1"/>
  <c r="Q714" i="1"/>
  <c r="P714" i="1"/>
  <c r="O714" i="1"/>
  <c r="L714" i="1"/>
  <c r="H714" i="1"/>
  <c r="R713" i="1"/>
  <c r="Q713" i="1"/>
  <c r="P713" i="1"/>
  <c r="O713" i="1"/>
  <c r="L713" i="1"/>
  <c r="H713" i="1"/>
  <c r="R712" i="1"/>
  <c r="Q712" i="1"/>
  <c r="P712" i="1"/>
  <c r="O712" i="1"/>
  <c r="L712" i="1"/>
  <c r="H712" i="1"/>
  <c r="R711" i="1"/>
  <c r="Q711" i="1"/>
  <c r="P711" i="1"/>
  <c r="O711" i="1"/>
  <c r="L711" i="1"/>
  <c r="H711" i="1"/>
  <c r="R710" i="1"/>
  <c r="Q710" i="1"/>
  <c r="P710" i="1"/>
  <c r="O710" i="1"/>
  <c r="L710" i="1"/>
  <c r="H710" i="1"/>
  <c r="R709" i="1"/>
  <c r="Q709" i="1"/>
  <c r="P709" i="1"/>
  <c r="O709" i="1"/>
  <c r="L709" i="1"/>
  <c r="H709" i="1"/>
  <c r="R707" i="1"/>
  <c r="Q707" i="1"/>
  <c r="P707" i="1"/>
  <c r="O707" i="1"/>
  <c r="L707" i="1"/>
  <c r="H707" i="1"/>
  <c r="R706" i="1"/>
  <c r="Q706" i="1"/>
  <c r="P706" i="1"/>
  <c r="O706" i="1"/>
  <c r="L706" i="1"/>
  <c r="H706" i="1"/>
  <c r="R705" i="1"/>
  <c r="Q705" i="1"/>
  <c r="P705" i="1"/>
  <c r="O705" i="1"/>
  <c r="L705" i="1"/>
  <c r="H705" i="1"/>
  <c r="R704" i="1"/>
  <c r="Q704" i="1"/>
  <c r="P704" i="1"/>
  <c r="O704" i="1"/>
  <c r="L704" i="1"/>
  <c r="H704" i="1"/>
  <c r="R703" i="1"/>
  <c r="Q703" i="1"/>
  <c r="P703" i="1"/>
  <c r="O703" i="1"/>
  <c r="L703" i="1"/>
  <c r="H703" i="1"/>
  <c r="R702" i="1"/>
  <c r="Q702" i="1"/>
  <c r="P702" i="1"/>
  <c r="O702" i="1"/>
  <c r="L702" i="1"/>
  <c r="H702" i="1"/>
  <c r="R701" i="1"/>
  <c r="Q701" i="1"/>
  <c r="P701" i="1"/>
  <c r="O701" i="1"/>
  <c r="L701" i="1"/>
  <c r="H701" i="1"/>
  <c r="R700" i="1"/>
  <c r="Q700" i="1"/>
  <c r="P700" i="1"/>
  <c r="O700" i="1"/>
  <c r="L700" i="1"/>
  <c r="H700" i="1"/>
  <c r="R699" i="1"/>
  <c r="Q699" i="1"/>
  <c r="P699" i="1"/>
  <c r="O699" i="1"/>
  <c r="L699" i="1"/>
  <c r="H699" i="1"/>
  <c r="R698" i="1"/>
  <c r="Q698" i="1"/>
  <c r="P698" i="1"/>
  <c r="O698" i="1"/>
  <c r="L698" i="1"/>
  <c r="H698" i="1"/>
  <c r="R697" i="1"/>
  <c r="Q697" i="1"/>
  <c r="P697" i="1"/>
  <c r="O697" i="1"/>
  <c r="L697" i="1"/>
  <c r="H697" i="1"/>
  <c r="R696" i="1"/>
  <c r="Q696" i="1"/>
  <c r="P696" i="1"/>
  <c r="O696" i="1"/>
  <c r="L696" i="1"/>
  <c r="H696" i="1"/>
  <c r="R695" i="1"/>
  <c r="Q695" i="1"/>
  <c r="P695" i="1"/>
  <c r="O695" i="1"/>
  <c r="L695" i="1"/>
  <c r="H695" i="1"/>
  <c r="R694" i="1"/>
  <c r="Q694" i="1"/>
  <c r="P694" i="1"/>
  <c r="O694" i="1"/>
  <c r="L694" i="1"/>
  <c r="H694" i="1"/>
  <c r="R692" i="1"/>
  <c r="Q692" i="1"/>
  <c r="P692" i="1"/>
  <c r="O692" i="1"/>
  <c r="L692" i="1"/>
  <c r="H692" i="1"/>
  <c r="R691" i="1"/>
  <c r="Q691" i="1"/>
  <c r="P691" i="1"/>
  <c r="O691" i="1"/>
  <c r="L691" i="1"/>
  <c r="H691" i="1"/>
  <c r="R690" i="1"/>
  <c r="Q690" i="1"/>
  <c r="P690" i="1"/>
  <c r="O690" i="1"/>
  <c r="L690" i="1"/>
  <c r="H690" i="1"/>
  <c r="R689" i="1"/>
  <c r="Q689" i="1"/>
  <c r="P689" i="1"/>
  <c r="O689" i="1"/>
  <c r="L689" i="1"/>
  <c r="H689" i="1"/>
  <c r="R688" i="1"/>
  <c r="Q688" i="1"/>
  <c r="P688" i="1"/>
  <c r="O688" i="1"/>
  <c r="L688" i="1"/>
  <c r="H688" i="1"/>
  <c r="R687" i="1"/>
  <c r="Q687" i="1"/>
  <c r="P687" i="1"/>
  <c r="O687" i="1"/>
  <c r="L687" i="1"/>
  <c r="H687" i="1"/>
  <c r="R686" i="1"/>
  <c r="Q686" i="1"/>
  <c r="P686" i="1"/>
  <c r="O686" i="1"/>
  <c r="L686" i="1"/>
  <c r="H686" i="1"/>
  <c r="R708" i="1"/>
  <c r="Q708" i="1"/>
  <c r="P708" i="1"/>
  <c r="O708" i="1"/>
  <c r="L708" i="1"/>
  <c r="H708" i="1"/>
  <c r="R685" i="1"/>
  <c r="Q685" i="1"/>
  <c r="P685" i="1"/>
  <c r="O685" i="1"/>
  <c r="L685" i="1"/>
  <c r="H685" i="1"/>
  <c r="R684" i="1"/>
  <c r="Q684" i="1"/>
  <c r="P684" i="1"/>
  <c r="O684" i="1"/>
  <c r="L684" i="1"/>
  <c r="H684" i="1"/>
  <c r="R683" i="1"/>
  <c r="Q683" i="1"/>
  <c r="P683" i="1"/>
  <c r="O683" i="1"/>
  <c r="L683" i="1"/>
  <c r="H683" i="1"/>
  <c r="R682" i="1"/>
  <c r="Q682" i="1"/>
  <c r="P682" i="1"/>
  <c r="O682" i="1"/>
  <c r="L682" i="1"/>
  <c r="H682" i="1"/>
  <c r="R681" i="1"/>
  <c r="Q681" i="1"/>
  <c r="P681" i="1"/>
  <c r="O681" i="1"/>
  <c r="L681" i="1"/>
  <c r="H681" i="1"/>
  <c r="R680" i="1"/>
  <c r="Q680" i="1"/>
  <c r="P680" i="1"/>
  <c r="O680" i="1"/>
  <c r="L680" i="1"/>
  <c r="H680" i="1"/>
  <c r="R679" i="1"/>
  <c r="Q679" i="1"/>
  <c r="P679" i="1"/>
  <c r="O679" i="1"/>
  <c r="L679" i="1"/>
  <c r="H679" i="1"/>
  <c r="R678" i="1"/>
  <c r="Q678" i="1"/>
  <c r="P678" i="1"/>
  <c r="O678" i="1"/>
  <c r="L678" i="1"/>
  <c r="H678" i="1"/>
  <c r="R677" i="1"/>
  <c r="Q677" i="1"/>
  <c r="P677" i="1"/>
  <c r="O677" i="1"/>
  <c r="L677" i="1"/>
  <c r="H677" i="1"/>
  <c r="R676" i="1"/>
  <c r="Q676" i="1"/>
  <c r="P676" i="1"/>
  <c r="O676" i="1"/>
  <c r="L676" i="1"/>
  <c r="H676" i="1"/>
  <c r="R675" i="1"/>
  <c r="Q675" i="1"/>
  <c r="P675" i="1"/>
  <c r="O675" i="1"/>
  <c r="L675" i="1"/>
  <c r="H675" i="1"/>
  <c r="R674" i="1"/>
  <c r="Q674" i="1"/>
  <c r="P674" i="1"/>
  <c r="O674" i="1"/>
  <c r="L674" i="1"/>
  <c r="H674" i="1"/>
  <c r="R673" i="1"/>
  <c r="Q673" i="1"/>
  <c r="P673" i="1"/>
  <c r="O673" i="1"/>
  <c r="L673" i="1"/>
  <c r="H673" i="1"/>
  <c r="R671" i="1"/>
  <c r="Q671" i="1"/>
  <c r="P671" i="1"/>
  <c r="O671" i="1"/>
  <c r="L671" i="1"/>
  <c r="H671" i="1"/>
  <c r="R670" i="1"/>
  <c r="Q670" i="1"/>
  <c r="P670" i="1"/>
  <c r="O670" i="1"/>
  <c r="L670" i="1"/>
  <c r="H670" i="1"/>
  <c r="R669" i="1"/>
  <c r="Q669" i="1"/>
  <c r="P669" i="1"/>
  <c r="O669" i="1"/>
  <c r="L669" i="1"/>
  <c r="H669" i="1"/>
  <c r="R693" i="1"/>
  <c r="Q693" i="1"/>
  <c r="P693" i="1"/>
  <c r="O693" i="1"/>
  <c r="L693" i="1"/>
  <c r="H693" i="1"/>
  <c r="R668" i="1"/>
  <c r="Q668" i="1"/>
  <c r="P668" i="1"/>
  <c r="O668" i="1"/>
  <c r="L668" i="1"/>
  <c r="H668" i="1"/>
  <c r="R667" i="1"/>
  <c r="Q667" i="1"/>
  <c r="P667" i="1"/>
  <c r="O667" i="1"/>
  <c r="L667" i="1"/>
  <c r="H667" i="1"/>
  <c r="R666" i="1"/>
  <c r="Q666" i="1"/>
  <c r="P666" i="1"/>
  <c r="O666" i="1"/>
  <c r="L666" i="1"/>
  <c r="H666" i="1"/>
  <c r="R665" i="1"/>
  <c r="Q665" i="1"/>
  <c r="P665" i="1"/>
  <c r="O665" i="1"/>
  <c r="L665" i="1"/>
  <c r="H665" i="1"/>
  <c r="R664" i="1"/>
  <c r="Q664" i="1"/>
  <c r="P664" i="1"/>
  <c r="O664" i="1"/>
  <c r="L664" i="1"/>
  <c r="H664" i="1"/>
  <c r="R663" i="1"/>
  <c r="Q663" i="1"/>
  <c r="P663" i="1"/>
  <c r="O663" i="1"/>
  <c r="L663" i="1"/>
  <c r="H663" i="1"/>
  <c r="R662" i="1"/>
  <c r="Q662" i="1"/>
  <c r="P662" i="1"/>
  <c r="O662" i="1"/>
  <c r="L662" i="1"/>
  <c r="H662" i="1"/>
  <c r="R672" i="1"/>
  <c r="Q672" i="1"/>
  <c r="P672" i="1"/>
  <c r="O672" i="1"/>
  <c r="L672" i="1"/>
  <c r="H672" i="1"/>
  <c r="R661" i="1"/>
  <c r="Q661" i="1"/>
  <c r="P661" i="1"/>
  <c r="O661" i="1"/>
  <c r="L661" i="1"/>
  <c r="H661" i="1"/>
  <c r="R660" i="1"/>
  <c r="Q660" i="1"/>
  <c r="P660" i="1"/>
  <c r="O660" i="1"/>
  <c r="L660" i="1"/>
  <c r="H660" i="1"/>
  <c r="R659" i="1"/>
  <c r="Q659" i="1"/>
  <c r="P659" i="1"/>
  <c r="O659" i="1"/>
  <c r="L659" i="1"/>
  <c r="H659" i="1"/>
  <c r="R658" i="1"/>
  <c r="Q658" i="1"/>
  <c r="P658" i="1"/>
  <c r="O658" i="1"/>
  <c r="L658" i="1"/>
  <c r="H658" i="1"/>
  <c r="R657" i="1"/>
  <c r="Q657" i="1"/>
  <c r="P657" i="1"/>
  <c r="O657" i="1"/>
  <c r="L657" i="1"/>
  <c r="H657" i="1"/>
  <c r="R656" i="1"/>
  <c r="Q656" i="1"/>
  <c r="P656" i="1"/>
  <c r="O656" i="1"/>
  <c r="L656" i="1"/>
  <c r="H656" i="1"/>
  <c r="R655" i="1"/>
  <c r="Q655" i="1"/>
  <c r="P655" i="1"/>
  <c r="O655" i="1"/>
  <c r="L655" i="1"/>
  <c r="H655" i="1"/>
  <c r="R654" i="1"/>
  <c r="Q654" i="1"/>
  <c r="P654" i="1"/>
  <c r="O654" i="1"/>
  <c r="L654" i="1"/>
  <c r="H654" i="1"/>
  <c r="R653" i="1"/>
  <c r="Q653" i="1"/>
  <c r="P653" i="1"/>
  <c r="O653" i="1"/>
  <c r="L653" i="1"/>
  <c r="H653" i="1"/>
  <c r="R652" i="1"/>
  <c r="Q652" i="1"/>
  <c r="P652" i="1"/>
  <c r="O652" i="1"/>
  <c r="L652" i="1"/>
  <c r="H652" i="1"/>
  <c r="R651" i="1"/>
  <c r="Q651" i="1"/>
  <c r="P651" i="1"/>
  <c r="O651" i="1"/>
  <c r="L651" i="1"/>
  <c r="H651" i="1"/>
  <c r="R650" i="1"/>
  <c r="Q650" i="1"/>
  <c r="P650" i="1"/>
  <c r="O650" i="1"/>
  <c r="L650" i="1"/>
  <c r="H650" i="1"/>
  <c r="R649" i="1"/>
  <c r="Q649" i="1"/>
  <c r="P649" i="1"/>
  <c r="O649" i="1"/>
  <c r="L649" i="1"/>
  <c r="H649" i="1"/>
  <c r="R648" i="1"/>
  <c r="Q648" i="1"/>
  <c r="P648" i="1"/>
  <c r="O648" i="1"/>
  <c r="L648" i="1"/>
  <c r="H648" i="1"/>
  <c r="R647" i="1"/>
  <c r="Q647" i="1"/>
  <c r="P647" i="1"/>
  <c r="O647" i="1"/>
  <c r="L647" i="1"/>
  <c r="H647" i="1"/>
  <c r="R646" i="1"/>
  <c r="Q646" i="1"/>
  <c r="P646" i="1"/>
  <c r="O646" i="1"/>
  <c r="L646" i="1"/>
  <c r="H646" i="1"/>
  <c r="R645" i="1"/>
  <c r="Q645" i="1"/>
  <c r="P645" i="1"/>
  <c r="O645" i="1"/>
  <c r="L645" i="1"/>
  <c r="H645" i="1"/>
  <c r="R644" i="1"/>
  <c r="Q644" i="1"/>
  <c r="P644" i="1"/>
  <c r="O644" i="1"/>
  <c r="L644" i="1"/>
  <c r="H644" i="1"/>
  <c r="R643" i="1"/>
  <c r="Q643" i="1"/>
  <c r="P643" i="1"/>
  <c r="O643" i="1"/>
  <c r="L643" i="1"/>
  <c r="H643" i="1"/>
  <c r="R642" i="1"/>
  <c r="Q642" i="1"/>
  <c r="P642" i="1"/>
  <c r="O642" i="1"/>
  <c r="L642" i="1"/>
  <c r="H642" i="1"/>
  <c r="R641" i="1"/>
  <c r="Q641" i="1"/>
  <c r="P641" i="1"/>
  <c r="O641" i="1"/>
  <c r="L641" i="1"/>
  <c r="H641" i="1"/>
  <c r="R640" i="1"/>
  <c r="Q640" i="1"/>
  <c r="P640" i="1"/>
  <c r="O640" i="1"/>
  <c r="L640" i="1"/>
  <c r="H640" i="1"/>
  <c r="S691" i="1" l="1"/>
  <c r="S700" i="1"/>
  <c r="S717" i="1"/>
  <c r="S721" i="1"/>
  <c r="S666" i="1"/>
  <c r="S723" i="1"/>
  <c r="S652" i="1"/>
  <c r="S726" i="1"/>
  <c r="S645" i="1"/>
  <c r="S642" i="1"/>
  <c r="S646" i="1"/>
  <c r="S688" i="1"/>
  <c r="S714" i="1"/>
  <c r="S659" i="1"/>
  <c r="S662" i="1"/>
  <c r="S674" i="1"/>
  <c r="S678" i="1"/>
  <c r="S695" i="1"/>
  <c r="S707" i="1"/>
  <c r="S724" i="1"/>
  <c r="S693" i="1"/>
  <c r="S685" i="1"/>
  <c r="S649" i="1"/>
  <c r="S653" i="1"/>
  <c r="S664" i="1"/>
  <c r="S668" i="1"/>
  <c r="S722" i="1"/>
  <c r="S640" i="1"/>
  <c r="S656" i="1"/>
  <c r="S667" i="1"/>
  <c r="S683" i="1"/>
  <c r="S725" i="1"/>
  <c r="S651" i="1"/>
  <c r="S663" i="1"/>
  <c r="S699" i="1"/>
  <c r="S713" i="1"/>
  <c r="S658" i="1"/>
  <c r="S682" i="1"/>
  <c r="S689" i="1"/>
  <c r="S704" i="1"/>
  <c r="S712" i="1"/>
  <c r="S655" i="1"/>
  <c r="S643" i="1"/>
  <c r="S650" i="1"/>
  <c r="S677" i="1"/>
  <c r="S680" i="1"/>
  <c r="S698" i="1"/>
  <c r="S730" i="1"/>
  <c r="S672" i="1"/>
  <c r="S665" i="1"/>
  <c r="S641" i="1"/>
  <c r="S670" i="1"/>
  <c r="S676" i="1"/>
  <c r="S679" i="1"/>
  <c r="S708" i="1"/>
  <c r="S694" i="1"/>
  <c r="S710" i="1"/>
  <c r="S729" i="1"/>
  <c r="S697" i="1"/>
  <c r="S718" i="1"/>
  <c r="S644" i="1"/>
  <c r="S648" i="1"/>
  <c r="S654" i="1"/>
  <c r="S669" i="1"/>
  <c r="S673" i="1"/>
  <c r="S681" i="1"/>
  <c r="S684" i="1"/>
  <c r="S687" i="1"/>
  <c r="S702" i="1"/>
  <c r="S716" i="1"/>
  <c r="S686" i="1"/>
  <c r="S701" i="1"/>
  <c r="S706" i="1"/>
  <c r="S709" i="1"/>
  <c r="S711" i="1"/>
  <c r="S715" i="1"/>
  <c r="S647" i="1"/>
  <c r="S657" i="1"/>
  <c r="S675" i="1"/>
  <c r="S692" i="1"/>
  <c r="S661" i="1"/>
  <c r="S671" i="1"/>
  <c r="S719" i="1"/>
  <c r="S720" i="1"/>
  <c r="S727" i="1"/>
  <c r="S660" i="1"/>
  <c r="S690" i="1"/>
  <c r="S696" i="1"/>
  <c r="S703" i="1"/>
  <c r="S705" i="1"/>
  <c r="S728" i="1"/>
  <c r="R283" i="1"/>
  <c r="Q283" i="1"/>
  <c r="P283" i="1"/>
  <c r="O283" i="1"/>
  <c r="L283" i="1"/>
  <c r="H283" i="1"/>
  <c r="R282" i="1"/>
  <c r="Q282" i="1"/>
  <c r="P282" i="1"/>
  <c r="O282" i="1"/>
  <c r="L282" i="1"/>
  <c r="H282" i="1"/>
  <c r="R281" i="1"/>
  <c r="Q281" i="1"/>
  <c r="P281" i="1"/>
  <c r="O281" i="1"/>
  <c r="L281" i="1"/>
  <c r="H281" i="1"/>
  <c r="R280" i="1"/>
  <c r="Q280" i="1"/>
  <c r="P280" i="1"/>
  <c r="O280" i="1"/>
  <c r="L280" i="1"/>
  <c r="H280" i="1"/>
  <c r="R279" i="1"/>
  <c r="Q279" i="1"/>
  <c r="P279" i="1"/>
  <c r="O279" i="1"/>
  <c r="L279" i="1"/>
  <c r="H279" i="1"/>
  <c r="R278" i="1"/>
  <c r="Q278" i="1"/>
  <c r="P278" i="1"/>
  <c r="O278" i="1"/>
  <c r="L278" i="1"/>
  <c r="H278" i="1"/>
  <c r="R277" i="1"/>
  <c r="Q277" i="1"/>
  <c r="P277" i="1"/>
  <c r="O277" i="1"/>
  <c r="L277" i="1"/>
  <c r="H277" i="1"/>
  <c r="R276" i="1"/>
  <c r="Q276" i="1"/>
  <c r="P276" i="1"/>
  <c r="O276" i="1"/>
  <c r="L276" i="1"/>
  <c r="H276" i="1"/>
  <c r="R275" i="1"/>
  <c r="Q275" i="1"/>
  <c r="P275" i="1"/>
  <c r="O275" i="1"/>
  <c r="L275" i="1"/>
  <c r="H275" i="1"/>
  <c r="R274" i="1"/>
  <c r="Q274" i="1"/>
  <c r="P274" i="1"/>
  <c r="O274" i="1"/>
  <c r="L274" i="1"/>
  <c r="H274" i="1"/>
  <c r="R273" i="1"/>
  <c r="Q273" i="1"/>
  <c r="P273" i="1"/>
  <c r="O273" i="1"/>
  <c r="L273" i="1"/>
  <c r="H273" i="1"/>
  <c r="R272" i="1"/>
  <c r="Q272" i="1"/>
  <c r="P272" i="1"/>
  <c r="O272" i="1"/>
  <c r="L272" i="1"/>
  <c r="H272" i="1"/>
  <c r="R271" i="1"/>
  <c r="Q271" i="1"/>
  <c r="P271" i="1"/>
  <c r="O271" i="1"/>
  <c r="L271" i="1"/>
  <c r="H271" i="1"/>
  <c r="R270" i="1"/>
  <c r="Q270" i="1"/>
  <c r="P270" i="1"/>
  <c r="O270" i="1"/>
  <c r="L270" i="1"/>
  <c r="H270" i="1"/>
  <c r="R269" i="1"/>
  <c r="Q269" i="1"/>
  <c r="P269" i="1"/>
  <c r="O269" i="1"/>
  <c r="L269" i="1"/>
  <c r="H269" i="1"/>
  <c r="R268" i="1"/>
  <c r="Q268" i="1"/>
  <c r="P268" i="1"/>
  <c r="O268" i="1"/>
  <c r="L268" i="1"/>
  <c r="H268" i="1"/>
  <c r="R267" i="1"/>
  <c r="Q267" i="1"/>
  <c r="P267" i="1"/>
  <c r="O267" i="1"/>
  <c r="L267" i="1"/>
  <c r="H267" i="1"/>
  <c r="R266" i="1"/>
  <c r="Q266" i="1"/>
  <c r="P266" i="1"/>
  <c r="O266" i="1"/>
  <c r="L266" i="1"/>
  <c r="H266" i="1"/>
  <c r="R265" i="1"/>
  <c r="Q265" i="1"/>
  <c r="P265" i="1"/>
  <c r="O265" i="1"/>
  <c r="L265" i="1"/>
  <c r="H265" i="1"/>
  <c r="S268" i="1" l="1"/>
  <c r="S272" i="1"/>
  <c r="S267" i="1"/>
  <c r="S275" i="1"/>
  <c r="S283" i="1"/>
  <c r="S282" i="1"/>
  <c r="S269" i="1"/>
  <c r="S277" i="1"/>
  <c r="S280" i="1"/>
  <c r="S266" i="1"/>
  <c r="S270" i="1"/>
  <c r="S273" i="1"/>
  <c r="S271" i="1"/>
  <c r="S265" i="1"/>
  <c r="S281" i="1"/>
  <c r="S274" i="1"/>
  <c r="S278" i="1"/>
  <c r="S279" i="1"/>
  <c r="S276" i="1"/>
  <c r="R264" i="1"/>
  <c r="Q264" i="1"/>
  <c r="P264" i="1"/>
  <c r="O264" i="1"/>
  <c r="L264" i="1"/>
  <c r="H264" i="1"/>
  <c r="R263" i="1"/>
  <c r="Q263" i="1"/>
  <c r="P263" i="1"/>
  <c r="O263" i="1"/>
  <c r="L263" i="1"/>
  <c r="H263" i="1"/>
  <c r="R262" i="1"/>
  <c r="Q262" i="1"/>
  <c r="P262" i="1"/>
  <c r="O262" i="1"/>
  <c r="L262" i="1"/>
  <c r="H262" i="1"/>
  <c r="R261" i="1"/>
  <c r="Q261" i="1"/>
  <c r="P261" i="1"/>
  <c r="O261" i="1"/>
  <c r="L261" i="1"/>
  <c r="H261" i="1"/>
  <c r="R260" i="1"/>
  <c r="Q260" i="1"/>
  <c r="P260" i="1"/>
  <c r="O260" i="1"/>
  <c r="L260" i="1"/>
  <c r="H260" i="1"/>
  <c r="R259" i="1"/>
  <c r="Q259" i="1"/>
  <c r="P259" i="1"/>
  <c r="O259" i="1"/>
  <c r="L259" i="1"/>
  <c r="H259" i="1"/>
  <c r="R258" i="1"/>
  <c r="Q258" i="1"/>
  <c r="P258" i="1"/>
  <c r="O258" i="1"/>
  <c r="L258" i="1"/>
  <c r="H258" i="1"/>
  <c r="R257" i="1"/>
  <c r="Q257" i="1"/>
  <c r="P257" i="1"/>
  <c r="O257" i="1"/>
  <c r="L257" i="1"/>
  <c r="H257" i="1"/>
  <c r="R256" i="1"/>
  <c r="Q256" i="1"/>
  <c r="P256" i="1"/>
  <c r="O256" i="1"/>
  <c r="L256" i="1"/>
  <c r="H256" i="1"/>
  <c r="R255" i="1"/>
  <c r="Q255" i="1"/>
  <c r="P255" i="1"/>
  <c r="O255" i="1"/>
  <c r="L255" i="1"/>
  <c r="H255" i="1"/>
  <c r="R254" i="1"/>
  <c r="Q254" i="1"/>
  <c r="P254" i="1"/>
  <c r="O254" i="1"/>
  <c r="L254" i="1"/>
  <c r="H254" i="1"/>
  <c r="R253" i="1"/>
  <c r="Q253" i="1"/>
  <c r="P253" i="1"/>
  <c r="O253" i="1"/>
  <c r="L253" i="1"/>
  <c r="H253" i="1"/>
  <c r="R252" i="1"/>
  <c r="Q252" i="1"/>
  <c r="P252" i="1"/>
  <c r="O252" i="1"/>
  <c r="L252" i="1"/>
  <c r="H252" i="1"/>
  <c r="R251" i="1"/>
  <c r="Q251" i="1"/>
  <c r="P251" i="1"/>
  <c r="O251" i="1"/>
  <c r="L251" i="1"/>
  <c r="H251" i="1"/>
  <c r="R250" i="1"/>
  <c r="Q250" i="1"/>
  <c r="P250" i="1"/>
  <c r="O250" i="1"/>
  <c r="L250" i="1"/>
  <c r="H250" i="1"/>
  <c r="R249" i="1"/>
  <c r="Q249" i="1"/>
  <c r="P249" i="1"/>
  <c r="O249" i="1"/>
  <c r="L249" i="1"/>
  <c r="H249" i="1"/>
  <c r="R248" i="1"/>
  <c r="Q248" i="1"/>
  <c r="P248" i="1"/>
  <c r="O248" i="1"/>
  <c r="L248" i="1"/>
  <c r="H248" i="1"/>
  <c r="R247" i="1"/>
  <c r="Q247" i="1"/>
  <c r="P247" i="1"/>
  <c r="O247" i="1"/>
  <c r="L247" i="1"/>
  <c r="H247" i="1"/>
  <c r="R246" i="1"/>
  <c r="Q246" i="1"/>
  <c r="P246" i="1"/>
  <c r="O246" i="1"/>
  <c r="L246" i="1"/>
  <c r="H246" i="1"/>
  <c r="R245" i="1"/>
  <c r="Q245" i="1"/>
  <c r="P245" i="1"/>
  <c r="O245" i="1"/>
  <c r="L245" i="1"/>
  <c r="H245" i="1"/>
  <c r="R244" i="1"/>
  <c r="Q244" i="1"/>
  <c r="P244" i="1"/>
  <c r="O244" i="1"/>
  <c r="L244" i="1"/>
  <c r="H244" i="1"/>
  <c r="R243" i="1"/>
  <c r="Q243" i="1"/>
  <c r="P243" i="1"/>
  <c r="O243" i="1"/>
  <c r="L243" i="1"/>
  <c r="H243" i="1"/>
  <c r="R242" i="1"/>
  <c r="Q242" i="1"/>
  <c r="P242" i="1"/>
  <c r="O242" i="1"/>
  <c r="L242" i="1"/>
  <c r="H242" i="1"/>
  <c r="R241" i="1"/>
  <c r="Q241" i="1"/>
  <c r="P241" i="1"/>
  <c r="O241" i="1"/>
  <c r="L241" i="1"/>
  <c r="H241" i="1"/>
  <c r="R240" i="1"/>
  <c r="Q240" i="1"/>
  <c r="P240" i="1"/>
  <c r="O240" i="1"/>
  <c r="L240" i="1"/>
  <c r="H240" i="1"/>
  <c r="R239" i="1"/>
  <c r="Q239" i="1"/>
  <c r="P239" i="1"/>
  <c r="O239" i="1"/>
  <c r="L239" i="1"/>
  <c r="H239" i="1"/>
  <c r="R238" i="1"/>
  <c r="Q238" i="1"/>
  <c r="P238" i="1"/>
  <c r="O238" i="1"/>
  <c r="L238" i="1"/>
  <c r="H238" i="1"/>
  <c r="R237" i="1"/>
  <c r="Q237" i="1"/>
  <c r="P237" i="1"/>
  <c r="O237" i="1"/>
  <c r="L237" i="1"/>
  <c r="H237" i="1"/>
  <c r="R236" i="1"/>
  <c r="Q236" i="1"/>
  <c r="P236" i="1"/>
  <c r="O236" i="1"/>
  <c r="L236" i="1"/>
  <c r="H236" i="1"/>
  <c r="R235" i="1"/>
  <c r="Q235" i="1"/>
  <c r="P235" i="1"/>
  <c r="O235" i="1"/>
  <c r="L235" i="1"/>
  <c r="H235" i="1"/>
  <c r="R234" i="1"/>
  <c r="Q234" i="1"/>
  <c r="P234" i="1"/>
  <c r="O234" i="1"/>
  <c r="L234" i="1"/>
  <c r="H234" i="1"/>
  <c r="R233" i="1"/>
  <c r="Q233" i="1"/>
  <c r="P233" i="1"/>
  <c r="O233" i="1"/>
  <c r="L233" i="1"/>
  <c r="H233" i="1"/>
  <c r="R232" i="1"/>
  <c r="Q232" i="1"/>
  <c r="P232" i="1"/>
  <c r="O232" i="1"/>
  <c r="L232" i="1"/>
  <c r="H232" i="1"/>
  <c r="R231" i="1"/>
  <c r="Q231" i="1"/>
  <c r="P231" i="1"/>
  <c r="O231" i="1"/>
  <c r="L231" i="1"/>
  <c r="H231" i="1"/>
  <c r="R230" i="1"/>
  <c r="Q230" i="1"/>
  <c r="P230" i="1"/>
  <c r="O230" i="1"/>
  <c r="L230" i="1"/>
  <c r="H230" i="1"/>
  <c r="R229" i="1"/>
  <c r="Q229" i="1"/>
  <c r="P229" i="1"/>
  <c r="O229" i="1"/>
  <c r="L229" i="1"/>
  <c r="H229" i="1"/>
  <c r="R228" i="1"/>
  <c r="Q228" i="1"/>
  <c r="P228" i="1"/>
  <c r="O228" i="1"/>
  <c r="L228" i="1"/>
  <c r="H228" i="1"/>
  <c r="R227" i="1"/>
  <c r="Q227" i="1"/>
  <c r="P227" i="1"/>
  <c r="O227" i="1"/>
  <c r="L227" i="1"/>
  <c r="H227" i="1"/>
  <c r="R226" i="1"/>
  <c r="Q226" i="1"/>
  <c r="P226" i="1"/>
  <c r="O226" i="1"/>
  <c r="L226" i="1"/>
  <c r="H226" i="1"/>
  <c r="R225" i="1"/>
  <c r="Q225" i="1"/>
  <c r="P225" i="1"/>
  <c r="O225" i="1"/>
  <c r="L225" i="1"/>
  <c r="H225" i="1"/>
  <c r="R224" i="1"/>
  <c r="Q224" i="1"/>
  <c r="P224" i="1"/>
  <c r="O224" i="1"/>
  <c r="L224" i="1"/>
  <c r="H224" i="1"/>
  <c r="R223" i="1"/>
  <c r="Q223" i="1"/>
  <c r="P223" i="1"/>
  <c r="O223" i="1"/>
  <c r="L223" i="1"/>
  <c r="H223" i="1"/>
  <c r="R222" i="1"/>
  <c r="Q222" i="1"/>
  <c r="P222" i="1"/>
  <c r="O222" i="1"/>
  <c r="L222" i="1"/>
  <c r="H222" i="1"/>
  <c r="R221" i="1"/>
  <c r="Q221" i="1"/>
  <c r="P221" i="1"/>
  <c r="O221" i="1"/>
  <c r="L221" i="1"/>
  <c r="H221" i="1"/>
  <c r="R220" i="1"/>
  <c r="Q220" i="1"/>
  <c r="P220" i="1"/>
  <c r="O220" i="1"/>
  <c r="L220" i="1"/>
  <c r="H220" i="1"/>
  <c r="S227" i="1" l="1"/>
  <c r="S235" i="1"/>
  <c r="S239" i="1"/>
  <c r="S255" i="1"/>
  <c r="S259" i="1"/>
  <c r="S221" i="1"/>
  <c r="S225" i="1"/>
  <c r="S241" i="1"/>
  <c r="S245" i="1"/>
  <c r="S257" i="1"/>
  <c r="S263" i="1"/>
  <c r="S222" i="1"/>
  <c r="S234" i="1"/>
  <c r="S242" i="1"/>
  <c r="S246" i="1"/>
  <c r="S262" i="1"/>
  <c r="S224" i="1"/>
  <c r="S232" i="1"/>
  <c r="S240" i="1"/>
  <c r="S248" i="1"/>
  <c r="S236" i="1"/>
  <c r="S260" i="1"/>
  <c r="S243" i="1"/>
  <c r="S223" i="1"/>
  <c r="S228" i="1"/>
  <c r="S238" i="1"/>
  <c r="S252" i="1"/>
  <c r="S258" i="1"/>
  <c r="S264" i="1"/>
  <c r="S230" i="1"/>
  <c r="S237" i="1"/>
  <c r="S251" i="1"/>
  <c r="S261" i="1"/>
  <c r="S231" i="1"/>
  <c r="S220" i="1"/>
  <c r="S226" i="1"/>
  <c r="S244" i="1"/>
  <c r="S247" i="1"/>
  <c r="S250" i="1"/>
  <c r="S256" i="1"/>
  <c r="S229" i="1"/>
  <c r="S254" i="1"/>
  <c r="S233" i="1"/>
  <c r="S249" i="1"/>
  <c r="S253" i="1"/>
  <c r="R636" i="1"/>
  <c r="Q636" i="1"/>
  <c r="P636" i="1"/>
  <c r="O636" i="1"/>
  <c r="L636" i="1"/>
  <c r="H636" i="1"/>
  <c r="R635" i="1"/>
  <c r="Q635" i="1"/>
  <c r="P635" i="1"/>
  <c r="O635" i="1"/>
  <c r="L635" i="1"/>
  <c r="H635" i="1"/>
  <c r="R634" i="1"/>
  <c r="Q634" i="1"/>
  <c r="P634" i="1"/>
  <c r="O634" i="1"/>
  <c r="L634" i="1"/>
  <c r="H634" i="1"/>
  <c r="R633" i="1"/>
  <c r="Q633" i="1"/>
  <c r="P633" i="1"/>
  <c r="O633" i="1"/>
  <c r="L633" i="1"/>
  <c r="H633" i="1"/>
  <c r="R632" i="1"/>
  <c r="Q632" i="1"/>
  <c r="P632" i="1"/>
  <c r="O632" i="1"/>
  <c r="L632" i="1"/>
  <c r="H632" i="1"/>
  <c r="R631" i="1"/>
  <c r="Q631" i="1"/>
  <c r="P631" i="1"/>
  <c r="O631" i="1"/>
  <c r="L631" i="1"/>
  <c r="H631" i="1"/>
  <c r="R630" i="1"/>
  <c r="Q630" i="1"/>
  <c r="P630" i="1"/>
  <c r="O630" i="1"/>
  <c r="L630" i="1"/>
  <c r="H630" i="1"/>
  <c r="R629" i="1"/>
  <c r="Q629" i="1"/>
  <c r="P629" i="1"/>
  <c r="O629" i="1"/>
  <c r="L629" i="1"/>
  <c r="H629" i="1"/>
  <c r="R628" i="1"/>
  <c r="Q628" i="1"/>
  <c r="P628" i="1"/>
  <c r="O628" i="1"/>
  <c r="L628" i="1"/>
  <c r="H628" i="1"/>
  <c r="R627" i="1"/>
  <c r="Q627" i="1"/>
  <c r="P627" i="1"/>
  <c r="O627" i="1"/>
  <c r="L627" i="1"/>
  <c r="H627" i="1"/>
  <c r="R626" i="1"/>
  <c r="Q626" i="1"/>
  <c r="P626" i="1"/>
  <c r="O626" i="1"/>
  <c r="L626" i="1"/>
  <c r="H626" i="1"/>
  <c r="R625" i="1"/>
  <c r="Q625" i="1"/>
  <c r="P625" i="1"/>
  <c r="O625" i="1"/>
  <c r="L625" i="1"/>
  <c r="H625" i="1"/>
  <c r="R624" i="1"/>
  <c r="Q624" i="1"/>
  <c r="P624" i="1"/>
  <c r="O624" i="1"/>
  <c r="L624" i="1"/>
  <c r="H624" i="1"/>
  <c r="R623" i="1"/>
  <c r="Q623" i="1"/>
  <c r="P623" i="1"/>
  <c r="O623" i="1"/>
  <c r="L623" i="1"/>
  <c r="H623" i="1"/>
  <c r="R622" i="1"/>
  <c r="Q622" i="1"/>
  <c r="P622" i="1"/>
  <c r="O622" i="1"/>
  <c r="L622" i="1"/>
  <c r="H622" i="1"/>
  <c r="R621" i="1"/>
  <c r="Q621" i="1"/>
  <c r="P621" i="1"/>
  <c r="O621" i="1"/>
  <c r="L621" i="1"/>
  <c r="H621" i="1"/>
  <c r="R620" i="1"/>
  <c r="Q620" i="1"/>
  <c r="P620" i="1"/>
  <c r="O620" i="1"/>
  <c r="L620" i="1"/>
  <c r="H620" i="1"/>
  <c r="R619" i="1"/>
  <c r="Q619" i="1"/>
  <c r="P619" i="1"/>
  <c r="O619" i="1"/>
  <c r="L619" i="1"/>
  <c r="H619" i="1"/>
  <c r="R618" i="1"/>
  <c r="Q618" i="1"/>
  <c r="P618" i="1"/>
  <c r="O618" i="1"/>
  <c r="L618" i="1"/>
  <c r="H618" i="1"/>
  <c r="R617" i="1"/>
  <c r="Q617" i="1"/>
  <c r="P617" i="1"/>
  <c r="O617" i="1"/>
  <c r="L617" i="1"/>
  <c r="H617" i="1"/>
  <c r="R616" i="1"/>
  <c r="Q616" i="1"/>
  <c r="P616" i="1"/>
  <c r="O616" i="1"/>
  <c r="L616" i="1"/>
  <c r="H616" i="1"/>
  <c r="R615" i="1"/>
  <c r="Q615" i="1"/>
  <c r="P615" i="1"/>
  <c r="O615" i="1"/>
  <c r="L615" i="1"/>
  <c r="H615" i="1"/>
  <c r="R614" i="1"/>
  <c r="Q614" i="1"/>
  <c r="P614" i="1"/>
  <c r="O614" i="1"/>
  <c r="L614" i="1"/>
  <c r="H614" i="1"/>
  <c r="R613" i="1"/>
  <c r="Q613" i="1"/>
  <c r="P613" i="1"/>
  <c r="O613" i="1"/>
  <c r="L613" i="1"/>
  <c r="H613" i="1"/>
  <c r="R612" i="1"/>
  <c r="Q612" i="1"/>
  <c r="P612" i="1"/>
  <c r="O612" i="1"/>
  <c r="L612" i="1"/>
  <c r="H612" i="1"/>
  <c r="R611" i="1"/>
  <c r="Q611" i="1"/>
  <c r="P611" i="1"/>
  <c r="O611" i="1"/>
  <c r="L611" i="1"/>
  <c r="H611" i="1"/>
  <c r="R610" i="1"/>
  <c r="Q610" i="1"/>
  <c r="P610" i="1"/>
  <c r="O610" i="1"/>
  <c r="L610" i="1"/>
  <c r="H610" i="1"/>
  <c r="R609" i="1"/>
  <c r="Q609" i="1"/>
  <c r="P609" i="1"/>
  <c r="O609" i="1"/>
  <c r="L609" i="1"/>
  <c r="H609" i="1"/>
  <c r="R608" i="1"/>
  <c r="Q608" i="1"/>
  <c r="P608" i="1"/>
  <c r="O608" i="1"/>
  <c r="L608" i="1"/>
  <c r="H608" i="1"/>
  <c r="R607" i="1"/>
  <c r="Q607" i="1"/>
  <c r="P607" i="1"/>
  <c r="O607" i="1"/>
  <c r="L607" i="1"/>
  <c r="H607" i="1"/>
  <c r="R606" i="1"/>
  <c r="Q606" i="1"/>
  <c r="P606" i="1"/>
  <c r="O606" i="1"/>
  <c r="L606" i="1"/>
  <c r="H606" i="1"/>
  <c r="R605" i="1"/>
  <c r="Q605" i="1"/>
  <c r="P605" i="1"/>
  <c r="O605" i="1"/>
  <c r="L605" i="1"/>
  <c r="H605" i="1"/>
  <c r="R604" i="1"/>
  <c r="Q604" i="1"/>
  <c r="P604" i="1"/>
  <c r="O604" i="1"/>
  <c r="L604" i="1"/>
  <c r="H604" i="1"/>
  <c r="R603" i="1"/>
  <c r="Q603" i="1"/>
  <c r="P603" i="1"/>
  <c r="O603" i="1"/>
  <c r="L603" i="1"/>
  <c r="H603" i="1"/>
  <c r="R602" i="1"/>
  <c r="Q602" i="1"/>
  <c r="P602" i="1"/>
  <c r="O602" i="1"/>
  <c r="L602" i="1"/>
  <c r="H602" i="1"/>
  <c r="R601" i="1"/>
  <c r="Q601" i="1"/>
  <c r="P601" i="1"/>
  <c r="O601" i="1"/>
  <c r="L601" i="1"/>
  <c r="H601" i="1"/>
  <c r="R600" i="1"/>
  <c r="Q600" i="1"/>
  <c r="P600" i="1"/>
  <c r="O600" i="1"/>
  <c r="L600" i="1"/>
  <c r="H600" i="1"/>
  <c r="R598" i="1"/>
  <c r="Q598" i="1"/>
  <c r="P598" i="1"/>
  <c r="O598" i="1"/>
  <c r="L598" i="1"/>
  <c r="H598" i="1"/>
  <c r="R597" i="1"/>
  <c r="Q597" i="1"/>
  <c r="P597" i="1"/>
  <c r="O597" i="1"/>
  <c r="L597" i="1"/>
  <c r="H597" i="1"/>
  <c r="R596" i="1"/>
  <c r="Q596" i="1"/>
  <c r="P596" i="1"/>
  <c r="O596" i="1"/>
  <c r="L596" i="1"/>
  <c r="H596" i="1"/>
  <c r="R595" i="1"/>
  <c r="Q595" i="1"/>
  <c r="P595" i="1"/>
  <c r="O595" i="1"/>
  <c r="L595" i="1"/>
  <c r="H595" i="1"/>
  <c r="R594" i="1"/>
  <c r="Q594" i="1"/>
  <c r="P594" i="1"/>
  <c r="O594" i="1"/>
  <c r="L594" i="1"/>
  <c r="H594" i="1"/>
  <c r="R593" i="1"/>
  <c r="Q593" i="1"/>
  <c r="P593" i="1"/>
  <c r="O593" i="1"/>
  <c r="L593" i="1"/>
  <c r="H593" i="1"/>
  <c r="R592" i="1"/>
  <c r="Q592" i="1"/>
  <c r="P592" i="1"/>
  <c r="O592" i="1"/>
  <c r="L592" i="1"/>
  <c r="H592" i="1"/>
  <c r="R591" i="1"/>
  <c r="Q591" i="1"/>
  <c r="P591" i="1"/>
  <c r="O591" i="1"/>
  <c r="L591" i="1"/>
  <c r="H591" i="1"/>
  <c r="R590" i="1"/>
  <c r="Q590" i="1"/>
  <c r="P590" i="1"/>
  <c r="O590" i="1"/>
  <c r="L590" i="1"/>
  <c r="H590" i="1"/>
  <c r="R589" i="1"/>
  <c r="Q589" i="1"/>
  <c r="P589" i="1"/>
  <c r="O589" i="1"/>
  <c r="L589" i="1"/>
  <c r="H589" i="1"/>
  <c r="R588" i="1"/>
  <c r="Q588" i="1"/>
  <c r="P588" i="1"/>
  <c r="O588" i="1"/>
  <c r="L588" i="1"/>
  <c r="H588" i="1"/>
  <c r="R587" i="1"/>
  <c r="Q587" i="1"/>
  <c r="P587" i="1"/>
  <c r="O587" i="1"/>
  <c r="L587" i="1"/>
  <c r="H587" i="1"/>
  <c r="R586" i="1"/>
  <c r="Q586" i="1"/>
  <c r="P586" i="1"/>
  <c r="O586" i="1"/>
  <c r="L586" i="1"/>
  <c r="H586" i="1"/>
  <c r="R585" i="1"/>
  <c r="Q585" i="1"/>
  <c r="P585" i="1"/>
  <c r="O585" i="1"/>
  <c r="L585" i="1"/>
  <c r="H585" i="1"/>
  <c r="R584" i="1"/>
  <c r="Q584" i="1"/>
  <c r="P584" i="1"/>
  <c r="O584" i="1"/>
  <c r="L584" i="1"/>
  <c r="H584" i="1"/>
  <c r="R583" i="1"/>
  <c r="Q583" i="1"/>
  <c r="P583" i="1"/>
  <c r="O583" i="1"/>
  <c r="L583" i="1"/>
  <c r="H583" i="1"/>
  <c r="R582" i="1"/>
  <c r="Q582" i="1"/>
  <c r="P582" i="1"/>
  <c r="O582" i="1"/>
  <c r="L582" i="1"/>
  <c r="H582" i="1"/>
  <c r="R581" i="1"/>
  <c r="Q581" i="1"/>
  <c r="P581" i="1"/>
  <c r="O581" i="1"/>
  <c r="L581" i="1"/>
  <c r="H581" i="1"/>
  <c r="R580" i="1"/>
  <c r="Q580" i="1"/>
  <c r="P580" i="1"/>
  <c r="O580" i="1"/>
  <c r="L580" i="1"/>
  <c r="H580" i="1"/>
  <c r="R579" i="1"/>
  <c r="Q579" i="1"/>
  <c r="P579" i="1"/>
  <c r="O579" i="1"/>
  <c r="L579" i="1"/>
  <c r="H579" i="1"/>
  <c r="R578" i="1"/>
  <c r="Q578" i="1"/>
  <c r="P578" i="1"/>
  <c r="O578" i="1"/>
  <c r="L578" i="1"/>
  <c r="H578" i="1"/>
  <c r="R577" i="1"/>
  <c r="Q577" i="1"/>
  <c r="P577" i="1"/>
  <c r="O577" i="1"/>
  <c r="L577" i="1"/>
  <c r="H577" i="1"/>
  <c r="R576" i="1"/>
  <c r="Q576" i="1"/>
  <c r="P576" i="1"/>
  <c r="O576" i="1"/>
  <c r="L576" i="1"/>
  <c r="H576" i="1"/>
  <c r="R575" i="1"/>
  <c r="Q575" i="1"/>
  <c r="P575" i="1"/>
  <c r="O575" i="1"/>
  <c r="L575" i="1"/>
  <c r="H575" i="1"/>
  <c r="R574" i="1"/>
  <c r="Q574" i="1"/>
  <c r="P574" i="1"/>
  <c r="O574" i="1"/>
  <c r="L574" i="1"/>
  <c r="H574" i="1"/>
  <c r="R573" i="1"/>
  <c r="Q573" i="1"/>
  <c r="P573" i="1"/>
  <c r="O573" i="1"/>
  <c r="L573" i="1"/>
  <c r="H573" i="1"/>
  <c r="R571" i="1"/>
  <c r="Q571" i="1"/>
  <c r="P571" i="1"/>
  <c r="O571" i="1"/>
  <c r="L571" i="1"/>
  <c r="H571" i="1"/>
  <c r="R570" i="1"/>
  <c r="Q570" i="1"/>
  <c r="P570" i="1"/>
  <c r="O570" i="1"/>
  <c r="L570" i="1"/>
  <c r="H570" i="1"/>
  <c r="R569" i="1"/>
  <c r="Q569" i="1"/>
  <c r="P569" i="1"/>
  <c r="O569" i="1"/>
  <c r="L569" i="1"/>
  <c r="H569" i="1"/>
  <c r="R568" i="1"/>
  <c r="Q568" i="1"/>
  <c r="P568" i="1"/>
  <c r="O568" i="1"/>
  <c r="L568" i="1"/>
  <c r="H568" i="1"/>
  <c r="R567" i="1"/>
  <c r="Q567" i="1"/>
  <c r="P567" i="1"/>
  <c r="O567" i="1"/>
  <c r="L567" i="1"/>
  <c r="H567" i="1"/>
  <c r="R566" i="1"/>
  <c r="Q566" i="1"/>
  <c r="P566" i="1"/>
  <c r="O566" i="1"/>
  <c r="L566" i="1"/>
  <c r="H566" i="1"/>
  <c r="R565" i="1"/>
  <c r="Q565" i="1"/>
  <c r="P565" i="1"/>
  <c r="O565" i="1"/>
  <c r="L565" i="1"/>
  <c r="H565" i="1"/>
  <c r="R564" i="1"/>
  <c r="Q564" i="1"/>
  <c r="P564" i="1"/>
  <c r="O564" i="1"/>
  <c r="L564" i="1"/>
  <c r="H564" i="1"/>
  <c r="R563" i="1"/>
  <c r="Q563" i="1"/>
  <c r="P563" i="1"/>
  <c r="O563" i="1"/>
  <c r="L563" i="1"/>
  <c r="H563" i="1"/>
  <c r="R562" i="1"/>
  <c r="Q562" i="1"/>
  <c r="P562" i="1"/>
  <c r="O562" i="1"/>
  <c r="L562" i="1"/>
  <c r="H562" i="1"/>
  <c r="R561" i="1"/>
  <c r="Q561" i="1"/>
  <c r="P561" i="1"/>
  <c r="O561" i="1"/>
  <c r="L561" i="1"/>
  <c r="H561" i="1"/>
  <c r="R560" i="1"/>
  <c r="Q560" i="1"/>
  <c r="P560" i="1"/>
  <c r="O560" i="1"/>
  <c r="L560" i="1"/>
  <c r="H560" i="1"/>
  <c r="R559" i="1"/>
  <c r="Q559" i="1"/>
  <c r="P559" i="1"/>
  <c r="O559" i="1"/>
  <c r="L559" i="1"/>
  <c r="H559" i="1"/>
  <c r="R558" i="1"/>
  <c r="Q558" i="1"/>
  <c r="P558" i="1"/>
  <c r="O558" i="1"/>
  <c r="L558" i="1"/>
  <c r="H558" i="1"/>
  <c r="R557" i="1"/>
  <c r="Q557" i="1"/>
  <c r="P557" i="1"/>
  <c r="O557" i="1"/>
  <c r="L557" i="1"/>
  <c r="H557" i="1"/>
  <c r="R556" i="1"/>
  <c r="Q556" i="1"/>
  <c r="P556" i="1"/>
  <c r="O556" i="1"/>
  <c r="L556" i="1"/>
  <c r="H556" i="1"/>
  <c r="R555" i="1"/>
  <c r="Q555" i="1"/>
  <c r="P555" i="1"/>
  <c r="O555" i="1"/>
  <c r="L555" i="1"/>
  <c r="H555" i="1"/>
  <c r="R554" i="1"/>
  <c r="Q554" i="1"/>
  <c r="P554" i="1"/>
  <c r="O554" i="1"/>
  <c r="L554" i="1"/>
  <c r="H554" i="1"/>
  <c r="R553" i="1"/>
  <c r="Q553" i="1"/>
  <c r="P553" i="1"/>
  <c r="O553" i="1"/>
  <c r="L553" i="1"/>
  <c r="H553" i="1"/>
  <c r="R552" i="1"/>
  <c r="Q552" i="1"/>
  <c r="P552" i="1"/>
  <c r="O552" i="1"/>
  <c r="L552" i="1"/>
  <c r="H552" i="1"/>
  <c r="R551" i="1"/>
  <c r="Q551" i="1"/>
  <c r="P551" i="1"/>
  <c r="O551" i="1"/>
  <c r="L551" i="1"/>
  <c r="H551" i="1"/>
  <c r="R550" i="1"/>
  <c r="Q550" i="1"/>
  <c r="P550" i="1"/>
  <c r="O550" i="1"/>
  <c r="L550" i="1"/>
  <c r="H550" i="1"/>
  <c r="R549" i="1"/>
  <c r="Q549" i="1"/>
  <c r="P549" i="1"/>
  <c r="O549" i="1"/>
  <c r="L549" i="1"/>
  <c r="H549" i="1"/>
  <c r="R548" i="1"/>
  <c r="Q548" i="1"/>
  <c r="P548" i="1"/>
  <c r="O548" i="1"/>
  <c r="L548" i="1"/>
  <c r="H548" i="1"/>
  <c r="R599" i="1"/>
  <c r="Q599" i="1"/>
  <c r="P599" i="1"/>
  <c r="O599" i="1"/>
  <c r="L599" i="1"/>
  <c r="H599" i="1"/>
  <c r="R547" i="1"/>
  <c r="Q547" i="1"/>
  <c r="P547" i="1"/>
  <c r="O547" i="1"/>
  <c r="L547" i="1"/>
  <c r="H547" i="1"/>
  <c r="R546" i="1"/>
  <c r="Q546" i="1"/>
  <c r="P546" i="1"/>
  <c r="O546" i="1"/>
  <c r="L546" i="1"/>
  <c r="H546" i="1"/>
  <c r="R545" i="1"/>
  <c r="Q545" i="1"/>
  <c r="P545" i="1"/>
  <c r="O545" i="1"/>
  <c r="L545" i="1"/>
  <c r="H545" i="1"/>
  <c r="R544" i="1"/>
  <c r="Q544" i="1"/>
  <c r="P544" i="1"/>
  <c r="O544" i="1"/>
  <c r="L544" i="1"/>
  <c r="H544" i="1"/>
  <c r="R543" i="1"/>
  <c r="Q543" i="1"/>
  <c r="P543" i="1"/>
  <c r="O543" i="1"/>
  <c r="L543" i="1"/>
  <c r="H543" i="1"/>
  <c r="R542" i="1"/>
  <c r="Q542" i="1"/>
  <c r="P542" i="1"/>
  <c r="O542" i="1"/>
  <c r="L542" i="1"/>
  <c r="H542" i="1"/>
  <c r="R541" i="1"/>
  <c r="Q541" i="1"/>
  <c r="P541" i="1"/>
  <c r="O541" i="1"/>
  <c r="L541" i="1"/>
  <c r="H541" i="1"/>
  <c r="R540" i="1"/>
  <c r="Q540" i="1"/>
  <c r="P540" i="1"/>
  <c r="O540" i="1"/>
  <c r="L540" i="1"/>
  <c r="H540" i="1"/>
  <c r="R539" i="1"/>
  <c r="Q539" i="1"/>
  <c r="P539" i="1"/>
  <c r="O539" i="1"/>
  <c r="L539" i="1"/>
  <c r="H539" i="1"/>
  <c r="R538" i="1"/>
  <c r="Q538" i="1"/>
  <c r="P538" i="1"/>
  <c r="O538" i="1"/>
  <c r="L538" i="1"/>
  <c r="H538" i="1"/>
  <c r="R537" i="1"/>
  <c r="Q537" i="1"/>
  <c r="P537" i="1"/>
  <c r="O537" i="1"/>
  <c r="L537" i="1"/>
  <c r="H537" i="1"/>
  <c r="R536" i="1"/>
  <c r="Q536" i="1"/>
  <c r="P536" i="1"/>
  <c r="O536" i="1"/>
  <c r="L536" i="1"/>
  <c r="H536" i="1"/>
  <c r="R535" i="1"/>
  <c r="Q535" i="1"/>
  <c r="P535" i="1"/>
  <c r="O535" i="1"/>
  <c r="L535" i="1"/>
  <c r="H535" i="1"/>
  <c r="R534" i="1"/>
  <c r="Q534" i="1"/>
  <c r="P534" i="1"/>
  <c r="O534" i="1"/>
  <c r="L534" i="1"/>
  <c r="H534" i="1"/>
  <c r="R529" i="1"/>
  <c r="Q529" i="1"/>
  <c r="P529" i="1"/>
  <c r="O529" i="1"/>
  <c r="L529" i="1"/>
  <c r="H529" i="1"/>
  <c r="R532" i="1"/>
  <c r="Q532" i="1"/>
  <c r="P532" i="1"/>
  <c r="O532" i="1"/>
  <c r="L532" i="1"/>
  <c r="H532" i="1"/>
  <c r="R530" i="1"/>
  <c r="Q530" i="1"/>
  <c r="P530" i="1"/>
  <c r="O530" i="1"/>
  <c r="L530" i="1"/>
  <c r="H530" i="1"/>
  <c r="R531" i="1"/>
  <c r="Q531" i="1"/>
  <c r="P531" i="1"/>
  <c r="O531" i="1"/>
  <c r="L531" i="1"/>
  <c r="H531" i="1"/>
  <c r="R533" i="1"/>
  <c r="Q533" i="1"/>
  <c r="P533" i="1"/>
  <c r="O533" i="1"/>
  <c r="L533" i="1"/>
  <c r="H533" i="1"/>
  <c r="R527" i="1"/>
  <c r="Q527" i="1"/>
  <c r="P527" i="1"/>
  <c r="O527" i="1"/>
  <c r="L527" i="1"/>
  <c r="H527" i="1"/>
  <c r="R526" i="1"/>
  <c r="Q526" i="1"/>
  <c r="P526" i="1"/>
  <c r="O526" i="1"/>
  <c r="L526" i="1"/>
  <c r="H526" i="1"/>
  <c r="R525" i="1"/>
  <c r="Q525" i="1"/>
  <c r="P525" i="1"/>
  <c r="O525" i="1"/>
  <c r="L525" i="1"/>
  <c r="H525" i="1"/>
  <c r="R524" i="1"/>
  <c r="Q524" i="1"/>
  <c r="P524" i="1"/>
  <c r="O524" i="1"/>
  <c r="L524" i="1"/>
  <c r="H524" i="1"/>
  <c r="R523" i="1"/>
  <c r="Q523" i="1"/>
  <c r="P523" i="1"/>
  <c r="O523" i="1"/>
  <c r="L523" i="1"/>
  <c r="H523" i="1"/>
  <c r="R522" i="1"/>
  <c r="Q522" i="1"/>
  <c r="P522" i="1"/>
  <c r="O522" i="1"/>
  <c r="L522" i="1"/>
  <c r="H522" i="1"/>
  <c r="R572" i="1"/>
  <c r="Q572" i="1"/>
  <c r="P572" i="1"/>
  <c r="O572" i="1"/>
  <c r="L572" i="1"/>
  <c r="H572" i="1"/>
  <c r="R521" i="1"/>
  <c r="Q521" i="1"/>
  <c r="P521" i="1"/>
  <c r="O521" i="1"/>
  <c r="L521" i="1"/>
  <c r="H521" i="1"/>
  <c r="R520" i="1"/>
  <c r="Q520" i="1"/>
  <c r="P520" i="1"/>
  <c r="O520" i="1"/>
  <c r="L520" i="1"/>
  <c r="H520" i="1"/>
  <c r="R519" i="1"/>
  <c r="Q519" i="1"/>
  <c r="P519" i="1"/>
  <c r="O519" i="1"/>
  <c r="L519" i="1"/>
  <c r="H519" i="1"/>
  <c r="R518" i="1"/>
  <c r="Q518" i="1"/>
  <c r="P518" i="1"/>
  <c r="O518" i="1"/>
  <c r="L518" i="1"/>
  <c r="H518" i="1"/>
  <c r="R517" i="1"/>
  <c r="Q517" i="1"/>
  <c r="P517" i="1"/>
  <c r="O517" i="1"/>
  <c r="L517" i="1"/>
  <c r="H517" i="1"/>
  <c r="R516" i="1"/>
  <c r="Q516" i="1"/>
  <c r="P516" i="1"/>
  <c r="O516" i="1"/>
  <c r="L516" i="1"/>
  <c r="H516" i="1"/>
  <c r="R515" i="1"/>
  <c r="Q515" i="1"/>
  <c r="P515" i="1"/>
  <c r="O515" i="1"/>
  <c r="L515" i="1"/>
  <c r="H515" i="1"/>
  <c r="R514" i="1"/>
  <c r="Q514" i="1"/>
  <c r="P514" i="1"/>
  <c r="O514" i="1"/>
  <c r="L514" i="1"/>
  <c r="H514" i="1"/>
  <c r="R513" i="1"/>
  <c r="Q513" i="1"/>
  <c r="P513" i="1"/>
  <c r="O513" i="1"/>
  <c r="L513" i="1"/>
  <c r="H513" i="1"/>
  <c r="R512" i="1"/>
  <c r="Q512" i="1"/>
  <c r="P512" i="1"/>
  <c r="O512" i="1"/>
  <c r="L512" i="1"/>
  <c r="H512" i="1"/>
  <c r="R511" i="1"/>
  <c r="Q511" i="1"/>
  <c r="P511" i="1"/>
  <c r="O511" i="1"/>
  <c r="L511" i="1"/>
  <c r="H511" i="1"/>
  <c r="R510" i="1"/>
  <c r="Q510" i="1"/>
  <c r="P510" i="1"/>
  <c r="O510" i="1"/>
  <c r="L510" i="1"/>
  <c r="H510" i="1"/>
  <c r="R509" i="1"/>
  <c r="Q509" i="1"/>
  <c r="P509" i="1"/>
  <c r="O509" i="1"/>
  <c r="L509" i="1"/>
  <c r="H509" i="1"/>
  <c r="R528" i="1"/>
  <c r="Q528" i="1"/>
  <c r="P528" i="1"/>
  <c r="O528" i="1"/>
  <c r="L528" i="1"/>
  <c r="H528" i="1"/>
  <c r="R508" i="1"/>
  <c r="Q508" i="1"/>
  <c r="P508" i="1"/>
  <c r="O508" i="1"/>
  <c r="L508" i="1"/>
  <c r="H508" i="1"/>
  <c r="R507" i="1"/>
  <c r="Q507" i="1"/>
  <c r="P507" i="1"/>
  <c r="O507" i="1"/>
  <c r="L507" i="1"/>
  <c r="H507" i="1"/>
  <c r="R506" i="1"/>
  <c r="Q506" i="1"/>
  <c r="P506" i="1"/>
  <c r="O506" i="1"/>
  <c r="L506" i="1"/>
  <c r="H506" i="1"/>
  <c r="R505" i="1"/>
  <c r="Q505" i="1"/>
  <c r="P505" i="1"/>
  <c r="O505" i="1"/>
  <c r="L505" i="1"/>
  <c r="H505" i="1"/>
  <c r="R504" i="1"/>
  <c r="Q504" i="1"/>
  <c r="P504" i="1"/>
  <c r="O504" i="1"/>
  <c r="L504" i="1"/>
  <c r="H504" i="1"/>
  <c r="R503" i="1"/>
  <c r="Q503" i="1"/>
  <c r="P503" i="1"/>
  <c r="O503" i="1"/>
  <c r="L503" i="1"/>
  <c r="H503" i="1"/>
  <c r="R502" i="1"/>
  <c r="Q502" i="1"/>
  <c r="P502" i="1"/>
  <c r="O502" i="1"/>
  <c r="L502" i="1"/>
  <c r="H502" i="1"/>
  <c r="R501" i="1"/>
  <c r="Q501" i="1"/>
  <c r="P501" i="1"/>
  <c r="O501" i="1"/>
  <c r="L501" i="1"/>
  <c r="H501" i="1"/>
  <c r="R500" i="1"/>
  <c r="Q500" i="1"/>
  <c r="P500" i="1"/>
  <c r="O500" i="1"/>
  <c r="L500" i="1"/>
  <c r="H500" i="1"/>
  <c r="R499" i="1"/>
  <c r="Q499" i="1"/>
  <c r="P499" i="1"/>
  <c r="O499" i="1"/>
  <c r="L499" i="1"/>
  <c r="H499" i="1"/>
  <c r="R498" i="1"/>
  <c r="Q498" i="1"/>
  <c r="P498" i="1"/>
  <c r="O498" i="1"/>
  <c r="L498" i="1"/>
  <c r="H498" i="1"/>
  <c r="R497" i="1"/>
  <c r="Q497" i="1"/>
  <c r="P497" i="1"/>
  <c r="O497" i="1"/>
  <c r="L497" i="1"/>
  <c r="H497" i="1"/>
  <c r="R496" i="1"/>
  <c r="Q496" i="1"/>
  <c r="P496" i="1"/>
  <c r="O496" i="1"/>
  <c r="L496" i="1"/>
  <c r="H496" i="1"/>
  <c r="R495" i="1"/>
  <c r="Q495" i="1"/>
  <c r="P495" i="1"/>
  <c r="O495" i="1"/>
  <c r="L495" i="1"/>
  <c r="H495" i="1"/>
  <c r="R494" i="1"/>
  <c r="Q494" i="1"/>
  <c r="P494" i="1"/>
  <c r="O494" i="1"/>
  <c r="L494" i="1"/>
  <c r="H494" i="1"/>
  <c r="R493" i="1"/>
  <c r="Q493" i="1"/>
  <c r="P493" i="1"/>
  <c r="O493" i="1"/>
  <c r="L493" i="1"/>
  <c r="H493" i="1"/>
  <c r="R492" i="1"/>
  <c r="Q492" i="1"/>
  <c r="P492" i="1"/>
  <c r="O492" i="1"/>
  <c r="L492" i="1"/>
  <c r="H492" i="1"/>
  <c r="R491" i="1"/>
  <c r="Q491" i="1"/>
  <c r="P491" i="1"/>
  <c r="O491" i="1"/>
  <c r="L491" i="1"/>
  <c r="H491" i="1"/>
  <c r="R490" i="1"/>
  <c r="Q490" i="1"/>
  <c r="P490" i="1"/>
  <c r="O490" i="1"/>
  <c r="L490" i="1"/>
  <c r="H490" i="1"/>
  <c r="R489" i="1"/>
  <c r="Q489" i="1"/>
  <c r="P489" i="1"/>
  <c r="O489" i="1"/>
  <c r="L489" i="1"/>
  <c r="H489" i="1"/>
  <c r="R488" i="1"/>
  <c r="Q488" i="1"/>
  <c r="P488" i="1"/>
  <c r="O488" i="1"/>
  <c r="L488" i="1"/>
  <c r="H488" i="1"/>
  <c r="R487" i="1"/>
  <c r="Q487" i="1"/>
  <c r="P487" i="1"/>
  <c r="O487" i="1"/>
  <c r="L487" i="1"/>
  <c r="H487" i="1"/>
  <c r="R486" i="1"/>
  <c r="Q486" i="1"/>
  <c r="P486" i="1"/>
  <c r="O486" i="1"/>
  <c r="L486" i="1"/>
  <c r="H486" i="1"/>
  <c r="R485" i="1"/>
  <c r="Q485" i="1"/>
  <c r="P485" i="1"/>
  <c r="O485" i="1"/>
  <c r="L485" i="1"/>
  <c r="H485" i="1"/>
  <c r="R484" i="1"/>
  <c r="Q484" i="1"/>
  <c r="P484" i="1"/>
  <c r="O484" i="1"/>
  <c r="L484" i="1"/>
  <c r="H484" i="1"/>
  <c r="R483" i="1"/>
  <c r="Q483" i="1"/>
  <c r="P483" i="1"/>
  <c r="O483" i="1"/>
  <c r="L483" i="1"/>
  <c r="H483" i="1"/>
  <c r="R482" i="1"/>
  <c r="Q482" i="1"/>
  <c r="P482" i="1"/>
  <c r="O482" i="1"/>
  <c r="L482" i="1"/>
  <c r="H482" i="1"/>
  <c r="R481" i="1"/>
  <c r="Q481" i="1"/>
  <c r="P481" i="1"/>
  <c r="O481" i="1"/>
  <c r="L481" i="1"/>
  <c r="H481" i="1"/>
  <c r="R480" i="1"/>
  <c r="Q480" i="1"/>
  <c r="P480" i="1"/>
  <c r="O480" i="1"/>
  <c r="L480" i="1"/>
  <c r="H480" i="1"/>
  <c r="R479" i="1"/>
  <c r="Q479" i="1"/>
  <c r="P479" i="1"/>
  <c r="O479" i="1"/>
  <c r="L479" i="1"/>
  <c r="H479" i="1"/>
  <c r="S549" i="1" l="1"/>
  <c r="S496" i="1"/>
  <c r="S508" i="1"/>
  <c r="S519" i="1"/>
  <c r="S526" i="1"/>
  <c r="S562" i="1"/>
  <c r="S575" i="1"/>
  <c r="S494" i="1"/>
  <c r="S509" i="1"/>
  <c r="S521" i="1"/>
  <c r="S529" i="1"/>
  <c r="S537" i="1"/>
  <c r="S568" i="1"/>
  <c r="S577" i="1"/>
  <c r="S581" i="1"/>
  <c r="S589" i="1"/>
  <c r="S597" i="1"/>
  <c r="S602" i="1"/>
  <c r="S505" i="1"/>
  <c r="S559" i="1"/>
  <c r="S563" i="1"/>
  <c r="S567" i="1"/>
  <c r="S571" i="1"/>
  <c r="S580" i="1"/>
  <c r="S592" i="1"/>
  <c r="S601" i="1"/>
  <c r="S600" i="1"/>
  <c r="S498" i="1"/>
  <c r="S485" i="1"/>
  <c r="S587" i="1"/>
  <c r="S612" i="1"/>
  <c r="S628" i="1"/>
  <c r="S525" i="1"/>
  <c r="S531" i="1"/>
  <c r="S553" i="1"/>
  <c r="S574" i="1"/>
  <c r="S578" i="1"/>
  <c r="S582" i="1"/>
  <c r="S598" i="1"/>
  <c r="S603" i="1"/>
  <c r="S561" i="1"/>
  <c r="S585" i="1"/>
  <c r="S615" i="1"/>
  <c r="S619" i="1"/>
  <c r="S627" i="1"/>
  <c r="S631" i="1"/>
  <c r="S635" i="1"/>
  <c r="S527" i="1"/>
  <c r="S532" i="1"/>
  <c r="S536" i="1"/>
  <c r="S516" i="1"/>
  <c r="S622" i="1"/>
  <c r="S492" i="1"/>
  <c r="S522" i="1"/>
  <c r="S617" i="1"/>
  <c r="S625" i="1"/>
  <c r="S629" i="1"/>
  <c r="S633" i="1"/>
  <c r="S572" i="1"/>
  <c r="S586" i="1"/>
  <c r="S616" i="1"/>
  <c r="S632" i="1"/>
  <c r="S479" i="1"/>
  <c r="S484" i="1"/>
  <c r="S487" i="1"/>
  <c r="S490" i="1"/>
  <c r="S511" i="1"/>
  <c r="S544" i="1"/>
  <c r="S550" i="1"/>
  <c r="S557" i="1"/>
  <c r="S560" i="1"/>
  <c r="S566" i="1"/>
  <c r="S570" i="1"/>
  <c r="S607" i="1"/>
  <c r="S610" i="1"/>
  <c r="S480" i="1"/>
  <c r="S481" i="1"/>
  <c r="S486" i="1"/>
  <c r="S491" i="1"/>
  <c r="S499" i="1"/>
  <c r="S503" i="1"/>
  <c r="S507" i="1"/>
  <c r="S524" i="1"/>
  <c r="S547" i="1"/>
  <c r="S596" i="1"/>
  <c r="S606" i="1"/>
  <c r="S609" i="1"/>
  <c r="S483" i="1"/>
  <c r="S495" i="1"/>
  <c r="S506" i="1"/>
  <c r="S528" i="1"/>
  <c r="S530" i="1"/>
  <c r="S534" i="1"/>
  <c r="S558" i="1"/>
  <c r="S569" i="1"/>
  <c r="S573" i="1"/>
  <c r="S590" i="1"/>
  <c r="S591" i="1"/>
  <c r="S604" i="1"/>
  <c r="S614" i="1"/>
  <c r="S626" i="1"/>
  <c r="S630" i="1"/>
  <c r="S502" i="1"/>
  <c r="S510" i="1"/>
  <c r="S514" i="1"/>
  <c r="S518" i="1"/>
  <c r="S523" i="1"/>
  <c r="S542" i="1"/>
  <c r="S552" i="1"/>
  <c r="S564" i="1"/>
  <c r="S605" i="1"/>
  <c r="S611" i="1"/>
  <c r="S620" i="1"/>
  <c r="S623" i="1"/>
  <c r="S636" i="1"/>
  <c r="S482" i="1"/>
  <c r="S500" i="1"/>
  <c r="S513" i="1"/>
  <c r="S517" i="1"/>
  <c r="S540" i="1"/>
  <c r="S541" i="1"/>
  <c r="S599" i="1"/>
  <c r="S551" i="1"/>
  <c r="S533" i="1"/>
  <c r="S595" i="1"/>
  <c r="S554" i="1"/>
  <c r="S539" i="1"/>
  <c r="S543" i="1"/>
  <c r="S584" i="1"/>
  <c r="S588" i="1"/>
  <c r="S594" i="1"/>
  <c r="S624" i="1"/>
  <c r="S520" i="1"/>
  <c r="S501" i="1"/>
  <c r="S556" i="1"/>
  <c r="S497" i="1"/>
  <c r="S488" i="1"/>
  <c r="S515" i="1"/>
  <c r="S535" i="1"/>
  <c r="S546" i="1"/>
  <c r="S555" i="1"/>
  <c r="S583" i="1"/>
  <c r="S489" i="1"/>
  <c r="S493" i="1"/>
  <c r="S504" i="1"/>
  <c r="S512" i="1"/>
  <c r="S538" i="1"/>
  <c r="S545" i="1"/>
  <c r="S548" i="1"/>
  <c r="S565" i="1"/>
  <c r="S576" i="1"/>
  <c r="S579" i="1"/>
  <c r="S593" i="1"/>
  <c r="S608" i="1"/>
  <c r="S613" i="1"/>
  <c r="S618" i="1"/>
  <c r="S621" i="1"/>
  <c r="S634" i="1"/>
  <c r="R219" i="1"/>
  <c r="Q219" i="1"/>
  <c r="P219" i="1"/>
  <c r="O219" i="1"/>
  <c r="L219" i="1"/>
  <c r="H219" i="1"/>
  <c r="R218" i="1"/>
  <c r="Q218" i="1"/>
  <c r="P218" i="1"/>
  <c r="O218" i="1"/>
  <c r="L218" i="1"/>
  <c r="H218" i="1"/>
  <c r="R217" i="1"/>
  <c r="Q217" i="1"/>
  <c r="P217" i="1"/>
  <c r="O217" i="1"/>
  <c r="L217" i="1"/>
  <c r="H217" i="1"/>
  <c r="R216" i="1"/>
  <c r="Q216" i="1"/>
  <c r="P216" i="1"/>
  <c r="O216" i="1"/>
  <c r="L216" i="1"/>
  <c r="H216" i="1"/>
  <c r="R215" i="1"/>
  <c r="Q215" i="1"/>
  <c r="P215" i="1"/>
  <c r="O215" i="1"/>
  <c r="L215" i="1"/>
  <c r="H215" i="1"/>
  <c r="R214" i="1"/>
  <c r="Q214" i="1"/>
  <c r="P214" i="1"/>
  <c r="O214" i="1"/>
  <c r="L214" i="1"/>
  <c r="H214" i="1"/>
  <c r="R213" i="1"/>
  <c r="Q213" i="1"/>
  <c r="P213" i="1"/>
  <c r="O213" i="1"/>
  <c r="L213" i="1"/>
  <c r="H213" i="1"/>
  <c r="R212" i="1"/>
  <c r="Q212" i="1"/>
  <c r="P212" i="1"/>
  <c r="O212" i="1"/>
  <c r="L212" i="1"/>
  <c r="H212" i="1"/>
  <c r="R211" i="1"/>
  <c r="Q211" i="1"/>
  <c r="P211" i="1"/>
  <c r="O211" i="1"/>
  <c r="L211" i="1"/>
  <c r="H211" i="1"/>
  <c r="R210" i="1"/>
  <c r="Q210" i="1"/>
  <c r="P210" i="1"/>
  <c r="O210" i="1"/>
  <c r="L210" i="1"/>
  <c r="H210" i="1"/>
  <c r="R209" i="1"/>
  <c r="Q209" i="1"/>
  <c r="P209" i="1"/>
  <c r="O209" i="1"/>
  <c r="L209" i="1"/>
  <c r="H209" i="1"/>
  <c r="R208" i="1"/>
  <c r="Q208" i="1"/>
  <c r="P208" i="1"/>
  <c r="O208" i="1"/>
  <c r="L208" i="1"/>
  <c r="H208" i="1"/>
  <c r="R207" i="1"/>
  <c r="Q207" i="1"/>
  <c r="P207" i="1"/>
  <c r="O207" i="1"/>
  <c r="L207" i="1"/>
  <c r="H207" i="1"/>
  <c r="R206" i="1"/>
  <c r="Q206" i="1"/>
  <c r="P206" i="1"/>
  <c r="O206" i="1"/>
  <c r="L206" i="1"/>
  <c r="H206" i="1"/>
  <c r="R204" i="1"/>
  <c r="Q204" i="1"/>
  <c r="P204" i="1"/>
  <c r="O204" i="1"/>
  <c r="L204" i="1"/>
  <c r="H204" i="1"/>
  <c r="R203" i="1"/>
  <c r="Q203" i="1"/>
  <c r="P203" i="1"/>
  <c r="O203" i="1"/>
  <c r="L203" i="1"/>
  <c r="H203" i="1"/>
  <c r="R202" i="1"/>
  <c r="Q202" i="1"/>
  <c r="P202" i="1"/>
  <c r="O202" i="1"/>
  <c r="L202" i="1"/>
  <c r="H202" i="1"/>
  <c r="R201" i="1"/>
  <c r="Q201" i="1"/>
  <c r="P201" i="1"/>
  <c r="O201" i="1"/>
  <c r="L201" i="1"/>
  <c r="H201" i="1"/>
  <c r="R200" i="1"/>
  <c r="Q200" i="1"/>
  <c r="P200" i="1"/>
  <c r="O200" i="1"/>
  <c r="L200" i="1"/>
  <c r="H200" i="1"/>
  <c r="R199" i="1"/>
  <c r="Q199" i="1"/>
  <c r="P199" i="1"/>
  <c r="O199" i="1"/>
  <c r="L199" i="1"/>
  <c r="H199" i="1"/>
  <c r="R198" i="1"/>
  <c r="Q198" i="1"/>
  <c r="P198" i="1"/>
  <c r="O198" i="1"/>
  <c r="L198" i="1"/>
  <c r="H198" i="1"/>
  <c r="R197" i="1"/>
  <c r="Q197" i="1"/>
  <c r="P197" i="1"/>
  <c r="O197" i="1"/>
  <c r="L197" i="1"/>
  <c r="H197" i="1"/>
  <c r="R196" i="1"/>
  <c r="Q196" i="1"/>
  <c r="P196" i="1"/>
  <c r="O196" i="1"/>
  <c r="L196" i="1"/>
  <c r="H196" i="1"/>
  <c r="R195" i="1"/>
  <c r="Q195" i="1"/>
  <c r="P195" i="1"/>
  <c r="O195" i="1"/>
  <c r="L195" i="1"/>
  <c r="H195" i="1"/>
  <c r="R194" i="1"/>
  <c r="Q194" i="1"/>
  <c r="P194" i="1"/>
  <c r="O194" i="1"/>
  <c r="L194" i="1"/>
  <c r="H194" i="1"/>
  <c r="R193" i="1"/>
  <c r="Q193" i="1"/>
  <c r="P193" i="1"/>
  <c r="O193" i="1"/>
  <c r="L193" i="1"/>
  <c r="H193" i="1"/>
  <c r="R192" i="1"/>
  <c r="Q192" i="1"/>
  <c r="P192" i="1"/>
  <c r="O192" i="1"/>
  <c r="L192" i="1"/>
  <c r="H192" i="1"/>
  <c r="R190" i="1"/>
  <c r="Q190" i="1"/>
  <c r="P190" i="1"/>
  <c r="O190" i="1"/>
  <c r="L190" i="1"/>
  <c r="H190" i="1"/>
  <c r="R189" i="1"/>
  <c r="Q189" i="1"/>
  <c r="P189" i="1"/>
  <c r="O189" i="1"/>
  <c r="L189" i="1"/>
  <c r="H189" i="1"/>
  <c r="R188" i="1"/>
  <c r="Q188" i="1"/>
  <c r="P188" i="1"/>
  <c r="O188" i="1"/>
  <c r="L188" i="1"/>
  <c r="H188" i="1"/>
  <c r="R187" i="1"/>
  <c r="Q187" i="1"/>
  <c r="P187" i="1"/>
  <c r="O187" i="1"/>
  <c r="L187" i="1"/>
  <c r="H187" i="1"/>
  <c r="R186" i="1"/>
  <c r="Q186" i="1"/>
  <c r="P186" i="1"/>
  <c r="O186" i="1"/>
  <c r="L186" i="1"/>
  <c r="H186" i="1"/>
  <c r="R185" i="1"/>
  <c r="Q185" i="1"/>
  <c r="P185" i="1"/>
  <c r="O185" i="1"/>
  <c r="L185" i="1"/>
  <c r="H185" i="1"/>
  <c r="R184" i="1"/>
  <c r="Q184" i="1"/>
  <c r="P184" i="1"/>
  <c r="O184" i="1"/>
  <c r="L184" i="1"/>
  <c r="H184" i="1"/>
  <c r="R183" i="1"/>
  <c r="Q183" i="1"/>
  <c r="P183" i="1"/>
  <c r="O183" i="1"/>
  <c r="L183" i="1"/>
  <c r="H183" i="1"/>
  <c r="R205" i="1"/>
  <c r="Q205" i="1"/>
  <c r="P205" i="1"/>
  <c r="O205" i="1"/>
  <c r="L205" i="1"/>
  <c r="H205" i="1"/>
  <c r="R182" i="1"/>
  <c r="Q182" i="1"/>
  <c r="P182" i="1"/>
  <c r="O182" i="1"/>
  <c r="L182" i="1"/>
  <c r="H182" i="1"/>
  <c r="R181" i="1"/>
  <c r="Q181" i="1"/>
  <c r="P181" i="1"/>
  <c r="O181" i="1"/>
  <c r="L181" i="1"/>
  <c r="H181" i="1"/>
  <c r="R180" i="1"/>
  <c r="Q180" i="1"/>
  <c r="P180" i="1"/>
  <c r="O180" i="1"/>
  <c r="L180" i="1"/>
  <c r="H180" i="1"/>
  <c r="R179" i="1"/>
  <c r="Q179" i="1"/>
  <c r="P179" i="1"/>
  <c r="O179" i="1"/>
  <c r="L179" i="1"/>
  <c r="H179" i="1"/>
  <c r="R178" i="1"/>
  <c r="Q178" i="1"/>
  <c r="P178" i="1"/>
  <c r="O178" i="1"/>
  <c r="L178" i="1"/>
  <c r="H178" i="1"/>
  <c r="R177" i="1"/>
  <c r="Q177" i="1"/>
  <c r="P177" i="1"/>
  <c r="O177" i="1"/>
  <c r="L177" i="1"/>
  <c r="H177" i="1"/>
  <c r="R176" i="1"/>
  <c r="Q176" i="1"/>
  <c r="P176" i="1"/>
  <c r="O176" i="1"/>
  <c r="L176" i="1"/>
  <c r="H176" i="1"/>
  <c r="R175" i="1"/>
  <c r="Q175" i="1"/>
  <c r="P175" i="1"/>
  <c r="O175" i="1"/>
  <c r="L175" i="1"/>
  <c r="H175" i="1"/>
  <c r="R174" i="1"/>
  <c r="Q174" i="1"/>
  <c r="P174" i="1"/>
  <c r="O174" i="1"/>
  <c r="L174" i="1"/>
  <c r="H174" i="1"/>
  <c r="R173" i="1"/>
  <c r="Q173" i="1"/>
  <c r="P173" i="1"/>
  <c r="O173" i="1"/>
  <c r="L173" i="1"/>
  <c r="H173" i="1"/>
  <c r="R172" i="1"/>
  <c r="Q172" i="1"/>
  <c r="P172" i="1"/>
  <c r="O172" i="1"/>
  <c r="L172" i="1"/>
  <c r="H172" i="1"/>
  <c r="R170" i="1"/>
  <c r="Q170" i="1"/>
  <c r="P170" i="1"/>
  <c r="O170" i="1"/>
  <c r="L170" i="1"/>
  <c r="H170" i="1"/>
  <c r="R169" i="1"/>
  <c r="Q169" i="1"/>
  <c r="P169" i="1"/>
  <c r="O169" i="1"/>
  <c r="L169" i="1"/>
  <c r="H169" i="1"/>
  <c r="R168" i="1"/>
  <c r="Q168" i="1"/>
  <c r="P168" i="1"/>
  <c r="O168" i="1"/>
  <c r="L168" i="1"/>
  <c r="H168" i="1"/>
  <c r="R191" i="1"/>
  <c r="Q191" i="1"/>
  <c r="P191" i="1"/>
  <c r="O191" i="1"/>
  <c r="L191" i="1"/>
  <c r="H191" i="1"/>
  <c r="R167" i="1"/>
  <c r="Q167" i="1"/>
  <c r="P167" i="1"/>
  <c r="O167" i="1"/>
  <c r="L167" i="1"/>
  <c r="H167" i="1"/>
  <c r="R166" i="1"/>
  <c r="Q166" i="1"/>
  <c r="P166" i="1"/>
  <c r="O166" i="1"/>
  <c r="L166" i="1"/>
  <c r="H166" i="1"/>
  <c r="R165" i="1"/>
  <c r="Q165" i="1"/>
  <c r="P165" i="1"/>
  <c r="O165" i="1"/>
  <c r="L165" i="1"/>
  <c r="H165" i="1"/>
  <c r="R164" i="1"/>
  <c r="Q164" i="1"/>
  <c r="P164" i="1"/>
  <c r="O164" i="1"/>
  <c r="L164" i="1"/>
  <c r="H164" i="1"/>
  <c r="R163" i="1"/>
  <c r="Q163" i="1"/>
  <c r="P163" i="1"/>
  <c r="O163" i="1"/>
  <c r="L163" i="1"/>
  <c r="H163" i="1"/>
  <c r="R171" i="1"/>
  <c r="Q171" i="1"/>
  <c r="P171" i="1"/>
  <c r="O171" i="1"/>
  <c r="L171" i="1"/>
  <c r="H171" i="1"/>
  <c r="R162" i="1"/>
  <c r="Q162" i="1"/>
  <c r="P162" i="1"/>
  <c r="O162" i="1"/>
  <c r="L162" i="1"/>
  <c r="H162" i="1"/>
  <c r="R161" i="1"/>
  <c r="Q161" i="1"/>
  <c r="P161" i="1"/>
  <c r="O161" i="1"/>
  <c r="L161" i="1"/>
  <c r="H161" i="1"/>
  <c r="R160" i="1"/>
  <c r="Q160" i="1"/>
  <c r="P160" i="1"/>
  <c r="O160" i="1"/>
  <c r="L160" i="1"/>
  <c r="H160" i="1"/>
  <c r="R159" i="1"/>
  <c r="Q159" i="1"/>
  <c r="P159" i="1"/>
  <c r="O159" i="1"/>
  <c r="L159" i="1"/>
  <c r="H159" i="1"/>
  <c r="R158" i="1"/>
  <c r="Q158" i="1"/>
  <c r="P158" i="1"/>
  <c r="O158" i="1"/>
  <c r="L158" i="1"/>
  <c r="H158" i="1"/>
  <c r="R157" i="1"/>
  <c r="Q157" i="1"/>
  <c r="P157" i="1"/>
  <c r="O157" i="1"/>
  <c r="L157" i="1"/>
  <c r="H157" i="1"/>
  <c r="R156" i="1"/>
  <c r="Q156" i="1"/>
  <c r="P156" i="1"/>
  <c r="O156" i="1"/>
  <c r="L156" i="1"/>
  <c r="H156" i="1"/>
  <c r="R155" i="1"/>
  <c r="Q155" i="1"/>
  <c r="P155" i="1"/>
  <c r="O155" i="1"/>
  <c r="L155" i="1"/>
  <c r="H155" i="1"/>
  <c r="R154" i="1"/>
  <c r="Q154" i="1"/>
  <c r="P154" i="1"/>
  <c r="O154" i="1"/>
  <c r="L154" i="1"/>
  <c r="H154" i="1"/>
  <c r="R153" i="1"/>
  <c r="Q153" i="1"/>
  <c r="P153" i="1"/>
  <c r="O153" i="1"/>
  <c r="L153" i="1"/>
  <c r="H153" i="1"/>
  <c r="R152" i="1"/>
  <c r="Q152" i="1"/>
  <c r="P152" i="1"/>
  <c r="O152" i="1"/>
  <c r="L152" i="1"/>
  <c r="H152" i="1"/>
  <c r="R151" i="1"/>
  <c r="Q151" i="1"/>
  <c r="P151" i="1"/>
  <c r="O151" i="1"/>
  <c r="L151" i="1"/>
  <c r="H151" i="1"/>
  <c r="R150" i="1"/>
  <c r="Q150" i="1"/>
  <c r="P150" i="1"/>
  <c r="O150" i="1"/>
  <c r="L150" i="1"/>
  <c r="H150" i="1"/>
  <c r="R149" i="1"/>
  <c r="Q149" i="1"/>
  <c r="P149" i="1"/>
  <c r="O149" i="1"/>
  <c r="L149" i="1"/>
  <c r="H149" i="1"/>
  <c r="R148" i="1"/>
  <c r="Q148" i="1"/>
  <c r="P148" i="1"/>
  <c r="O148" i="1"/>
  <c r="L148" i="1"/>
  <c r="H148" i="1"/>
  <c r="R147" i="1"/>
  <c r="Q147" i="1"/>
  <c r="P147" i="1"/>
  <c r="O147" i="1"/>
  <c r="L147" i="1"/>
  <c r="H147" i="1"/>
  <c r="R146" i="1"/>
  <c r="Q146" i="1"/>
  <c r="P146" i="1"/>
  <c r="O146" i="1"/>
  <c r="L146" i="1"/>
  <c r="H146" i="1"/>
  <c r="R145" i="1"/>
  <c r="Q145" i="1"/>
  <c r="P145" i="1"/>
  <c r="O145" i="1"/>
  <c r="L145" i="1"/>
  <c r="H145" i="1"/>
  <c r="S166" i="1" l="1"/>
  <c r="S169" i="1"/>
  <c r="S174" i="1"/>
  <c r="S189" i="1"/>
  <c r="S162" i="1"/>
  <c r="S177" i="1"/>
  <c r="S181" i="1"/>
  <c r="S193" i="1"/>
  <c r="S218" i="1"/>
  <c r="S207" i="1"/>
  <c r="S152" i="1"/>
  <c r="S163" i="1"/>
  <c r="S167" i="1"/>
  <c r="S170" i="1"/>
  <c r="S179" i="1"/>
  <c r="S190" i="1"/>
  <c r="S203" i="1"/>
  <c r="S216" i="1"/>
  <c r="S161" i="1"/>
  <c r="S194" i="1"/>
  <c r="S183" i="1"/>
  <c r="S176" i="1"/>
  <c r="S180" i="1"/>
  <c r="S200" i="1"/>
  <c r="S204" i="1"/>
  <c r="S217" i="1"/>
  <c r="S147" i="1"/>
  <c r="S186" i="1"/>
  <c r="S158" i="1"/>
  <c r="S145" i="1"/>
  <c r="S153" i="1"/>
  <c r="S157" i="1"/>
  <c r="S168" i="1"/>
  <c r="S197" i="1"/>
  <c r="S155" i="1"/>
  <c r="S184" i="1"/>
  <c r="S160" i="1"/>
  <c r="S192" i="1"/>
  <c r="S196" i="1"/>
  <c r="S172" i="1"/>
  <c r="S205" i="1"/>
  <c r="S188" i="1"/>
  <c r="S195" i="1"/>
  <c r="S213" i="1"/>
  <c r="S171" i="1"/>
  <c r="S210" i="1"/>
  <c r="S214" i="1"/>
  <c r="S215" i="1"/>
  <c r="S219" i="1"/>
  <c r="S173" i="1"/>
  <c r="S182" i="1"/>
  <c r="S199" i="1"/>
  <c r="S206" i="1"/>
  <c r="S212" i="1"/>
  <c r="S149" i="1"/>
  <c r="S187" i="1"/>
  <c r="S175" i="1"/>
  <c r="S178" i="1"/>
  <c r="S198" i="1"/>
  <c r="S202" i="1"/>
  <c r="S148" i="1"/>
  <c r="S151" i="1"/>
  <c r="S165" i="1"/>
  <c r="S154" i="1"/>
  <c r="S146" i="1"/>
  <c r="S150" i="1"/>
  <c r="S156" i="1"/>
  <c r="S159" i="1"/>
  <c r="S164" i="1"/>
  <c r="S191" i="1"/>
  <c r="S185" i="1"/>
  <c r="S201" i="1"/>
  <c r="S208" i="1"/>
  <c r="S209" i="1"/>
  <c r="S211" i="1"/>
  <c r="R1684" i="1"/>
  <c r="Q1684" i="1"/>
  <c r="P1684" i="1"/>
  <c r="O1684" i="1"/>
  <c r="L1684" i="1"/>
  <c r="H1684" i="1"/>
  <c r="R1683" i="1"/>
  <c r="Q1683" i="1"/>
  <c r="P1683" i="1"/>
  <c r="O1683" i="1"/>
  <c r="L1683" i="1"/>
  <c r="H1683" i="1"/>
  <c r="R1682" i="1"/>
  <c r="Q1682" i="1"/>
  <c r="P1682" i="1"/>
  <c r="O1682" i="1"/>
  <c r="L1682" i="1"/>
  <c r="H1682" i="1"/>
  <c r="R1681" i="1"/>
  <c r="Q1681" i="1"/>
  <c r="P1681" i="1"/>
  <c r="O1681" i="1"/>
  <c r="L1681" i="1"/>
  <c r="H1681" i="1"/>
  <c r="R1680" i="1"/>
  <c r="Q1680" i="1"/>
  <c r="P1680" i="1"/>
  <c r="O1680" i="1"/>
  <c r="L1680" i="1"/>
  <c r="H1680" i="1"/>
  <c r="R1679" i="1"/>
  <c r="Q1679" i="1"/>
  <c r="P1679" i="1"/>
  <c r="O1679" i="1"/>
  <c r="L1679" i="1"/>
  <c r="H1679" i="1"/>
  <c r="R1678" i="1"/>
  <c r="Q1678" i="1"/>
  <c r="P1678" i="1"/>
  <c r="O1678" i="1"/>
  <c r="L1678" i="1"/>
  <c r="H1678" i="1"/>
  <c r="R1677" i="1"/>
  <c r="Q1677" i="1"/>
  <c r="P1677" i="1"/>
  <c r="O1677" i="1"/>
  <c r="L1677" i="1"/>
  <c r="H1677" i="1"/>
  <c r="R1675" i="1"/>
  <c r="Q1675" i="1"/>
  <c r="P1675" i="1"/>
  <c r="O1675" i="1"/>
  <c r="L1675" i="1"/>
  <c r="H1675" i="1"/>
  <c r="R1674" i="1"/>
  <c r="Q1674" i="1"/>
  <c r="P1674" i="1"/>
  <c r="O1674" i="1"/>
  <c r="L1674" i="1"/>
  <c r="H1674" i="1"/>
  <c r="R1673" i="1"/>
  <c r="Q1673" i="1"/>
  <c r="P1673" i="1"/>
  <c r="O1673" i="1"/>
  <c r="L1673" i="1"/>
  <c r="H1673" i="1"/>
  <c r="R1672" i="1"/>
  <c r="Q1672" i="1"/>
  <c r="P1672" i="1"/>
  <c r="O1672" i="1"/>
  <c r="L1672" i="1"/>
  <c r="H1672" i="1"/>
  <c r="R1671" i="1"/>
  <c r="Q1671" i="1"/>
  <c r="P1671" i="1"/>
  <c r="O1671" i="1"/>
  <c r="L1671" i="1"/>
  <c r="H1671" i="1"/>
  <c r="R1670" i="1"/>
  <c r="Q1670" i="1"/>
  <c r="P1670" i="1"/>
  <c r="O1670" i="1"/>
  <c r="L1670" i="1"/>
  <c r="H1670" i="1"/>
  <c r="R1669" i="1"/>
  <c r="Q1669" i="1"/>
  <c r="P1669" i="1"/>
  <c r="O1669" i="1"/>
  <c r="L1669" i="1"/>
  <c r="H1669" i="1"/>
  <c r="R1668" i="1"/>
  <c r="Q1668" i="1"/>
  <c r="P1668" i="1"/>
  <c r="O1668" i="1"/>
  <c r="L1668" i="1"/>
  <c r="H1668" i="1"/>
  <c r="R1667" i="1"/>
  <c r="Q1667" i="1"/>
  <c r="P1667" i="1"/>
  <c r="O1667" i="1"/>
  <c r="L1667" i="1"/>
  <c r="H1667" i="1"/>
  <c r="R1666" i="1"/>
  <c r="Q1666" i="1"/>
  <c r="P1666" i="1"/>
  <c r="O1666" i="1"/>
  <c r="L1666" i="1"/>
  <c r="H1666" i="1"/>
  <c r="R1665" i="1"/>
  <c r="Q1665" i="1"/>
  <c r="P1665" i="1"/>
  <c r="O1665" i="1"/>
  <c r="L1665" i="1"/>
  <c r="H1665" i="1"/>
  <c r="R1676" i="1"/>
  <c r="Q1676" i="1"/>
  <c r="P1676" i="1"/>
  <c r="O1676" i="1"/>
  <c r="L1676" i="1"/>
  <c r="H1676" i="1"/>
  <c r="R1664" i="1"/>
  <c r="Q1664" i="1"/>
  <c r="P1664" i="1"/>
  <c r="O1664" i="1"/>
  <c r="L1664" i="1"/>
  <c r="H1664" i="1"/>
  <c r="R1663" i="1"/>
  <c r="Q1663" i="1"/>
  <c r="P1663" i="1"/>
  <c r="O1663" i="1"/>
  <c r="L1663" i="1"/>
  <c r="H1663" i="1"/>
  <c r="R1662" i="1"/>
  <c r="Q1662" i="1"/>
  <c r="P1662" i="1"/>
  <c r="O1662" i="1"/>
  <c r="L1662" i="1"/>
  <c r="H1662" i="1"/>
  <c r="R1661" i="1"/>
  <c r="Q1661" i="1"/>
  <c r="P1661" i="1"/>
  <c r="O1661" i="1"/>
  <c r="L1661" i="1"/>
  <c r="H1661" i="1"/>
  <c r="R1660" i="1"/>
  <c r="Q1660" i="1"/>
  <c r="P1660" i="1"/>
  <c r="O1660" i="1"/>
  <c r="L1660" i="1"/>
  <c r="H1660" i="1"/>
  <c r="R1659" i="1"/>
  <c r="Q1659" i="1"/>
  <c r="P1659" i="1"/>
  <c r="O1659" i="1"/>
  <c r="L1659" i="1"/>
  <c r="H1659" i="1"/>
  <c r="R1657" i="1"/>
  <c r="Q1657" i="1"/>
  <c r="P1657" i="1"/>
  <c r="O1657" i="1"/>
  <c r="L1657" i="1"/>
  <c r="H1657" i="1"/>
  <c r="R1656" i="1"/>
  <c r="Q1656" i="1"/>
  <c r="P1656" i="1"/>
  <c r="O1656" i="1"/>
  <c r="L1656" i="1"/>
  <c r="H1656" i="1"/>
  <c r="R1655" i="1"/>
  <c r="Q1655" i="1"/>
  <c r="P1655" i="1"/>
  <c r="O1655" i="1"/>
  <c r="L1655" i="1"/>
  <c r="H1655" i="1"/>
  <c r="R1654" i="1"/>
  <c r="Q1654" i="1"/>
  <c r="P1654" i="1"/>
  <c r="O1654" i="1"/>
  <c r="L1654" i="1"/>
  <c r="H1654" i="1"/>
  <c r="R1653" i="1"/>
  <c r="Q1653" i="1"/>
  <c r="P1653" i="1"/>
  <c r="O1653" i="1"/>
  <c r="L1653" i="1"/>
  <c r="H1653" i="1"/>
  <c r="R1652" i="1"/>
  <c r="Q1652" i="1"/>
  <c r="P1652" i="1"/>
  <c r="O1652" i="1"/>
  <c r="L1652" i="1"/>
  <c r="H1652" i="1"/>
  <c r="R1651" i="1"/>
  <c r="Q1651" i="1"/>
  <c r="P1651" i="1"/>
  <c r="O1651" i="1"/>
  <c r="L1651" i="1"/>
  <c r="H1651" i="1"/>
  <c r="R1650" i="1"/>
  <c r="Q1650" i="1"/>
  <c r="P1650" i="1"/>
  <c r="O1650" i="1"/>
  <c r="L1650" i="1"/>
  <c r="H1650" i="1"/>
  <c r="R1649" i="1"/>
  <c r="Q1649" i="1"/>
  <c r="P1649" i="1"/>
  <c r="O1649" i="1"/>
  <c r="L1649" i="1"/>
  <c r="H1649" i="1"/>
  <c r="R1648" i="1"/>
  <c r="Q1648" i="1"/>
  <c r="P1648" i="1"/>
  <c r="O1648" i="1"/>
  <c r="L1648" i="1"/>
  <c r="H1648" i="1"/>
  <c r="R1658" i="1"/>
  <c r="Q1658" i="1"/>
  <c r="P1658" i="1"/>
  <c r="O1658" i="1"/>
  <c r="L1658" i="1"/>
  <c r="H1658" i="1"/>
  <c r="R1647" i="1"/>
  <c r="Q1647" i="1"/>
  <c r="P1647" i="1"/>
  <c r="O1647" i="1"/>
  <c r="L1647" i="1"/>
  <c r="H1647" i="1"/>
  <c r="R1646" i="1"/>
  <c r="Q1646" i="1"/>
  <c r="P1646" i="1"/>
  <c r="O1646" i="1"/>
  <c r="L1646" i="1"/>
  <c r="H1646" i="1"/>
  <c r="R1645" i="1"/>
  <c r="Q1645" i="1"/>
  <c r="P1645" i="1"/>
  <c r="O1645" i="1"/>
  <c r="L1645" i="1"/>
  <c r="H1645" i="1"/>
  <c r="R1644" i="1"/>
  <c r="Q1644" i="1"/>
  <c r="P1644" i="1"/>
  <c r="O1644" i="1"/>
  <c r="L1644" i="1"/>
  <c r="H1644" i="1"/>
  <c r="R1643" i="1"/>
  <c r="Q1643" i="1"/>
  <c r="P1643" i="1"/>
  <c r="O1643" i="1"/>
  <c r="L1643" i="1"/>
  <c r="H1643" i="1"/>
  <c r="R1642" i="1"/>
  <c r="Q1642" i="1"/>
  <c r="P1642" i="1"/>
  <c r="O1642" i="1"/>
  <c r="L1642" i="1"/>
  <c r="H1642" i="1"/>
  <c r="R1641" i="1"/>
  <c r="Q1641" i="1"/>
  <c r="P1641" i="1"/>
  <c r="O1641" i="1"/>
  <c r="L1641" i="1"/>
  <c r="H1641" i="1"/>
  <c r="R1640" i="1"/>
  <c r="Q1640" i="1"/>
  <c r="P1640" i="1"/>
  <c r="O1640" i="1"/>
  <c r="L1640" i="1"/>
  <c r="H1640" i="1"/>
  <c r="R1639" i="1"/>
  <c r="Q1639" i="1"/>
  <c r="P1639" i="1"/>
  <c r="O1639" i="1"/>
  <c r="L1639" i="1"/>
  <c r="H1639" i="1"/>
  <c r="S1641" i="1" l="1"/>
  <c r="S1670" i="1"/>
  <c r="S1639" i="1"/>
  <c r="S1647" i="1"/>
  <c r="S1683" i="1"/>
  <c r="S1656" i="1"/>
  <c r="S1671" i="1"/>
  <c r="S1673" i="1"/>
  <c r="S1663" i="1"/>
  <c r="S1666" i="1"/>
  <c r="S1674" i="1"/>
  <c r="S1682" i="1"/>
  <c r="S1681" i="1"/>
  <c r="S1645" i="1"/>
  <c r="S1646" i="1"/>
  <c r="S1653" i="1"/>
  <c r="S1660" i="1"/>
  <c r="S1662" i="1"/>
  <c r="S1678" i="1"/>
  <c r="S1652" i="1"/>
  <c r="S1665" i="1"/>
  <c r="S1679" i="1"/>
  <c r="S1677" i="1"/>
  <c r="S1650" i="1"/>
  <c r="S1668" i="1"/>
  <c r="S1640" i="1"/>
  <c r="S1676" i="1"/>
  <c r="S1684" i="1"/>
  <c r="S1649" i="1"/>
  <c r="S1672" i="1"/>
  <c r="S1643" i="1"/>
  <c r="S1658" i="1"/>
  <c r="S1654" i="1"/>
  <c r="S1655" i="1"/>
  <c r="S1644" i="1"/>
  <c r="S1648" i="1"/>
  <c r="S1664" i="1"/>
  <c r="S1669" i="1"/>
  <c r="S1659" i="1"/>
  <c r="S1680" i="1"/>
  <c r="S1642" i="1"/>
  <c r="S1651" i="1"/>
  <c r="S1657" i="1"/>
  <c r="S1661" i="1"/>
  <c r="S1667" i="1"/>
  <c r="S1675" i="1"/>
  <c r="R144" i="1"/>
  <c r="Q144" i="1"/>
  <c r="P144" i="1"/>
  <c r="O144" i="1"/>
  <c r="L144" i="1"/>
  <c r="H144" i="1"/>
  <c r="R143" i="1"/>
  <c r="Q143" i="1"/>
  <c r="P143" i="1"/>
  <c r="O143" i="1"/>
  <c r="L143" i="1"/>
  <c r="H143" i="1"/>
  <c r="R142" i="1"/>
  <c r="Q142" i="1"/>
  <c r="P142" i="1"/>
  <c r="O142" i="1"/>
  <c r="L142" i="1"/>
  <c r="H142" i="1"/>
  <c r="R141" i="1"/>
  <c r="Q141" i="1"/>
  <c r="P141" i="1"/>
  <c r="O141" i="1"/>
  <c r="L141" i="1"/>
  <c r="H141" i="1"/>
  <c r="R140" i="1"/>
  <c r="Q140" i="1"/>
  <c r="P140" i="1"/>
  <c r="O140" i="1"/>
  <c r="L140" i="1"/>
  <c r="H140" i="1"/>
  <c r="R139" i="1"/>
  <c r="Q139" i="1"/>
  <c r="P139" i="1"/>
  <c r="O139" i="1"/>
  <c r="L139" i="1"/>
  <c r="H139" i="1"/>
  <c r="R138" i="1"/>
  <c r="Q138" i="1"/>
  <c r="P138" i="1"/>
  <c r="O138" i="1"/>
  <c r="L138" i="1"/>
  <c r="H138" i="1"/>
  <c r="R137" i="1"/>
  <c r="Q137" i="1"/>
  <c r="P137" i="1"/>
  <c r="O137" i="1"/>
  <c r="L137" i="1"/>
  <c r="H137" i="1"/>
  <c r="R136" i="1"/>
  <c r="Q136" i="1"/>
  <c r="P136" i="1"/>
  <c r="O136" i="1"/>
  <c r="L136" i="1"/>
  <c r="H136" i="1"/>
  <c r="R135" i="1"/>
  <c r="Q135" i="1"/>
  <c r="P135" i="1"/>
  <c r="O135" i="1"/>
  <c r="L135" i="1"/>
  <c r="H135" i="1"/>
  <c r="R134" i="1"/>
  <c r="Q134" i="1"/>
  <c r="P134" i="1"/>
  <c r="O134" i="1"/>
  <c r="L134" i="1"/>
  <c r="H134" i="1"/>
  <c r="R133" i="1"/>
  <c r="Q133" i="1"/>
  <c r="P133" i="1"/>
  <c r="O133" i="1"/>
  <c r="L133" i="1"/>
  <c r="H133" i="1"/>
  <c r="R132" i="1"/>
  <c r="Q132" i="1"/>
  <c r="P132" i="1"/>
  <c r="O132" i="1"/>
  <c r="L132" i="1"/>
  <c r="H132" i="1"/>
  <c r="R130" i="1"/>
  <c r="Q130" i="1"/>
  <c r="P130" i="1"/>
  <c r="O130" i="1"/>
  <c r="L130" i="1"/>
  <c r="H130" i="1"/>
  <c r="R129" i="1"/>
  <c r="Q129" i="1"/>
  <c r="P129" i="1"/>
  <c r="O129" i="1"/>
  <c r="L129" i="1"/>
  <c r="H129" i="1"/>
  <c r="R128" i="1"/>
  <c r="Q128" i="1"/>
  <c r="P128" i="1"/>
  <c r="O128" i="1"/>
  <c r="L128" i="1"/>
  <c r="H128" i="1"/>
  <c r="R127" i="1"/>
  <c r="Q127" i="1"/>
  <c r="P127" i="1"/>
  <c r="O127" i="1"/>
  <c r="L127" i="1"/>
  <c r="H127" i="1"/>
  <c r="R126" i="1"/>
  <c r="Q126" i="1"/>
  <c r="P126" i="1"/>
  <c r="O126" i="1"/>
  <c r="L126" i="1"/>
  <c r="H126" i="1"/>
  <c r="R125" i="1"/>
  <c r="Q125" i="1"/>
  <c r="P125" i="1"/>
  <c r="O125" i="1"/>
  <c r="L125" i="1"/>
  <c r="H125" i="1"/>
  <c r="R124" i="1"/>
  <c r="Q124" i="1"/>
  <c r="P124" i="1"/>
  <c r="O124" i="1"/>
  <c r="L124" i="1"/>
  <c r="H124" i="1"/>
  <c r="R123" i="1"/>
  <c r="Q123" i="1"/>
  <c r="P123" i="1"/>
  <c r="O123" i="1"/>
  <c r="L123" i="1"/>
  <c r="H123" i="1"/>
  <c r="R122" i="1"/>
  <c r="Q122" i="1"/>
  <c r="P122" i="1"/>
  <c r="O122" i="1"/>
  <c r="L122" i="1"/>
  <c r="H122" i="1"/>
  <c r="R121" i="1"/>
  <c r="Q121" i="1"/>
  <c r="P121" i="1"/>
  <c r="O121" i="1"/>
  <c r="L121" i="1"/>
  <c r="H121" i="1"/>
  <c r="R120" i="1"/>
  <c r="Q120" i="1"/>
  <c r="P120" i="1"/>
  <c r="O120" i="1"/>
  <c r="L120" i="1"/>
  <c r="H120" i="1"/>
  <c r="R119" i="1"/>
  <c r="Q119" i="1"/>
  <c r="P119" i="1"/>
  <c r="O119" i="1"/>
  <c r="L119" i="1"/>
  <c r="H119" i="1"/>
  <c r="R118" i="1"/>
  <c r="Q118" i="1"/>
  <c r="P118" i="1"/>
  <c r="O118" i="1"/>
  <c r="L118" i="1"/>
  <c r="H118" i="1"/>
  <c r="R117" i="1"/>
  <c r="Q117" i="1"/>
  <c r="P117" i="1"/>
  <c r="O117" i="1"/>
  <c r="L117" i="1"/>
  <c r="H117" i="1"/>
  <c r="R116" i="1"/>
  <c r="Q116" i="1"/>
  <c r="P116" i="1"/>
  <c r="O116" i="1"/>
  <c r="L116" i="1"/>
  <c r="H116" i="1"/>
  <c r="R115" i="1"/>
  <c r="P115" i="1"/>
  <c r="O115" i="1"/>
  <c r="L115" i="1"/>
  <c r="H115" i="1"/>
  <c r="R114" i="1"/>
  <c r="Q114" i="1"/>
  <c r="P114" i="1"/>
  <c r="O114" i="1"/>
  <c r="L114" i="1"/>
  <c r="H114" i="1"/>
  <c r="R113" i="1"/>
  <c r="Q113" i="1"/>
  <c r="P113" i="1"/>
  <c r="O113" i="1"/>
  <c r="L113" i="1"/>
  <c r="H113" i="1"/>
  <c r="R112" i="1"/>
  <c r="Q112" i="1"/>
  <c r="P112" i="1"/>
  <c r="O112" i="1"/>
  <c r="L112" i="1"/>
  <c r="H112" i="1"/>
  <c r="R111" i="1"/>
  <c r="Q111" i="1"/>
  <c r="P111" i="1"/>
  <c r="O111" i="1"/>
  <c r="L111" i="1"/>
  <c r="H111" i="1"/>
  <c r="R110" i="1"/>
  <c r="Q110" i="1"/>
  <c r="P110" i="1"/>
  <c r="O110" i="1"/>
  <c r="L110" i="1"/>
  <c r="H110" i="1"/>
  <c r="R109" i="1"/>
  <c r="Q109" i="1"/>
  <c r="P109" i="1"/>
  <c r="O109" i="1"/>
  <c r="L109" i="1"/>
  <c r="H109" i="1"/>
  <c r="R108" i="1"/>
  <c r="Q108" i="1"/>
  <c r="P108" i="1"/>
  <c r="O108" i="1"/>
  <c r="L108" i="1"/>
  <c r="H108" i="1"/>
  <c r="R107" i="1"/>
  <c r="Q107" i="1"/>
  <c r="P107" i="1"/>
  <c r="O107" i="1"/>
  <c r="L107" i="1"/>
  <c r="H107" i="1"/>
  <c r="R106" i="1"/>
  <c r="Q106" i="1"/>
  <c r="P106" i="1"/>
  <c r="O106" i="1"/>
  <c r="L106" i="1"/>
  <c r="H106" i="1"/>
  <c r="R131" i="1"/>
  <c r="Q131" i="1"/>
  <c r="P131" i="1"/>
  <c r="O131" i="1"/>
  <c r="L131" i="1"/>
  <c r="H131" i="1"/>
  <c r="R105" i="1"/>
  <c r="Q105" i="1"/>
  <c r="P105" i="1"/>
  <c r="O105" i="1"/>
  <c r="L105" i="1"/>
  <c r="H105" i="1"/>
  <c r="R104" i="1"/>
  <c r="Q104" i="1"/>
  <c r="P104" i="1"/>
  <c r="O104" i="1"/>
  <c r="L104" i="1"/>
  <c r="H104" i="1"/>
  <c r="R103" i="1"/>
  <c r="Q103" i="1"/>
  <c r="P103" i="1"/>
  <c r="O103" i="1"/>
  <c r="L103" i="1"/>
  <c r="H103" i="1"/>
  <c r="R102" i="1"/>
  <c r="Q102" i="1"/>
  <c r="P102" i="1"/>
  <c r="O102" i="1"/>
  <c r="L102" i="1"/>
  <c r="H102" i="1"/>
  <c r="R101" i="1"/>
  <c r="Q101" i="1"/>
  <c r="P101" i="1"/>
  <c r="O101" i="1"/>
  <c r="L101" i="1"/>
  <c r="H101" i="1"/>
  <c r="R100" i="1"/>
  <c r="Q100" i="1"/>
  <c r="P100" i="1"/>
  <c r="O100" i="1"/>
  <c r="L100" i="1"/>
  <c r="H100" i="1"/>
  <c r="R99" i="1"/>
  <c r="Q99" i="1"/>
  <c r="P99" i="1"/>
  <c r="O99" i="1"/>
  <c r="L99" i="1"/>
  <c r="H99" i="1"/>
  <c r="R98" i="1"/>
  <c r="Q98" i="1"/>
  <c r="P98" i="1"/>
  <c r="O98" i="1"/>
  <c r="L98" i="1"/>
  <c r="H98" i="1"/>
  <c r="R97" i="1"/>
  <c r="Q97" i="1"/>
  <c r="P97" i="1"/>
  <c r="O97" i="1"/>
  <c r="L97" i="1"/>
  <c r="H97" i="1"/>
  <c r="R96" i="1"/>
  <c r="Q96" i="1"/>
  <c r="P96" i="1"/>
  <c r="O96" i="1"/>
  <c r="L96" i="1"/>
  <c r="H96" i="1"/>
  <c r="R94" i="1"/>
  <c r="Q94" i="1"/>
  <c r="P94" i="1"/>
  <c r="O94" i="1"/>
  <c r="L94" i="1"/>
  <c r="H94" i="1"/>
  <c r="R95" i="1"/>
  <c r="Q95" i="1"/>
  <c r="P95" i="1"/>
  <c r="O95" i="1"/>
  <c r="L95" i="1"/>
  <c r="H95" i="1"/>
  <c r="R93" i="1"/>
  <c r="Q93" i="1"/>
  <c r="P93" i="1"/>
  <c r="O93" i="1"/>
  <c r="L93" i="1"/>
  <c r="H93" i="1"/>
  <c r="R91" i="1"/>
  <c r="Q91" i="1"/>
  <c r="P91" i="1"/>
  <c r="O91" i="1"/>
  <c r="L91" i="1"/>
  <c r="H91" i="1"/>
  <c r="R90" i="1"/>
  <c r="Q90" i="1"/>
  <c r="P90" i="1"/>
  <c r="O90" i="1"/>
  <c r="L90" i="1"/>
  <c r="H90" i="1"/>
  <c r="R89" i="1"/>
  <c r="Q89" i="1"/>
  <c r="P89" i="1"/>
  <c r="O89" i="1"/>
  <c r="L89" i="1"/>
  <c r="H89" i="1"/>
  <c r="R88" i="1"/>
  <c r="Q88" i="1"/>
  <c r="P88" i="1"/>
  <c r="O88" i="1"/>
  <c r="L88" i="1"/>
  <c r="H88" i="1"/>
  <c r="R87" i="1"/>
  <c r="Q87" i="1"/>
  <c r="P87" i="1"/>
  <c r="O87" i="1"/>
  <c r="L87" i="1"/>
  <c r="H87" i="1"/>
  <c r="R86" i="1"/>
  <c r="Q86" i="1"/>
  <c r="P86" i="1"/>
  <c r="O86" i="1"/>
  <c r="L86" i="1"/>
  <c r="H86" i="1"/>
  <c r="R85" i="1"/>
  <c r="Q85" i="1"/>
  <c r="P85" i="1"/>
  <c r="O85" i="1"/>
  <c r="L85" i="1"/>
  <c r="H85" i="1"/>
  <c r="R84" i="1"/>
  <c r="Q84" i="1"/>
  <c r="P84" i="1"/>
  <c r="O84" i="1"/>
  <c r="L84" i="1"/>
  <c r="H84" i="1"/>
  <c r="R83" i="1"/>
  <c r="Q83" i="1"/>
  <c r="P83" i="1"/>
  <c r="O83" i="1"/>
  <c r="L83" i="1"/>
  <c r="H83" i="1"/>
  <c r="R82" i="1"/>
  <c r="Q82" i="1"/>
  <c r="P82" i="1"/>
  <c r="O82" i="1"/>
  <c r="L82" i="1"/>
  <c r="H82" i="1"/>
  <c r="R80" i="1"/>
  <c r="Q80" i="1"/>
  <c r="P80" i="1"/>
  <c r="O80" i="1"/>
  <c r="L80" i="1"/>
  <c r="H80" i="1"/>
  <c r="R81" i="1"/>
  <c r="Q81" i="1"/>
  <c r="P81" i="1"/>
  <c r="O81" i="1"/>
  <c r="L81" i="1"/>
  <c r="H81" i="1"/>
  <c r="R79" i="1"/>
  <c r="Q79" i="1"/>
  <c r="P79" i="1"/>
  <c r="O79" i="1"/>
  <c r="L79" i="1"/>
  <c r="H79" i="1"/>
  <c r="R92" i="1"/>
  <c r="Q92" i="1"/>
  <c r="P92" i="1"/>
  <c r="O92" i="1"/>
  <c r="L92" i="1"/>
  <c r="H92" i="1"/>
  <c r="R78" i="1"/>
  <c r="Q78" i="1"/>
  <c r="P78" i="1"/>
  <c r="O78" i="1"/>
  <c r="L78" i="1"/>
  <c r="H78" i="1"/>
  <c r="R77" i="1"/>
  <c r="Q77" i="1"/>
  <c r="P77" i="1"/>
  <c r="O77" i="1"/>
  <c r="L77" i="1"/>
  <c r="H77" i="1"/>
  <c r="R76" i="1"/>
  <c r="Q76" i="1"/>
  <c r="P76" i="1"/>
  <c r="O76" i="1"/>
  <c r="L76" i="1"/>
  <c r="H76" i="1"/>
  <c r="R75" i="1"/>
  <c r="Q75" i="1"/>
  <c r="P75" i="1"/>
  <c r="O75" i="1"/>
  <c r="L75" i="1"/>
  <c r="H75" i="1"/>
  <c r="R74" i="1"/>
  <c r="Q74" i="1"/>
  <c r="P74" i="1"/>
  <c r="O74" i="1"/>
  <c r="L74" i="1"/>
  <c r="H74" i="1"/>
  <c r="R73" i="1"/>
  <c r="Q73" i="1"/>
  <c r="P73" i="1"/>
  <c r="O73" i="1"/>
  <c r="L73" i="1"/>
  <c r="H73" i="1"/>
  <c r="R72" i="1"/>
  <c r="Q72" i="1"/>
  <c r="P72" i="1"/>
  <c r="O72" i="1"/>
  <c r="L72" i="1"/>
  <c r="H72" i="1"/>
  <c r="R71" i="1"/>
  <c r="Q71" i="1"/>
  <c r="P71" i="1"/>
  <c r="O71" i="1"/>
  <c r="L71" i="1"/>
  <c r="H71" i="1"/>
  <c r="R70" i="1"/>
  <c r="Q70" i="1"/>
  <c r="P70" i="1"/>
  <c r="O70" i="1"/>
  <c r="L70" i="1"/>
  <c r="H70" i="1"/>
  <c r="R69" i="1"/>
  <c r="Q69" i="1"/>
  <c r="P69" i="1"/>
  <c r="O69" i="1"/>
  <c r="L69" i="1"/>
  <c r="H69" i="1"/>
  <c r="R68" i="1"/>
  <c r="Q68" i="1"/>
  <c r="P68" i="1"/>
  <c r="O68" i="1"/>
  <c r="L68" i="1"/>
  <c r="H68" i="1"/>
  <c r="R67" i="1"/>
  <c r="Q67" i="1"/>
  <c r="P67" i="1"/>
  <c r="O67" i="1"/>
  <c r="L67" i="1"/>
  <c r="H67" i="1"/>
  <c r="R66" i="1"/>
  <c r="Q66" i="1"/>
  <c r="P66" i="1"/>
  <c r="O66" i="1"/>
  <c r="L66" i="1"/>
  <c r="H66" i="1"/>
  <c r="R65" i="1"/>
  <c r="Q65" i="1"/>
  <c r="P65" i="1"/>
  <c r="O65" i="1"/>
  <c r="L65" i="1"/>
  <c r="H65" i="1"/>
  <c r="R64" i="1"/>
  <c r="Q64" i="1"/>
  <c r="P64" i="1"/>
  <c r="O64" i="1"/>
  <c r="L64" i="1"/>
  <c r="H64" i="1"/>
  <c r="R63" i="1"/>
  <c r="Q63" i="1"/>
  <c r="P63" i="1"/>
  <c r="O63" i="1"/>
  <c r="L63" i="1"/>
  <c r="H63" i="1"/>
  <c r="S115" i="1" l="1"/>
  <c r="S68" i="1"/>
  <c r="S72" i="1"/>
  <c r="S96" i="1"/>
  <c r="S100" i="1"/>
  <c r="S119" i="1"/>
  <c r="S123" i="1"/>
  <c r="S127" i="1"/>
  <c r="S140" i="1"/>
  <c r="S86" i="1"/>
  <c r="S90" i="1"/>
  <c r="S114" i="1"/>
  <c r="S122" i="1"/>
  <c r="S126" i="1"/>
  <c r="S78" i="1"/>
  <c r="S102" i="1"/>
  <c r="S131" i="1"/>
  <c r="S113" i="1"/>
  <c r="S138" i="1"/>
  <c r="S142" i="1"/>
  <c r="S69" i="1"/>
  <c r="S73" i="1"/>
  <c r="S77" i="1"/>
  <c r="S101" i="1"/>
  <c r="S108" i="1"/>
  <c r="S116" i="1"/>
  <c r="S128" i="1"/>
  <c r="S141" i="1"/>
  <c r="S139" i="1"/>
  <c r="S71" i="1"/>
  <c r="S121" i="1"/>
  <c r="S105" i="1"/>
  <c r="S120" i="1"/>
  <c r="S76" i="1"/>
  <c r="S104" i="1"/>
  <c r="S112" i="1"/>
  <c r="S130" i="1"/>
  <c r="S136" i="1"/>
  <c r="S143" i="1"/>
  <c r="S80" i="1"/>
  <c r="S94" i="1"/>
  <c r="S97" i="1"/>
  <c r="S103" i="1"/>
  <c r="S109" i="1"/>
  <c r="S129" i="1"/>
  <c r="S135" i="1"/>
  <c r="S63" i="1"/>
  <c r="S82" i="1"/>
  <c r="S83" i="1"/>
  <c r="S106" i="1"/>
  <c r="S107" i="1"/>
  <c r="S111" i="1"/>
  <c r="S118" i="1"/>
  <c r="S125" i="1"/>
  <c r="S66" i="1"/>
  <c r="S110" i="1"/>
  <c r="S117" i="1"/>
  <c r="S124" i="1"/>
  <c r="S132" i="1"/>
  <c r="S144" i="1"/>
  <c r="S133" i="1"/>
  <c r="S134" i="1"/>
  <c r="S74" i="1"/>
  <c r="S89" i="1"/>
  <c r="S65" i="1"/>
  <c r="S75" i="1"/>
  <c r="S137" i="1"/>
  <c r="S70" i="1"/>
  <c r="S92" i="1"/>
  <c r="S87" i="1"/>
  <c r="S95" i="1"/>
  <c r="S99" i="1"/>
  <c r="S64" i="1"/>
  <c r="S81" i="1"/>
  <c r="S84" i="1"/>
  <c r="S85" i="1"/>
  <c r="S91" i="1"/>
  <c r="S93" i="1"/>
  <c r="S67" i="1"/>
  <c r="S79" i="1"/>
  <c r="S88" i="1"/>
  <c r="S98" i="1"/>
  <c r="R61" i="1"/>
  <c r="Q61" i="1"/>
  <c r="P61" i="1"/>
  <c r="O61" i="1"/>
  <c r="L61" i="1"/>
  <c r="H61" i="1"/>
  <c r="R60" i="1"/>
  <c r="Q60" i="1"/>
  <c r="P60" i="1"/>
  <c r="O60" i="1"/>
  <c r="L60" i="1"/>
  <c r="H60" i="1"/>
  <c r="R59" i="1"/>
  <c r="Q59" i="1"/>
  <c r="P59" i="1"/>
  <c r="O59" i="1"/>
  <c r="L59" i="1"/>
  <c r="H59" i="1"/>
  <c r="R58" i="1"/>
  <c r="Q58" i="1"/>
  <c r="P58" i="1"/>
  <c r="O58" i="1"/>
  <c r="L58" i="1"/>
  <c r="H58" i="1"/>
  <c r="R57" i="1"/>
  <c r="Q57" i="1"/>
  <c r="P57" i="1"/>
  <c r="O57" i="1"/>
  <c r="L57" i="1"/>
  <c r="H57" i="1"/>
  <c r="R56" i="1"/>
  <c r="Q56" i="1"/>
  <c r="P56" i="1"/>
  <c r="O56" i="1"/>
  <c r="L56" i="1"/>
  <c r="H56" i="1"/>
  <c r="R55" i="1"/>
  <c r="Q55" i="1"/>
  <c r="P55" i="1"/>
  <c r="O55" i="1"/>
  <c r="L55" i="1"/>
  <c r="H55" i="1"/>
  <c r="R54" i="1"/>
  <c r="Q54" i="1"/>
  <c r="P54" i="1"/>
  <c r="O54" i="1"/>
  <c r="L54" i="1"/>
  <c r="H54" i="1"/>
  <c r="R53" i="1"/>
  <c r="Q53" i="1"/>
  <c r="P53" i="1"/>
  <c r="O53" i="1"/>
  <c r="L53" i="1"/>
  <c r="H53" i="1"/>
  <c r="R52" i="1"/>
  <c r="Q52" i="1"/>
  <c r="P52" i="1"/>
  <c r="O52" i="1"/>
  <c r="L52" i="1"/>
  <c r="H52" i="1"/>
  <c r="R51" i="1"/>
  <c r="Q51" i="1"/>
  <c r="P51" i="1"/>
  <c r="O51" i="1"/>
  <c r="L51" i="1"/>
  <c r="H51" i="1"/>
  <c r="R50" i="1"/>
  <c r="Q50" i="1"/>
  <c r="P50" i="1"/>
  <c r="O50" i="1"/>
  <c r="L50" i="1"/>
  <c r="H50" i="1"/>
  <c r="R48" i="1"/>
  <c r="Q48" i="1"/>
  <c r="P48" i="1"/>
  <c r="O48" i="1"/>
  <c r="L48" i="1"/>
  <c r="H48" i="1"/>
  <c r="R47" i="1"/>
  <c r="Q47" i="1"/>
  <c r="P47" i="1"/>
  <c r="O47" i="1"/>
  <c r="L47" i="1"/>
  <c r="H47" i="1"/>
  <c r="R46" i="1"/>
  <c r="Q46" i="1"/>
  <c r="P46" i="1"/>
  <c r="O46" i="1"/>
  <c r="L46" i="1"/>
  <c r="H46" i="1"/>
  <c r="R45" i="1"/>
  <c r="Q45" i="1"/>
  <c r="P45" i="1"/>
  <c r="O45" i="1"/>
  <c r="L45" i="1"/>
  <c r="H45" i="1"/>
  <c r="R44" i="1"/>
  <c r="Q44" i="1"/>
  <c r="P44" i="1"/>
  <c r="O44" i="1"/>
  <c r="L44" i="1"/>
  <c r="H44" i="1"/>
  <c r="R43" i="1"/>
  <c r="Q43" i="1"/>
  <c r="P43" i="1"/>
  <c r="O43" i="1"/>
  <c r="L43" i="1"/>
  <c r="H43" i="1"/>
  <c r="R42" i="1"/>
  <c r="Q42" i="1"/>
  <c r="P42" i="1"/>
  <c r="O42" i="1"/>
  <c r="L42" i="1"/>
  <c r="H42" i="1"/>
  <c r="R41" i="1"/>
  <c r="Q41" i="1"/>
  <c r="P41" i="1"/>
  <c r="O41" i="1"/>
  <c r="L41" i="1"/>
  <c r="H41" i="1"/>
  <c r="R40" i="1"/>
  <c r="Q40" i="1"/>
  <c r="P40" i="1"/>
  <c r="O40" i="1"/>
  <c r="L40" i="1"/>
  <c r="H40" i="1"/>
  <c r="R39" i="1"/>
  <c r="Q39" i="1"/>
  <c r="P39" i="1"/>
  <c r="O39" i="1"/>
  <c r="L39" i="1"/>
  <c r="H39" i="1"/>
  <c r="R38" i="1"/>
  <c r="Q38" i="1"/>
  <c r="P38" i="1"/>
  <c r="O38" i="1"/>
  <c r="L38" i="1"/>
  <c r="H38" i="1"/>
  <c r="R36" i="1"/>
  <c r="Q36" i="1"/>
  <c r="P36" i="1"/>
  <c r="O36" i="1"/>
  <c r="L36" i="1"/>
  <c r="H36" i="1"/>
  <c r="R35" i="1"/>
  <c r="Q35" i="1"/>
  <c r="P35" i="1"/>
  <c r="O35" i="1"/>
  <c r="L35" i="1"/>
  <c r="H35" i="1"/>
  <c r="R34" i="1"/>
  <c r="Q34" i="1"/>
  <c r="P34" i="1"/>
  <c r="O34" i="1"/>
  <c r="L34" i="1"/>
  <c r="H34" i="1"/>
  <c r="R33" i="1"/>
  <c r="Q33" i="1"/>
  <c r="P33" i="1"/>
  <c r="O33" i="1"/>
  <c r="L33" i="1"/>
  <c r="H33" i="1"/>
  <c r="R32" i="1"/>
  <c r="Q32" i="1"/>
  <c r="P32" i="1"/>
  <c r="O32" i="1"/>
  <c r="L32" i="1"/>
  <c r="H32" i="1"/>
  <c r="R31" i="1"/>
  <c r="Q31" i="1"/>
  <c r="P31" i="1"/>
  <c r="O31" i="1"/>
  <c r="L31" i="1"/>
  <c r="H31" i="1"/>
  <c r="R49" i="1"/>
  <c r="Q49" i="1"/>
  <c r="P49" i="1"/>
  <c r="O49" i="1"/>
  <c r="L49" i="1"/>
  <c r="H49" i="1"/>
  <c r="R30" i="1"/>
  <c r="Q30" i="1"/>
  <c r="P30" i="1"/>
  <c r="O30" i="1"/>
  <c r="L30" i="1"/>
  <c r="H30" i="1"/>
  <c r="R29" i="1"/>
  <c r="Q29" i="1"/>
  <c r="P29" i="1"/>
  <c r="O29" i="1"/>
  <c r="L29" i="1"/>
  <c r="H29" i="1"/>
  <c r="R28" i="1"/>
  <c r="Q28" i="1"/>
  <c r="P28" i="1"/>
  <c r="O28" i="1"/>
  <c r="L28" i="1"/>
  <c r="H28" i="1"/>
  <c r="R27" i="1"/>
  <c r="Q27" i="1"/>
  <c r="P27" i="1"/>
  <c r="O27" i="1"/>
  <c r="L27" i="1"/>
  <c r="H27" i="1"/>
  <c r="R26" i="1"/>
  <c r="Q26" i="1"/>
  <c r="P26" i="1"/>
  <c r="O26" i="1"/>
  <c r="L26" i="1"/>
  <c r="H26" i="1"/>
  <c r="R25" i="1"/>
  <c r="Q25" i="1"/>
  <c r="P25" i="1"/>
  <c r="O25" i="1"/>
  <c r="L25" i="1"/>
  <c r="H25" i="1"/>
  <c r="R24" i="1"/>
  <c r="Q24" i="1"/>
  <c r="P24" i="1"/>
  <c r="O24" i="1"/>
  <c r="L24" i="1"/>
  <c r="H24" i="1"/>
  <c r="R23" i="1"/>
  <c r="Q23" i="1"/>
  <c r="P23" i="1"/>
  <c r="O23" i="1"/>
  <c r="L23" i="1"/>
  <c r="H23" i="1"/>
  <c r="R22" i="1"/>
  <c r="Q22" i="1"/>
  <c r="P22" i="1"/>
  <c r="O22" i="1"/>
  <c r="L22" i="1"/>
  <c r="H22" i="1"/>
  <c r="R20" i="1"/>
  <c r="Q20" i="1"/>
  <c r="P20" i="1"/>
  <c r="O20" i="1"/>
  <c r="L20" i="1"/>
  <c r="H20" i="1"/>
  <c r="R37" i="1"/>
  <c r="Q37" i="1"/>
  <c r="P37" i="1"/>
  <c r="O37" i="1"/>
  <c r="L37" i="1"/>
  <c r="H37" i="1"/>
  <c r="R19" i="1"/>
  <c r="Q19" i="1"/>
  <c r="P19" i="1"/>
  <c r="O19" i="1"/>
  <c r="L19" i="1"/>
  <c r="H19" i="1"/>
  <c r="R18" i="1"/>
  <c r="Q18" i="1"/>
  <c r="P18" i="1"/>
  <c r="O18" i="1"/>
  <c r="L18" i="1"/>
  <c r="H18" i="1"/>
  <c r="R17" i="1"/>
  <c r="Q17" i="1"/>
  <c r="P17" i="1"/>
  <c r="O17" i="1"/>
  <c r="L17" i="1"/>
  <c r="H17" i="1"/>
  <c r="R16" i="1"/>
  <c r="Q16" i="1"/>
  <c r="P16" i="1"/>
  <c r="O16" i="1"/>
  <c r="L16" i="1"/>
  <c r="H16" i="1"/>
  <c r="R15" i="1"/>
  <c r="Q15" i="1"/>
  <c r="P15" i="1"/>
  <c r="O15" i="1"/>
  <c r="L15" i="1"/>
  <c r="H15" i="1"/>
  <c r="R14" i="1"/>
  <c r="Q14" i="1"/>
  <c r="P14" i="1"/>
  <c r="O14" i="1"/>
  <c r="L14" i="1"/>
  <c r="H14" i="1"/>
  <c r="R21" i="1"/>
  <c r="Q21" i="1"/>
  <c r="P21" i="1"/>
  <c r="O21" i="1"/>
  <c r="L21" i="1"/>
  <c r="H21" i="1"/>
  <c r="R13" i="1"/>
  <c r="Q13" i="1"/>
  <c r="P13" i="1"/>
  <c r="O13" i="1"/>
  <c r="L13" i="1"/>
  <c r="H13" i="1"/>
  <c r="R12" i="1"/>
  <c r="Q12" i="1"/>
  <c r="P12" i="1"/>
  <c r="O12" i="1"/>
  <c r="L12" i="1"/>
  <c r="H12" i="1"/>
  <c r="R11" i="1"/>
  <c r="Q11" i="1"/>
  <c r="P11" i="1"/>
  <c r="O11" i="1"/>
  <c r="L11" i="1"/>
  <c r="H11" i="1"/>
  <c r="R10" i="1"/>
  <c r="Q10" i="1"/>
  <c r="P10" i="1"/>
  <c r="O10" i="1"/>
  <c r="L10" i="1"/>
  <c r="H10" i="1"/>
  <c r="R9" i="1"/>
  <c r="Q9" i="1"/>
  <c r="P9" i="1"/>
  <c r="O9" i="1"/>
  <c r="L9" i="1"/>
  <c r="H9" i="1"/>
  <c r="R8" i="1"/>
  <c r="Q8" i="1"/>
  <c r="P8" i="1"/>
  <c r="O8" i="1"/>
  <c r="L8" i="1"/>
  <c r="H8" i="1"/>
  <c r="R7" i="1"/>
  <c r="Q7" i="1"/>
  <c r="P7" i="1"/>
  <c r="O7" i="1"/>
  <c r="L7" i="1"/>
  <c r="H7" i="1"/>
  <c r="R6" i="1"/>
  <c r="Q6" i="1"/>
  <c r="P6" i="1"/>
  <c r="O6" i="1"/>
  <c r="L6" i="1"/>
  <c r="H6" i="1"/>
  <c r="R5" i="1"/>
  <c r="Q5" i="1"/>
  <c r="P5" i="1"/>
  <c r="O5" i="1"/>
  <c r="L5" i="1"/>
  <c r="H5" i="1"/>
  <c r="R4" i="1"/>
  <c r="Q4" i="1"/>
  <c r="P4" i="1"/>
  <c r="O4" i="1"/>
  <c r="L4" i="1"/>
  <c r="H4" i="1"/>
  <c r="R3" i="1"/>
  <c r="Q3" i="1"/>
  <c r="P3" i="1"/>
  <c r="O3" i="1"/>
  <c r="L3" i="1"/>
  <c r="H3" i="1"/>
  <c r="R2" i="1"/>
  <c r="Q2" i="1"/>
  <c r="P2" i="1"/>
  <c r="O2" i="1"/>
  <c r="L2" i="1"/>
  <c r="H2" i="1"/>
  <c r="S14" i="1" l="1"/>
  <c r="S18" i="1"/>
  <c r="S22" i="1"/>
  <c r="S33" i="1"/>
  <c r="S46" i="1"/>
  <c r="S51" i="1"/>
  <c r="S19" i="1"/>
  <c r="S5" i="1"/>
  <c r="S9" i="1"/>
  <c r="S37" i="1"/>
  <c r="S40" i="1"/>
  <c r="S23" i="1"/>
  <c r="S34" i="1"/>
  <c r="S47" i="1"/>
  <c r="S56" i="1"/>
  <c r="S60" i="1"/>
  <c r="S2" i="1"/>
  <c r="S10" i="1"/>
  <c r="S21" i="1"/>
  <c r="S20" i="1"/>
  <c r="S58" i="1"/>
  <c r="S57" i="1"/>
  <c r="S48" i="1"/>
  <c r="S59" i="1"/>
  <c r="S30" i="1"/>
  <c r="S45" i="1"/>
  <c r="S27" i="1"/>
  <c r="S7" i="1"/>
  <c r="S16" i="1"/>
  <c r="S29" i="1"/>
  <c r="S32" i="1"/>
  <c r="S44" i="1"/>
  <c r="S52" i="1"/>
  <c r="S55" i="1"/>
  <c r="S15" i="1"/>
  <c r="S26" i="1"/>
  <c r="S49" i="1"/>
  <c r="S35" i="1"/>
  <c r="S42" i="1"/>
  <c r="S43" i="1"/>
  <c r="S3" i="1"/>
  <c r="S8" i="1"/>
  <c r="S12" i="1"/>
  <c r="S28" i="1"/>
  <c r="S36" i="1"/>
  <c r="S38" i="1"/>
  <c r="S31" i="1"/>
  <c r="S39" i="1"/>
  <c r="S25" i="1"/>
  <c r="S50" i="1"/>
  <c r="S61" i="1"/>
  <c r="S4" i="1"/>
  <c r="S6" i="1"/>
  <c r="S11" i="1"/>
  <c r="S13" i="1"/>
  <c r="S17" i="1"/>
  <c r="S53" i="1"/>
  <c r="S41" i="1"/>
  <c r="S24" i="1"/>
  <c r="S54" i="1"/>
  <c r="B26" i="17"/>
  <c r="B11" i="17"/>
  <c r="B23" i="17"/>
  <c r="B17" i="17"/>
  <c r="B6" i="17"/>
  <c r="B24" i="17"/>
  <c r="B27" i="17"/>
  <c r="B9" i="17"/>
  <c r="B16" i="17"/>
  <c r="B3" i="17"/>
  <c r="B12" i="17"/>
  <c r="B20" i="17"/>
  <c r="B25" i="17"/>
  <c r="B19" i="17"/>
  <c r="B14" i="17"/>
  <c r="B13" i="17"/>
  <c r="B4" i="17"/>
  <c r="B5" i="17"/>
  <c r="B8" i="17"/>
  <c r="B22" i="17"/>
  <c r="B15" i="17"/>
  <c r="B18" i="17"/>
  <c r="B10" i="17"/>
  <c r="B7" i="17"/>
  <c r="B21" i="1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3" i="14"/>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83" i="19" l="1"/>
  <c r="K283" i="19"/>
  <c r="J283" i="19"/>
  <c r="I283" i="19"/>
  <c r="G283" i="19"/>
  <c r="F283" i="19"/>
  <c r="E283" i="19"/>
  <c r="D283" i="19"/>
  <c r="M282" i="19"/>
  <c r="K282" i="19"/>
  <c r="J282" i="19"/>
  <c r="I282" i="19"/>
  <c r="G282" i="19"/>
  <c r="F282" i="19"/>
  <c r="E282" i="19"/>
  <c r="D282" i="19"/>
  <c r="R279" i="19"/>
  <c r="N279" i="19"/>
  <c r="L279" i="19"/>
  <c r="H282" i="19" l="1"/>
  <c r="H283" i="19"/>
  <c r="N283" i="19"/>
  <c r="N282" i="19"/>
  <c r="K284" i="19"/>
  <c r="M284" i="19"/>
  <c r="L283" i="19"/>
  <c r="J284" i="19"/>
  <c r="O283" i="19"/>
  <c r="O282" i="19"/>
  <c r="Q283" i="19"/>
  <c r="Q282" i="19"/>
  <c r="P283" i="19"/>
  <c r="P282" i="19"/>
  <c r="L282" i="19"/>
  <c r="I284" i="19"/>
  <c r="R282" i="19" l="1"/>
  <c r="R283" i="19"/>
  <c r="P284" i="19"/>
  <c r="Q284" i="19"/>
  <c r="O284"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K1689" i="1"/>
  <c r="E1689" i="1"/>
  <c r="F1689" i="1"/>
  <c r="G1689" i="1"/>
  <c r="D1690" i="1"/>
  <c r="E1690" i="1"/>
  <c r="F1690" i="1"/>
  <c r="G1690" i="1"/>
  <c r="I1689" i="1"/>
  <c r="J1689" i="1"/>
  <c r="I1690" i="1"/>
  <c r="J1690" i="1"/>
  <c r="K1690" i="1"/>
  <c r="M1689" i="1"/>
  <c r="M1690" i="1"/>
  <c r="L1685" i="1"/>
  <c r="O1685" i="1"/>
  <c r="S1685" i="1"/>
  <c r="L1686" i="1"/>
  <c r="O1686" i="1"/>
  <c r="S1686" i="1"/>
  <c r="H1690" i="1" l="1"/>
  <c r="H1689" i="1"/>
  <c r="L1690" i="1"/>
  <c r="L1689" i="1"/>
  <c r="G1691" i="1"/>
  <c r="D1691" i="1"/>
  <c r="M1691" i="1"/>
  <c r="E1691" i="1"/>
  <c r="I1691" i="1"/>
  <c r="Q1689" i="1"/>
  <c r="F1691" i="1"/>
  <c r="Q1690" i="1"/>
  <c r="P1689" i="1"/>
  <c r="K1691" i="1"/>
  <c r="N1689" i="1"/>
  <c r="O1689" i="1" s="1"/>
  <c r="J1691" i="1"/>
  <c r="N1690" i="1"/>
  <c r="O1690" i="1" s="1"/>
  <c r="P1690" i="1"/>
  <c r="Q1691" i="1" l="1"/>
  <c r="P1691" i="1"/>
  <c r="R1690" i="1"/>
  <c r="S1690" i="1" s="1"/>
  <c r="R1689" i="1"/>
  <c r="S1689" i="1" s="1"/>
  <c r="N1691" i="1"/>
  <c r="R1691" i="1" l="1"/>
</calcChain>
</file>

<file path=xl/sharedStrings.xml><?xml version="1.0" encoding="utf-8"?>
<sst xmlns="http://schemas.openxmlformats.org/spreadsheetml/2006/main" count="6293" uniqueCount="578">
  <si>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</si>
  <si>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</si>
  <si>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</si>
  <si>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</si>
  <si>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</si>
  <si>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</si>
  <si>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</si>
  <si>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</si>
  <si>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</si>
  <si>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</si>
  <si>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</si>
  <si>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</si>
  <si>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</si>
  <si>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</si>
  <si>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</si>
  <si>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</si>
  <si>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</si>
  <si>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</si>
  <si>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</si>
  <si>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</si>
  <si>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</si>
  <si>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</si>
  <si>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</si>
  <si>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</si>
  <si>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</si>
  <si>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</si>
  <si>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</si>
  <si>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</si>
  <si>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</si>
  <si>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</si>
  <si>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</si>
  <si>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</si>
  <si>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</si>
  <si>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</si>
  <si>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</si>
  <si>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</si>
  <si>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</si>
  <si>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</si>
  <si>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</si>
  <si>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</si>
  <si>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</si>
  <si>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</si>
  <si>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</si>
  <si>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</si>
  <si>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</si>
  <si>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</si>
  <si>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</si>
  <si>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</si>
  <si>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</si>
  <si>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</si>
  <si>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</si>
  <si>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</si>
  <si>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</si>
  <si>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</si>
  <si>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</si>
  <si>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</si>
  <si>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</si>
  <si>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</si>
  <si>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</si>
  <si>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</si>
  <si>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</si>
  <si>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</si>
  <si>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</si>
  <si>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</si>
  <si>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</si>
  <si>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</si>
  <si>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</si>
  <si>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</si>
  <si>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</si>
  <si>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</si>
  <si>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</si>
  <si>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</si>
  <si>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</si>
  <si>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SKOPJE</t>
  </si>
  <si>
    <t>FRANCE</t>
  </si>
  <si>
    <t>GABON</t>
  </si>
  <si>
    <t>GEORGIA</t>
  </si>
  <si>
    <t>TBILISSI</t>
  </si>
  <si>
    <t>GERMANY</t>
  </si>
  <si>
    <t>BERLIN</t>
  </si>
  <si>
    <t>DUSSELDORF</t>
  </si>
  <si>
    <t>GHANA</t>
  </si>
  <si>
    <t>ACCRA</t>
  </si>
  <si>
    <t>GREECE</t>
  </si>
  <si>
    <t>ATHENS</t>
  </si>
  <si>
    <t>GUATEMALA</t>
  </si>
  <si>
    <t>GUINEA</t>
  </si>
  <si>
    <t>GUINEA-BISSAU</t>
  </si>
  <si>
    <t>HONDURAS</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</si>
  <si>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</si>
  <si>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</si>
  <si>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</si>
  <si>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</si>
  <si>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</si>
  <si>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</si>
  <si>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</si>
  <si>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</si>
  <si>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</si>
  <si>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</si>
  <si>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</si>
  <si>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</si>
  <si>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</si>
  <si>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</si>
  <si>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</si>
  <si>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</si>
  <si>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</si>
  <si>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</si>
  <si>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</si>
  <si>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</si>
  <si>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</si>
  <si>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</si>
  <si>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</si>
  <si>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</si>
  <si>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</si>
  <si>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</si>
  <si>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</si>
  <si>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</si>
  <si>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</si>
  <si>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</si>
  <si>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</si>
  <si>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</si>
  <si>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</si>
  <si>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</si>
  <si>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</si>
  <si>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</si>
  <si>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</si>
  <si>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</si>
  <si>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</si>
  <si>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</si>
  <si>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</si>
  <si>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</si>
  <si>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</si>
  <si>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</si>
  <si>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</si>
  <si>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</si>
  <si>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</si>
  <si>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</si>
  <si>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</si>
  <si>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</si>
  <si>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</si>
  <si>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</si>
  <si>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</si>
  <si>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</si>
  <si>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</si>
  <si>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</si>
  <si>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</si>
  <si>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</si>
  <si>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</si>
  <si>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</si>
  <si>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</si>
  <si>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</si>
  <si>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</si>
  <si>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</si>
  <si>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</si>
  <si>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</si>
  <si>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</si>
  <si>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</si>
  <si>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</si>
  <si>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</si>
  <si>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</si>
  <si>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</si>
  <si>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</si>
  <si>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</si>
  <si>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</si>
  <si>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</si>
  <si>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</si>
  <si>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</si>
  <si>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</si>
  <si>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</si>
  <si>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</si>
  <si>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</si>
  <si>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</si>
  <si>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</si>
  <si>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</si>
  <si>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</si>
  <si>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</si>
  <si>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</si>
  <si>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</si>
  <si>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</si>
  <si>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</si>
  <si>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</si>
  <si>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</si>
  <si>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</si>
  <si>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</si>
  <si>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</si>
  <si>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</si>
  <si>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</si>
  <si>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</si>
  <si>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</si>
  <si>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</si>
  <si>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</si>
  <si>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</si>
  <si>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</si>
  <si>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</si>
  <si>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</si>
  <si>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</si>
  <si>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</si>
  <si>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</si>
  <si>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</si>
  <si>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</si>
  <si>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</si>
  <si>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</si>
  <si>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</si>
  <si>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</si>
  <si>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</si>
  <si>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</si>
  <si>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</si>
  <si>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</si>
  <si>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</si>
  <si>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</si>
  <si>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</si>
  <si>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</si>
  <si>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</si>
  <si>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</si>
  <si>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</si>
  <si>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</si>
  <si>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</si>
  <si>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</si>
  <si>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</si>
  <si>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</si>
  <si>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</si>
  <si>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</si>
  <si>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</si>
  <si>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</si>
  <si>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</si>
  <si>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</si>
  <si>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</si>
  <si>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</si>
  <si>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</si>
  <si>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</si>
  <si>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</si>
  <si>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</si>
  <si>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</si>
  <si>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</si>
  <si>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</si>
  <si>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</si>
  <si>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</si>
  <si>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</si>
  <si>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</si>
  <si>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</si>
  <si>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</si>
  <si>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</si>
  <si>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</si>
  <si>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</si>
  <si>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</si>
  <si>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</si>
  <si>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</si>
  <si>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</si>
  <si>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</si>
  <si>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</si>
  <si>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</si>
  <si>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</si>
  <si>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</si>
  <si>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</si>
  <si>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</si>
  <si>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</si>
  <si>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</si>
  <si>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</si>
  <si>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</si>
  <si>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</si>
  <si>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</si>
  <si>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</si>
  <si>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</si>
  <si>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</si>
  <si>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</si>
  <si>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</si>
  <si>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</si>
  <si>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</si>
  <si>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</si>
  <si>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COPENHAGEN</t>
  </si>
  <si>
    <t>QUITO</t>
  </si>
  <si>
    <t>GUAYAQUIL</t>
  </si>
  <si>
    <t>ALEXANDRIA</t>
  </si>
  <si>
    <t>SAN SALVADOR</t>
  </si>
  <si>
    <t>BATA</t>
  </si>
  <si>
    <t>MALABO</t>
  </si>
  <si>
    <t>TALLINN</t>
  </si>
  <si>
    <t>LIBREVILLE</t>
  </si>
  <si>
    <t>FRANKFURT/MAIN</t>
  </si>
  <si>
    <t>HAMBURG</t>
  </si>
  <si>
    <t>MUNICH</t>
  </si>
  <si>
    <t>GUATEMALA CITY</t>
  </si>
  <si>
    <t>CONAKRY</t>
  </si>
  <si>
    <t>BISSAU</t>
  </si>
  <si>
    <t>PORT AU PRINCE</t>
  </si>
  <si>
    <t>TEGUCIGALPA</t>
  </si>
  <si>
    <t>JERUSALEM</t>
  </si>
  <si>
    <t>ROME</t>
  </si>
  <si>
    <t>KINGSTON</t>
  </si>
  <si>
    <t>VALETTA</t>
  </si>
  <si>
    <t>NOUAKCHOTT</t>
  </si>
  <si>
    <t>GUADALAJARA</t>
  </si>
  <si>
    <t>MONTERREY</t>
  </si>
  <si>
    <t>AGADIR</t>
  </si>
  <si>
    <t>CASABLANCA</t>
  </si>
  <si>
    <t>NADOR</t>
  </si>
  <si>
    <t>TANGER</t>
  </si>
  <si>
    <t>TETOUAN</t>
  </si>
  <si>
    <t>AMSTERDAM</t>
  </si>
  <si>
    <t>MANAGUA</t>
  </si>
  <si>
    <t>NIAMEY</t>
  </si>
  <si>
    <t>LAGOS</t>
  </si>
  <si>
    <t>PANAMA CITY</t>
  </si>
  <si>
    <t>ASUNCION</t>
  </si>
  <si>
    <t>LJUBLJANA</t>
  </si>
  <si>
    <t>GENEVA</t>
  </si>
  <si>
    <t>ZURICH</t>
  </si>
  <si>
    <t>MONTEVIDEO</t>
  </si>
  <si>
    <t>BOSTON, MA</t>
  </si>
  <si>
    <t>HOUSTON, TX</t>
  </si>
  <si>
    <t>ANNABA</t>
  </si>
  <si>
    <t>ARMENIA</t>
  </si>
  <si>
    <t>YEREVAN</t>
  </si>
  <si>
    <t>BAHRAIN</t>
  </si>
  <si>
    <t>MANAMA</t>
  </si>
  <si>
    <t>BOTSWANA</t>
  </si>
  <si>
    <t>GABORONE</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</si>
  <si>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</si>
  <si>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</si>
  <si>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</si>
  <si>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</si>
  <si>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</si>
  <si>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</si>
  <si>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</si>
  <si>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</si>
  <si>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</si>
  <si>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</si>
  <si>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</si>
  <si>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</si>
  <si>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</si>
  <si>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</si>
  <si>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</si>
  <si>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</si>
  <si>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</si>
  <si>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</si>
  <si>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</si>
  <si>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PONDICHERY</t>
  </si>
  <si>
    <t>VIENTIANE</t>
  </si>
  <si>
    <t>MADAGASCAR</t>
  </si>
  <si>
    <t>ANTANANARIVO</t>
  </si>
  <si>
    <t>MAURITIUS</t>
  </si>
  <si>
    <t>PORT LOUIS</t>
  </si>
  <si>
    <t>MONGOLIA</t>
  </si>
  <si>
    <t>ULAN BATOR</t>
  </si>
  <si>
    <t>FES</t>
  </si>
  <si>
    <t>MARRAKECH</t>
  </si>
  <si>
    <t>MYANMAR</t>
  </si>
  <si>
    <t>YANGON</t>
  </si>
  <si>
    <t>SAINT LUCIA</t>
  </si>
  <si>
    <t>CASTRIES</t>
  </si>
  <si>
    <t>JEDDAH</t>
  </si>
  <si>
    <t>JOHANNESBURG</t>
  </si>
  <si>
    <t>TOGO</t>
  </si>
  <si>
    <t>LOME</t>
  </si>
  <si>
    <t>TURKMENISTAN</t>
  </si>
  <si>
    <t>ASHGABAT</t>
  </si>
  <si>
    <t>ATLANTA, GA</t>
  </si>
  <si>
    <t>GRODNO</t>
  </si>
  <si>
    <t>LATVIA</t>
  </si>
  <si>
    <t>RIGA</t>
  </si>
  <si>
    <t>KALININGRAD</t>
  </si>
  <si>
    <t>SOVETSK</t>
  </si>
  <si>
    <t>VALENCIA</t>
  </si>
  <si>
    <t>BENGUELA</t>
  </si>
  <si>
    <t>BELO HORIZONTE</t>
  </si>
  <si>
    <t>GOA</t>
  </si>
  <si>
    <t>MACAO</t>
  </si>
  <si>
    <t>BEIRA</t>
  </si>
  <si>
    <t>SAO TOME AND PRINCIPE</t>
  </si>
  <si>
    <t xml:space="preserve">SAO TOME </t>
  </si>
  <si>
    <t>TIMOR-LESTE</t>
  </si>
  <si>
    <t>DILI</t>
  </si>
  <si>
    <t>NEWARK, NJ</t>
  </si>
  <si>
    <t>NEW BEDFORD, MA</t>
  </si>
  <si>
    <t>RECIFE</t>
  </si>
  <si>
    <t>ICELAND</t>
  </si>
  <si>
    <t>REYKJAVIK</t>
  </si>
  <si>
    <t>OSAKA</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</si>
  <si>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</si>
  <si>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</si>
  <si>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</si>
  <si>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</si>
  <si>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</si>
  <si>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</si>
  <si>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</si>
  <si>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</si>
  <si>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</si>
  <si>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</si>
  <si>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</si>
  <si>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</si>
  <si>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</si>
  <si>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</si>
  <si>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</si>
  <si>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</si>
  <si>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</si>
  <si>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</si>
  <si>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</si>
  <si>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</si>
  <si>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</si>
  <si>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</si>
  <si>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</si>
  <si>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</si>
  <si>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</si>
  <si>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</si>
  <si>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</si>
  <si>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</si>
  <si>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</si>
  <si>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</si>
  <si>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</si>
  <si>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</si>
  <si>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</si>
  <si>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</si>
  <si>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</si>
  <si>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ERITREA</t>
  </si>
  <si>
    <t>ASMARA</t>
  </si>
  <si>
    <t>SAN MARINO</t>
  </si>
  <si>
    <t>DETROIT, MI</t>
  </si>
  <si>
    <t>PHILADELPHIA, PA</t>
  </si>
  <si>
    <t>Austria</t>
  </si>
  <si>
    <t>Czech Republic</t>
  </si>
  <si>
    <t>Denmark</t>
  </si>
  <si>
    <t>FLENSBURG</t>
  </si>
  <si>
    <t>Greece</t>
  </si>
  <si>
    <t>MARIUPOL</t>
  </si>
  <si>
    <t>TAMPA, FL</t>
  </si>
  <si>
    <t>Luxembourg</t>
  </si>
  <si>
    <t>Latvia</t>
  </si>
  <si>
    <t>VITSYEBSK</t>
  </si>
  <si>
    <t>PSKOV</t>
  </si>
  <si>
    <t>Malta</t>
  </si>
  <si>
    <t>Norway</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</si>
  <si>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</si>
  <si>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</si>
  <si>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</si>
  <si>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</si>
  <si>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</si>
  <si>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</si>
  <si>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</si>
  <si>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</si>
  <si>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</si>
  <si>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</si>
  <si>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</si>
  <si>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</si>
  <si>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</si>
  <si>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</si>
  <si>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</si>
  <si>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THESSALONIKI</t>
  </si>
  <si>
    <t>SZEGED</t>
  </si>
  <si>
    <t>CAHUL</t>
  </si>
  <si>
    <t>ROSTOV</t>
  </si>
  <si>
    <t>VRŠAC</t>
  </si>
  <si>
    <t>Bulgaria</t>
  </si>
  <si>
    <t>NIS</t>
  </si>
  <si>
    <t>BURSA</t>
  </si>
  <si>
    <t>Croatia</t>
  </si>
  <si>
    <t>BANJA LUKA</t>
  </si>
  <si>
    <t>MOSTAR</t>
  </si>
  <si>
    <t>TUZLA</t>
  </si>
  <si>
    <t>MISSISSAUGA</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</si>
  <si>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</si>
  <si>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</si>
  <si>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</si>
  <si>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</si>
  <si>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</si>
  <si>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</si>
  <si>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</si>
  <si>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</si>
  <si>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</si>
  <si>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</si>
  <si>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</si>
  <si>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</si>
  <si>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</si>
  <si>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</si>
  <si>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</si>
  <si>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</si>
  <si>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</si>
  <si>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</si>
  <si>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</si>
  <si>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</si>
  <si>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</si>
  <si>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</si>
  <si>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</si>
  <si>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</si>
  <si>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</si>
  <si>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</si>
  <si>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</si>
  <si>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</si>
  <si>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</si>
  <si>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</si>
  <si>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TANZANIA</t>
  </si>
  <si>
    <t>MOLDOVA</t>
  </si>
  <si>
    <t>SYRIA</t>
  </si>
  <si>
    <t>SHENYANG</t>
  </si>
  <si>
    <t>KYIV</t>
  </si>
  <si>
    <t>LVIV</t>
  </si>
  <si>
    <t>ODESA</t>
  </si>
  <si>
    <t>BELGRADE</t>
  </si>
  <si>
    <t xml:space="preserve">Total LTVs issued </t>
  </si>
  <si>
    <t xml:space="preserve">Total LTVs issued  </t>
  </si>
  <si>
    <t xml:space="preserve">Total LTVs issued   </t>
  </si>
  <si>
    <t>CHERNIVTSI</t>
  </si>
  <si>
    <t>BAGHDAD</t>
  </si>
  <si>
    <t>Total ATVs and short-stay visas applied for</t>
  </si>
  <si>
    <t xml:space="preserve">Total ATVs and short-stay visas issued  (including multiple ATVs and MEVs) </t>
  </si>
  <si>
    <t>Total ATVs and short-stay visas not issued</t>
  </si>
  <si>
    <t>Not issued rate for ATVs and short-stay visas</t>
  </si>
  <si>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</si>
  <si>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</si>
  <si>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LIBERIA</t>
  </si>
  <si>
    <t>MONROVIA</t>
  </si>
  <si>
    <t>Multiple entry uniform visas (MEVs) issued</t>
  </si>
  <si>
    <t xml:space="preserve">Multiple entry uniform visas (MEVs) issued </t>
  </si>
  <si>
    <t>LITHUANIA</t>
  </si>
  <si>
    <t>VILNIUS</t>
  </si>
  <si>
    <t>LIBYA</t>
  </si>
  <si>
    <t>TRIPOLI</t>
  </si>
  <si>
    <t>KAZAN</t>
  </si>
  <si>
    <t>SOLOTVYNO</t>
  </si>
  <si>
    <t xml:space="preserve">Uniform C visas issued in consulates </t>
  </si>
  <si>
    <t>Uniform C visas issued at border crossing points</t>
  </si>
  <si>
    <t>Total uniform C visas issued</t>
  </si>
  <si>
    <t>The subtotals for the chosen selection are presented at the bottom of the page ("Selection subtotal in 2019"), and below ("Total visas in 2019") appear the general totals for all Member States/Associated countries in all locations.</t>
  </si>
  <si>
    <t>The final sheet contains contains data for the four Member States not yet fully applying the Schengen acquis (Bulgaria, Croatia, Cyprus and Romania).</t>
  </si>
  <si>
    <t>All data have been provided by the Schengen States (EU Member States and Associated countries), in accordance with the Visa Code, Article 46 and Annex XII.  The data on visas applied for at the consulates of Bulgaria, Croatia, Cyprus and Romania concern national visas.</t>
  </si>
  <si>
    <t xml:space="preserve">a) Uniform short stay visas entitle the holder to stay in the territories of all Member States for a period of maximum 90 days/180 days. Such visas may be issued for the purpose of a single entry or multiple entries ("MEVs "). </t>
  </si>
  <si>
    <t>NUR-SULTAN</t>
  </si>
  <si>
    <t>Member State</t>
  </si>
  <si>
    <t>LUBUMBASHI</t>
  </si>
  <si>
    <t>NAPLES</t>
  </si>
  <si>
    <t>NOVOROSSIYSK</t>
  </si>
  <si>
    <t>Total worldwide 2020</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</si>
  <si>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rFont val="Calibri"/>
        <family val="2"/>
        <scheme val="minor"/>
      </rPr>
      <t>separate worksheet</t>
    </r>
    <r>
      <rPr>
        <sz val="11"/>
        <rFont val="Calibri"/>
        <family val="2"/>
        <scheme val="minor"/>
      </rPr>
      <t xml:space="preserve"> which can be </t>
    </r>
    <r>
      <rPr>
        <b/>
        <sz val="11"/>
        <rFont val="Calibri"/>
        <family val="2"/>
        <scheme val="minor"/>
      </rPr>
      <t>navigated with tabs below</t>
    </r>
    <r>
      <rPr>
        <sz val="11"/>
        <rFont val="Calibri"/>
        <family val="2"/>
        <scheme val="minor"/>
      </rPr>
      <t>. In order to facilitate the navigation of the compilation, each tab has been assigned a name briefly describing the contents of the respective table. Data on national short-stay visas issued by Bulgaria, Croatia, Cyprus and Romania are presented in a separate tab.</t>
    </r>
  </si>
  <si>
    <t>Cyprus</t>
  </si>
  <si>
    <t>KRASNODAR</t>
  </si>
  <si>
    <t>SAMARA</t>
  </si>
  <si>
    <t xml:space="preserve">USA </t>
  </si>
  <si>
    <t>HONG KONG S.A.R.</t>
  </si>
  <si>
    <t>MACAO S.A.R.</t>
  </si>
  <si>
    <t>IRAN</t>
  </si>
  <si>
    <t>CONGO (DEMOCRATIC REPUBLIC)</t>
  </si>
  <si>
    <t>CONGO (BRAZZAVILLE)</t>
  </si>
  <si>
    <t>PALESTINIAN AUTHORITY</t>
  </si>
  <si>
    <t>SOUTH KOREA</t>
  </si>
  <si>
    <t>LAOS</t>
  </si>
  <si>
    <t>TAIWAN</t>
  </si>
  <si>
    <t>VIETNAM</t>
  </si>
  <si>
    <t>FORMER YUGOSLAV REPUBLIC OF MACEDONIA</t>
  </si>
  <si>
    <t>GJIROKASTER</t>
  </si>
  <si>
    <t>KORCE</t>
  </si>
  <si>
    <t>HOLY SEE (VATICAN CITY STATE)</t>
  </si>
  <si>
    <t>VATICAN CITY</t>
  </si>
  <si>
    <t>LUGANO</t>
  </si>
  <si>
    <t>CONGO, REPUB. DEMOC.</t>
  </si>
  <si>
    <t>COTE IVOIRE</t>
  </si>
  <si>
    <t>FORMER YUGOSLAV MACEDONIA</t>
  </si>
  <si>
    <t>LYON</t>
  </si>
  <si>
    <t>GUINEA BISSAU</t>
  </si>
  <si>
    <t>IRAN, ISLAMIC REPUBLIC OF</t>
  </si>
  <si>
    <t>BAGDAD</t>
  </si>
  <si>
    <t>KOREA, REPUBLIC OF</t>
  </si>
  <si>
    <t>RUMANIA</t>
  </si>
  <si>
    <t>BELGRAD</t>
  </si>
  <si>
    <t>TANZANIA,UND REPUBLIC</t>
  </si>
  <si>
    <t>KIEV</t>
  </si>
  <si>
    <t>SAN JUAN</t>
  </si>
  <si>
    <t>VIET NAM</t>
  </si>
  <si>
    <t>PECS</t>
  </si>
  <si>
    <t xml:space="preserve">PALESTINIAN AUTHORITY </t>
  </si>
  <si>
    <t xml:space="preserve">SOUTH AFRICA </t>
  </si>
  <si>
    <t>SERBIA AND MONTENEGRO</t>
  </si>
  <si>
    <t xml:space="preserve">OMAN </t>
  </si>
  <si>
    <t xml:space="preserve">DENMARK </t>
  </si>
  <si>
    <t>THESALONIKI</t>
  </si>
  <si>
    <t>NERTHERLANDS</t>
  </si>
  <si>
    <t>AUSTRILIA</t>
  </si>
  <si>
    <t>BALTI</t>
  </si>
  <si>
    <t xml:space="preserve">Total uniform visas issued (including MEV) 
</t>
  </si>
  <si>
    <t>Total LTV visas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</si>
</sst>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31"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Arial"/>
      <family val="2"/>
    </font>
    <font>
      <b/>
      <sz val="10"/>
      <color theme="1"/>
      <name val="Arial"/>
      <family val="2"/>
    </font>
    <font>
      <sz val="10"/>
      <name val="Arial"/>
      <family val="2"/>
    </font>
    <font>
      <sz val="10"/>
      <name val="Arial"/>
      <family val="2"/>
    </font>
    <font>
      <sz val="10"/>
      <color rgb="FF000000"/>
      <name val="Arial"/>
      <family val="2"/>
      <charset val="1"/>
    </font>
    <font>
      <sz val="10"/>
      <name val="Arial"/>
      <family val="2"/>
      <charset val="1"/>
    </font>
    <font>
      <sz val="20"/>
      <color rgb="FFFF0000"/>
      <name val="Calibri"/>
      <family val="2"/>
      <scheme val="minor"/>
    </font>
    <font>
      <sz val="10"/>
      <name val="Calibri"/>
      <family val="2"/>
    </font>
  </fonts>
  <fills count="21">
    <fill>
      <patternFill patternType="none"/>
    </fill>
    <fill>
      <patternFill patternType="gray125"/>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9" tint="0.79998168889431442"/>
        <bgColor indexed="64"/>
      </patternFill>
    </fill>
    <fill>
      <patternFill patternType="solid">
        <fgColor theme="0" tint="-0.14996795556505021"/>
        <bgColor indexed="64"/>
      </patternFill>
    </fill>
    <fill>
      <patternFill patternType="solid">
        <fgColor rgb="FFEBF1DE"/>
        <bgColor rgb="FFFDEADA"/>
      </patternFill>
    </fill>
    <fill>
      <patternFill patternType="solid">
        <fgColor rgb="FFFFFFFF"/>
        <bgColor rgb="FFEBF1DE"/>
      </patternFill>
    </fill>
    <fill>
      <patternFill patternType="solid">
        <fgColor rgb="FFFDEADA"/>
        <bgColor rgb="FFEBF1DE"/>
      </patternFill>
    </fill>
    <fill>
      <patternFill patternType="solid">
        <fgColor rgb="FFD9D9D9"/>
        <bgColor rgb="FFDCE6F2"/>
      </patternFill>
    </fill>
    <fill>
      <patternFill patternType="solid">
        <bgColor indexed="64"/>
      </patternFill>
    </fill>
    <fill>
      <patternFill patternType="solid">
        <fgColor rgb="FFFFC000"/>
        <bgColor indexed="64"/>
      </patternFill>
    </fill>
  </fills>
  <borders count="1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theme="6" tint="-0.499984740745262"/>
      </left>
      <right style="medium">
        <color theme="6" tint="-0.499984740745262"/>
      </right>
      <top style="thin">
        <color indexed="64"/>
      </top>
      <bottom style="medium">
        <color theme="6" tint="-0.499984740745262"/>
      </bottom>
      <diagonal/>
    </border>
    <border>
      <left/>
      <right style="thin">
        <color theme="6" tint="-0.499984740745262"/>
      </right>
      <top style="thin">
        <color indexed="64"/>
      </top>
      <bottom style="medium">
        <color theme="6" tint="-0.499984740745262"/>
      </bottom>
      <diagonal/>
    </border>
    <border>
      <left/>
      <right/>
      <top style="thin">
        <color indexed="64"/>
      </top>
      <bottom style="medium">
        <color theme="6" tint="-0.499984740745262"/>
      </bottom>
      <diagonal/>
    </border>
    <border>
      <left style="thin">
        <color indexed="64"/>
      </left>
      <right style="thin">
        <color theme="6" tint="-0.499984740745262"/>
      </right>
      <top style="thin">
        <color indexed="64"/>
      </top>
      <bottom/>
      <diagonal/>
    </border>
    <border>
      <left style="thin">
        <color indexed="64"/>
      </left>
      <right style="thin">
        <color rgb="FF76933C"/>
      </right>
      <top style="medium">
        <color theme="6" tint="-0.499984740745262"/>
      </top>
      <bottom style="thin">
        <color rgb="FF76933C"/>
      </bottom>
      <diagonal/>
    </border>
    <border>
      <left style="thin">
        <color indexed="64"/>
      </left>
      <right style="thin">
        <color rgb="FF76933C"/>
      </right>
      <top style="thin">
        <color rgb="FFEBF1DE"/>
      </top>
      <bottom style="thin">
        <color rgb="FFEBF1DE"/>
      </bottom>
      <diagonal/>
    </border>
    <border>
      <left style="thin">
        <color indexed="64"/>
      </left>
      <right style="thin">
        <color rgb="FF76933C"/>
      </right>
      <top style="thin">
        <color rgb="FF76933C"/>
      </top>
      <bottom style="thin">
        <color rgb="FF76933C"/>
      </bottom>
      <diagonal/>
    </border>
    <border>
      <left style="thin">
        <color indexed="64"/>
      </left>
      <right style="thin">
        <color rgb="FF76933C"/>
      </right>
      <top style="thin">
        <color rgb="FF76933C"/>
      </top>
      <bottom style="double">
        <color theme="6" tint="-0.499984740745262"/>
      </bottom>
      <diagonal/>
    </border>
    <border>
      <left style="thin">
        <color indexed="64"/>
      </left>
      <right style="thin">
        <color theme="6" tint="-0.499984740745262"/>
      </right>
      <top style="thin">
        <color indexed="64"/>
      </top>
      <bottom style="medium">
        <color theme="6" tint="-0.499984740745262"/>
      </bottom>
      <diagonal/>
    </border>
    <border>
      <left/>
      <right style="thin">
        <color indexed="64"/>
      </right>
      <top style="thin">
        <color indexed="64"/>
      </top>
      <bottom style="medium">
        <color theme="6" tint="-0.499984740745262"/>
      </bottom>
      <diagonal/>
    </border>
    <border>
      <left style="thin">
        <color indexed="64"/>
      </left>
      <right style="thin">
        <color theme="6" tint="-0.499984740745262"/>
      </right>
      <top/>
      <bottom style="thin">
        <color theme="6" tint="-0.499984740745262"/>
      </bottom>
      <diagonal/>
    </border>
    <border>
      <left/>
      <right style="thin">
        <color indexed="64"/>
      </right>
      <top/>
      <bottom style="thin">
        <color theme="6" tint="-0.499984740745262"/>
      </bottom>
      <diagonal/>
    </border>
    <border>
      <left/>
      <right style="thin">
        <color indexed="64"/>
      </right>
      <top style="thin">
        <color theme="6" tint="-0.499984740745262"/>
      </top>
      <bottom style="thin">
        <color theme="6" tint="-0.499984740745262"/>
      </bottom>
      <diagonal/>
    </border>
    <border>
      <left/>
      <right style="thin">
        <color indexed="64"/>
      </right>
      <top style="thin">
        <color theme="6" tint="-0.499984740745262"/>
      </top>
      <bottom style="double">
        <color theme="6" tint="-0.249977111117893"/>
      </bottom>
      <diagonal/>
    </border>
    <border>
      <left/>
      <right/>
      <top style="thin">
        <color indexed="64"/>
      </top>
      <bottom/>
      <diagonal/>
    </border>
    <border>
      <left style="thin">
        <color rgb="FF76933C"/>
      </left>
      <right style="medium">
        <color theme="6" tint="-0.499984740745262"/>
      </right>
      <top style="thin">
        <color rgb="FFEBF1DE"/>
      </top>
      <bottom style="thin">
        <color rgb="FFEBF1DE"/>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thin">
        <color rgb="FF76933C"/>
      </left>
      <right style="medium">
        <color theme="6" tint="-0.499984740745262"/>
      </right>
      <top style="medium">
        <color theme="6" tint="-0.499984740745262"/>
      </top>
      <bottom style="thin">
        <color rgb="FF76933C"/>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rgb="FF76933C"/>
      </right>
      <top style="thin">
        <color rgb="FF76933C"/>
      </top>
      <bottom style="thin">
        <color rgb="FF76933C"/>
      </bottom>
      <diagonal/>
    </border>
    <border>
      <left/>
      <right/>
      <top/>
      <bottom style="double">
        <color theme="6" tint="-0.249977111117893"/>
      </bottom>
      <diagonal/>
    </border>
    <border>
      <left style="medium">
        <color theme="6" tint="-0.499984740745262"/>
      </left>
      <right/>
      <top/>
      <bottom style="double">
        <color theme="6" tint="-0.249977111117893"/>
      </bottom>
      <diagonal/>
    </border>
    <border>
      <left/>
      <right style="medium">
        <color theme="6" tint="-0.499984740745262"/>
      </right>
      <top/>
      <bottom style="double">
        <color theme="6" tint="-0.249977111117893"/>
      </bottom>
      <diagonal/>
    </border>
    <border>
      <left style="thin">
        <color theme="6" tint="-0.499984740745262"/>
      </left>
      <right style="thin">
        <color theme="6" tint="-0.499984740745262"/>
      </right>
      <top/>
      <bottom/>
      <diagonal/>
    </border>
    <border>
      <left style="thin">
        <color theme="6" tint="-0.499984740745262"/>
      </left>
      <right style="thin">
        <color indexed="64"/>
      </right>
      <top style="double">
        <color theme="6" tint="-0.249977111117893"/>
      </top>
      <bottom style="medium">
        <color theme="6" tint="-0.499984740745262"/>
      </bottom>
      <diagonal/>
    </border>
    <border>
      <left/>
      <right style="medium">
        <color theme="6" tint="-0.499984740745262"/>
      </right>
      <top style="thin">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style="double">
        <color theme="6" tint="-0.499984740745262"/>
      </bottom>
      <diagonal/>
    </border>
    <border>
      <left/>
      <right style="medium">
        <color indexed="64"/>
      </right>
      <top style="medium">
        <color indexed="64"/>
      </top>
      <bottom style="thin">
        <color indexed="64"/>
      </bottom>
      <diagonal/>
    </border>
  </borders>
  <cellStyleXfs count="17">
    <xf numFmtId="0" fontId="0" fillId="0" borderId="0"/>
    <xf numFmtId="43" fontId="6" fillId="0" borderId="0" applyFont="0" applyFill="0" applyBorder="0" applyAlignment="0" applyProtection="0"/>
    <xf numFmtId="0" fontId="6" fillId="0" borderId="0"/>
    <xf numFmtId="0" fontId="2" fillId="0" borderId="0"/>
    <xf numFmtId="0" fontId="2" fillId="0" borderId="0"/>
    <xf numFmtId="9" fontId="6" fillId="0" borderId="0" applyFont="0" applyFill="0" applyBorder="0" applyAlignment="0" applyProtection="0"/>
    <xf numFmtId="0" fontId="1" fillId="0" borderId="0"/>
    <xf numFmtId="9" fontId="1" fillId="0" borderId="0" applyFont="0" applyFill="0" applyBorder="0" applyAlignment="0" applyProtection="0"/>
    <xf numFmtId="0" fontId="17" fillId="0" borderId="0"/>
    <xf numFmtId="0" fontId="18" fillId="0" borderId="0"/>
    <xf numFmtId="0" fontId="19" fillId="0" borderId="0"/>
    <xf numFmtId="0" fontId="1" fillId="0" borderId="0"/>
    <xf numFmtId="9" fontId="1" fillId="0" borderId="0" applyFont="0" applyFill="0" applyBorder="0" applyAlignment="0" applyProtection="0"/>
    <xf numFmtId="0" fontId="22" fillId="0" borderId="0"/>
    <xf numFmtId="0" fontId="23" fillId="0" borderId="0"/>
    <xf numFmtId="0" fontId="25" fillId="0" borderId="0"/>
    <xf numFmtId="0" fontId="26" fillId="0" borderId="0"/>
  </cellStyleXfs>
  <cellXfs count="269">
    <xf numFmtId="0" fontId="0" fillId="0" borderId="0" xfId="0"/>
    <xf numFmtId="0" fontId="0" fillId="0" borderId="2" xfId="0" applyBorder="1" applyAlignment="1">
      <alignment wrapText="1"/>
    </xf>
    <xf numFmtId="164" fontId="1" fillId="5" borderId="1" xfId="5" applyNumberFormat="1" applyFont="1" applyFill="1" applyBorder="1" applyAlignment="1" applyProtection="1">
      <alignment horizontal="center" vertical="center" wrapText="1"/>
    </xf>
    <xf numFmtId="0" fontId="3" fillId="6" borderId="4" xfId="0" applyFont="1" applyFill="1" applyBorder="1" applyAlignment="1">
      <alignment horizontal="center" textRotation="90" wrapText="1"/>
    </xf>
    <xf numFmtId="0" fontId="3" fillId="6" borderId="5" xfId="0" applyFont="1" applyFill="1" applyBorder="1" applyAlignment="1">
      <alignment horizontal="center" textRotation="90" wrapText="1"/>
    </xf>
    <xf numFmtId="0" fontId="3" fillId="6" borderId="6"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2" borderId="5" xfId="0" applyFont="1" applyFill="1" applyBorder="1" applyAlignment="1">
      <alignment horizontal="center" vertical="center" textRotation="90" wrapText="1"/>
    </xf>
    <xf numFmtId="0" fontId="3" fillId="2" borderId="6" xfId="0" applyFont="1" applyFill="1" applyBorder="1" applyAlignment="1">
      <alignment horizontal="center" vertical="center" textRotation="90" wrapText="1"/>
    </xf>
    <xf numFmtId="0" fontId="4" fillId="3" borderId="4" xfId="3" applyFont="1" applyFill="1" applyBorder="1" applyAlignment="1">
      <alignment horizontal="center" vertical="center" textRotation="90" wrapText="1"/>
    </xf>
    <xf numFmtId="0" fontId="3" fillId="4" borderId="5" xfId="0" applyFont="1" applyFill="1" applyBorder="1" applyAlignment="1">
      <alignment horizontal="center" vertical="center" textRotation="90" wrapText="1"/>
    </xf>
    <xf numFmtId="0" fontId="3" fillId="4" borderId="6" xfId="0" applyFont="1" applyFill="1" applyBorder="1" applyAlignment="1">
      <alignment horizontal="center" vertical="center" textRotation="90" wrapText="1"/>
    </xf>
    <xf numFmtId="0" fontId="0" fillId="0" borderId="7" xfId="0" applyBorder="1" applyAlignment="1">
      <alignment wrapText="1"/>
    </xf>
    <xf numFmtId="9" fontId="6" fillId="0" borderId="8" xfId="5" applyFont="1" applyBorder="1"/>
    <xf numFmtId="9" fontId="6" fillId="0" borderId="9" xfId="5" applyFont="1" applyBorder="1"/>
    <xf numFmtId="164" fontId="1" fillId="5" borderId="1" xfId="5" applyNumberFormat="1" applyFont="1" applyFill="1" applyBorder="1" applyAlignment="1" applyProtection="1">
      <alignment horizontal="center" vertical="center"/>
    </xf>
    <xf numFmtId="9" fontId="6" fillId="5" borderId="8" xfId="5" applyFont="1" applyFill="1" applyBorder="1"/>
    <xf numFmtId="164" fontId="5" fillId="7" borderId="10" xfId="5" applyNumberFormat="1" applyFont="1" applyFill="1" applyBorder="1" applyAlignment="1" applyProtection="1">
      <alignment horizontal="center" vertical="center"/>
    </xf>
    <xf numFmtId="164" fontId="5" fillId="7" borderId="10" xfId="5" applyNumberFormat="1" applyFont="1" applyFill="1" applyBorder="1" applyAlignment="1" applyProtection="1">
      <alignment horizontal="center" vertical="center" wrapText="1"/>
    </xf>
    <xf numFmtId="164" fontId="5" fillId="7" borderId="11" xfId="0" applyNumberFormat="1" applyFont="1" applyFill="1" applyBorder="1" applyAlignment="1">
      <alignment horizontal="center" vertical="center"/>
    </xf>
    <xf numFmtId="0" fontId="8" fillId="7" borderId="12" xfId="0" applyFont="1" applyFill="1" applyBorder="1" applyAlignment="1">
      <alignment horizontal="center" vertical="center" wrapText="1"/>
    </xf>
    <xf numFmtId="165" fontId="8" fillId="7"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5" borderId="1" xfId="0" applyNumberFormat="1" applyFill="1" applyBorder="1" applyAlignment="1">
      <alignment vertical="center"/>
    </xf>
    <xf numFmtId="164" fontId="1" fillId="5" borderId="3" xfId="0" applyNumberFormat="1" applyFont="1" applyFill="1" applyBorder="1" applyAlignment="1">
      <alignment horizontal="center" vertical="center"/>
    </xf>
    <xf numFmtId="3" fontId="1" fillId="5" borderId="1" xfId="0" applyNumberFormat="1" applyFont="1" applyFill="1" applyBorder="1" applyAlignment="1" applyProtection="1">
      <alignment horizontal="center" vertical="center" wrapText="1"/>
      <protection locked="0"/>
    </xf>
    <xf numFmtId="3" fontId="0" fillId="0" borderId="0" xfId="0" applyNumberFormat="1"/>
    <xf numFmtId="0" fontId="0" fillId="0" borderId="0" xfId="0" applyAlignment="1">
      <alignment wrapText="1"/>
    </xf>
    <xf numFmtId="3" fontId="0" fillId="0" borderId="0" xfId="0" applyNumberFormat="1" applyAlignment="1">
      <alignment wrapText="1"/>
    </xf>
    <xf numFmtId="0" fontId="0" fillId="5" borderId="0" xfId="0" applyFill="1"/>
    <xf numFmtId="3" fontId="0" fillId="5" borderId="0" xfId="0" applyNumberFormat="1" applyFill="1" applyAlignment="1">
      <alignment wrapText="1"/>
    </xf>
    <xf numFmtId="3" fontId="11" fillId="9"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5"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7" fillId="5" borderId="0" xfId="0" applyNumberFormat="1" applyFont="1" applyFill="1" applyAlignment="1">
      <alignment wrapText="1"/>
    </xf>
    <xf numFmtId="3" fontId="10" fillId="10" borderId="21" xfId="0" applyNumberFormat="1" applyFont="1" applyFill="1" applyBorder="1" applyAlignment="1">
      <alignment wrapText="1"/>
    </xf>
    <xf numFmtId="0" fontId="0" fillId="0" borderId="22" xfId="0" applyBorder="1" applyAlignment="1">
      <alignment wrapText="1"/>
    </xf>
    <xf numFmtId="0" fontId="0" fillId="0" borderId="24" xfId="0" applyBorder="1" applyAlignment="1">
      <alignment wrapText="1"/>
    </xf>
    <xf numFmtId="3" fontId="14" fillId="10" borderId="25" xfId="0" applyNumberFormat="1" applyFont="1" applyFill="1" applyBorder="1" applyAlignment="1">
      <alignment wrapText="1"/>
    </xf>
    <xf numFmtId="3" fontId="10" fillId="10" borderId="26" xfId="0" applyNumberFormat="1" applyFont="1" applyFill="1" applyBorder="1" applyAlignment="1">
      <alignment wrapText="1"/>
    </xf>
    <xf numFmtId="3" fontId="14" fillId="10" borderId="27" xfId="0" applyNumberFormat="1" applyFont="1" applyFill="1" applyBorder="1" applyAlignment="1">
      <alignment wrapText="1"/>
    </xf>
    <xf numFmtId="0" fontId="9" fillId="10" borderId="22" xfId="0" applyFont="1" applyFill="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22" xfId="0" pivotButton="1" applyNumberFormat="1" applyBorder="1" applyAlignment="1">
      <alignment wrapText="1"/>
    </xf>
    <xf numFmtId="3" fontId="0" fillId="0" borderId="22" xfId="0" applyNumberFormat="1" applyBorder="1" applyAlignment="1">
      <alignment wrapText="1"/>
    </xf>
    <xf numFmtId="3" fontId="0" fillId="5" borderId="14" xfId="0" applyNumberFormat="1" applyFill="1" applyBorder="1" applyAlignment="1">
      <alignment wrapText="1"/>
    </xf>
    <xf numFmtId="3" fontId="0" fillId="5" borderId="15" xfId="0" applyNumberFormat="1" applyFill="1" applyBorder="1" applyAlignment="1">
      <alignment wrapText="1"/>
    </xf>
    <xf numFmtId="3" fontId="0" fillId="5" borderId="16" xfId="0" applyNumberFormat="1" applyFill="1" applyBorder="1" applyAlignment="1">
      <alignment wrapText="1"/>
    </xf>
    <xf numFmtId="3" fontId="0" fillId="5" borderId="33" xfId="0" applyNumberFormat="1" applyFill="1" applyBorder="1" applyAlignment="1">
      <alignment wrapText="1"/>
    </xf>
    <xf numFmtId="3" fontId="0" fillId="5" borderId="34" xfId="0" applyNumberFormat="1" applyFill="1" applyBorder="1" applyAlignment="1">
      <alignment wrapText="1"/>
    </xf>
    <xf numFmtId="3" fontId="0" fillId="0" borderId="33" xfId="0" applyNumberFormat="1" applyBorder="1" applyAlignment="1">
      <alignment wrapText="1"/>
    </xf>
    <xf numFmtId="3" fontId="0" fillId="0" borderId="34" xfId="0" applyNumberFormat="1" applyBorder="1" applyAlignment="1">
      <alignment wrapText="1"/>
    </xf>
    <xf numFmtId="3" fontId="0" fillId="0" borderId="23" xfId="0" applyNumberFormat="1" applyBorder="1" applyAlignment="1">
      <alignment wrapText="1"/>
    </xf>
    <xf numFmtId="3" fontId="0" fillId="0" borderId="19" xfId="0" applyNumberFormat="1" applyBorder="1"/>
    <xf numFmtId="3" fontId="0" fillId="0" borderId="30" xfId="0" applyNumberFormat="1" applyBorder="1"/>
    <xf numFmtId="3" fontId="0" fillId="0" borderId="16" xfId="0" applyNumberFormat="1" applyBorder="1"/>
    <xf numFmtId="3" fontId="0" fillId="0" borderId="32" xfId="0" applyNumberFormat="1" applyBorder="1"/>
    <xf numFmtId="3" fontId="0" fillId="0" borderId="20" xfId="0" applyNumberFormat="1" applyBorder="1"/>
    <xf numFmtId="0" fontId="0" fillId="0" borderId="34" xfId="0" applyBorder="1"/>
    <xf numFmtId="0" fontId="0" fillId="0" borderId="26" xfId="0" applyBorder="1"/>
    <xf numFmtId="3" fontId="0" fillId="0" borderId="42" xfId="0" applyNumberFormat="1" applyBorder="1"/>
    <xf numFmtId="3" fontId="0" fillId="0" borderId="43" xfId="0" applyNumberFormat="1" applyBorder="1"/>
    <xf numFmtId="0" fontId="0" fillId="0" borderId="44" xfId="0" applyBorder="1"/>
    <xf numFmtId="3" fontId="0" fillId="0" borderId="22" xfId="0" pivotButton="1" applyNumberFormat="1" applyBorder="1" applyAlignment="1">
      <alignment vertical="center" wrapText="1"/>
    </xf>
    <xf numFmtId="3" fontId="14" fillId="10" borderId="27" xfId="0" applyNumberFormat="1" applyFont="1" applyFill="1" applyBorder="1" applyAlignment="1">
      <alignment vertical="center" wrapText="1"/>
    </xf>
    <xf numFmtId="3" fontId="0" fillId="0" borderId="33" xfId="0" applyNumberFormat="1" applyBorder="1" applyAlignment="1">
      <alignment vertical="center" wrapText="1"/>
    </xf>
    <xf numFmtId="3" fontId="0" fillId="0" borderId="37" xfId="0" applyNumberFormat="1" applyBorder="1" applyAlignment="1">
      <alignment vertical="center" wrapText="1"/>
    </xf>
    <xf numFmtId="3" fontId="0" fillId="0" borderId="38" xfId="0" applyNumberFormat="1" applyBorder="1" applyAlignment="1">
      <alignment vertical="center" wrapText="1"/>
    </xf>
    <xf numFmtId="3" fontId="0" fillId="0" borderId="34" xfId="0" applyNumberFormat="1" applyBorder="1" applyAlignment="1">
      <alignment vertical="center" wrapText="1"/>
    </xf>
    <xf numFmtId="3" fontId="0" fillId="0" borderId="36" xfId="0" applyNumberFormat="1" applyBorder="1" applyAlignment="1">
      <alignment vertical="center" wrapText="1"/>
    </xf>
    <xf numFmtId="3" fontId="0" fillId="0" borderId="39" xfId="0" applyNumberFormat="1" applyBorder="1" applyAlignment="1">
      <alignment vertical="center" wrapText="1"/>
    </xf>
    <xf numFmtId="3" fontId="0" fillId="0" borderId="0" xfId="0" applyNumberFormat="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5" fillId="5" borderId="0" xfId="0" applyFont="1" applyFill="1" applyAlignment="1">
      <alignment wrapText="1"/>
    </xf>
    <xf numFmtId="0" fontId="11" fillId="5" borderId="0" xfId="0" applyFont="1" applyFill="1" applyAlignment="1">
      <alignment wrapText="1"/>
    </xf>
    <xf numFmtId="0" fontId="11" fillId="9" borderId="49" xfId="0" applyFont="1" applyFill="1" applyBorder="1" applyAlignment="1">
      <alignment wrapText="1"/>
    </xf>
    <xf numFmtId="0" fontId="11" fillId="9" borderId="50" xfId="0" applyFont="1" applyFill="1" applyBorder="1" applyAlignment="1">
      <alignment wrapText="1"/>
    </xf>
    <xf numFmtId="0" fontId="11" fillId="9" borderId="57" xfId="0" applyFont="1" applyFill="1" applyBorder="1" applyAlignment="1">
      <alignment wrapText="1"/>
    </xf>
    <xf numFmtId="0" fontId="0" fillId="0" borderId="1" xfId="0" applyBorder="1"/>
    <xf numFmtId="0" fontId="16"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8" fillId="0" borderId="0" xfId="0" applyFont="1" applyAlignment="1">
      <alignment vertical="top" wrapText="1"/>
    </xf>
    <xf numFmtId="3" fontId="0" fillId="0" borderId="0" xfId="0" applyNumberFormat="1" applyAlignment="1">
      <alignment horizontal="left" vertical="top" wrapText="1"/>
    </xf>
    <xf numFmtId="0" fontId="0" fillId="0" borderId="22" xfId="0" pivotButton="1"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3" fontId="8" fillId="5" borderId="17" xfId="0" applyNumberFormat="1" applyFont="1" applyFill="1" applyBorder="1" applyAlignment="1">
      <alignment wrapText="1"/>
    </xf>
    <xf numFmtId="3" fontId="8" fillId="5" borderId="18" xfId="0" applyNumberFormat="1" applyFont="1" applyFill="1" applyBorder="1" applyAlignment="1">
      <alignment wrapText="1"/>
    </xf>
    <xf numFmtId="3" fontId="0" fillId="0" borderId="30" xfId="0" applyNumberFormat="1" applyBorder="1" applyAlignment="1">
      <alignment vertical="center" wrapText="1"/>
    </xf>
    <xf numFmtId="3" fontId="0" fillId="0" borderId="41" xfId="0" applyNumberFormat="1" applyBorder="1" applyAlignment="1">
      <alignment vertical="center" wrapText="1"/>
    </xf>
    <xf numFmtId="3" fontId="0" fillId="0" borderId="31" xfId="0" applyNumberFormat="1" applyBorder="1" applyAlignment="1">
      <alignment vertical="center" wrapText="1"/>
    </xf>
    <xf numFmtId="0" fontId="0" fillId="0" borderId="66" xfId="0" applyBorder="1" applyAlignment="1">
      <alignment wrapText="1"/>
    </xf>
    <xf numFmtId="3" fontId="14" fillId="10" borderId="67" xfId="0" applyNumberFormat="1" applyFont="1" applyFill="1" applyBorder="1" applyAlignment="1">
      <alignment wrapText="1"/>
    </xf>
    <xf numFmtId="3" fontId="14" fillId="10" borderId="68" xfId="0" applyNumberFormat="1" applyFont="1" applyFill="1" applyBorder="1" applyAlignment="1">
      <alignment wrapText="1"/>
    </xf>
    <xf numFmtId="3" fontId="14" fillId="10" borderId="65" xfId="0" applyNumberFormat="1" applyFont="1" applyFill="1" applyBorder="1" applyAlignment="1">
      <alignment wrapText="1"/>
    </xf>
    <xf numFmtId="3" fontId="0" fillId="0" borderId="28" xfId="0" applyNumberFormat="1" applyBorder="1" applyAlignment="1">
      <alignment wrapText="1"/>
    </xf>
    <xf numFmtId="3" fontId="0" fillId="0" borderId="66" xfId="0" applyNumberFormat="1" applyBorder="1" applyAlignment="1">
      <alignment wrapText="1"/>
    </xf>
    <xf numFmtId="3" fontId="0" fillId="8" borderId="29" xfId="0" applyNumberFormat="1" applyFill="1" applyBorder="1" applyAlignment="1">
      <alignment wrapText="1"/>
    </xf>
    <xf numFmtId="3" fontId="0" fillId="8" borderId="30" xfId="0" applyNumberFormat="1" applyFill="1" applyBorder="1" applyAlignment="1">
      <alignment wrapText="1"/>
    </xf>
    <xf numFmtId="3" fontId="8" fillId="8" borderId="31" xfId="0" applyNumberFormat="1" applyFont="1" applyFill="1" applyBorder="1" applyAlignment="1">
      <alignment wrapText="1"/>
    </xf>
    <xf numFmtId="0" fontId="14" fillId="0" borderId="51" xfId="0" applyFont="1" applyBorder="1" applyAlignment="1">
      <alignment vertical="center" wrapText="1"/>
    </xf>
    <xf numFmtId="3" fontId="10" fillId="0" borderId="58" xfId="0" applyNumberFormat="1" applyFont="1" applyBorder="1" applyAlignment="1">
      <alignment vertical="center" wrapText="1"/>
    </xf>
    <xf numFmtId="0" fontId="0" fillId="0" borderId="0" xfId="0" applyAlignment="1">
      <alignment vertical="center"/>
    </xf>
    <xf numFmtId="0" fontId="14" fillId="0" borderId="52" xfId="0" applyFont="1" applyBorder="1" applyAlignment="1">
      <alignment vertical="center" wrapText="1"/>
    </xf>
    <xf numFmtId="3" fontId="10" fillId="0" borderId="59" xfId="0" applyNumberFormat="1" applyFont="1" applyBorder="1" applyAlignment="1">
      <alignment vertical="center" wrapText="1"/>
    </xf>
    <xf numFmtId="0" fontId="14" fillId="0" borderId="53" xfId="0" applyFont="1" applyBorder="1" applyAlignment="1">
      <alignment vertical="center" wrapText="1"/>
    </xf>
    <xf numFmtId="3" fontId="10" fillId="0" borderId="60" xfId="0" applyNumberFormat="1" applyFont="1" applyBorder="1" applyAlignment="1">
      <alignment vertical="center" wrapText="1"/>
    </xf>
    <xf numFmtId="0" fontId="14" fillId="0" borderId="54" xfId="0" applyFont="1" applyBorder="1" applyAlignment="1">
      <alignment vertical="center" wrapText="1"/>
    </xf>
    <xf numFmtId="3" fontId="10" fillId="0" borderId="61" xfId="0" applyNumberFormat="1" applyFont="1" applyBorder="1" applyAlignment="1">
      <alignment vertical="center" wrapText="1"/>
    </xf>
    <xf numFmtId="0" fontId="10" fillId="0" borderId="55" xfId="0" applyFont="1" applyBorder="1" applyAlignment="1">
      <alignment vertical="center" wrapText="1"/>
    </xf>
    <xf numFmtId="3" fontId="10" fillId="0" borderId="62" xfId="0" applyNumberFormat="1" applyFont="1" applyBorder="1" applyAlignment="1">
      <alignment vertical="center" wrapText="1"/>
    </xf>
    <xf numFmtId="3" fontId="0" fillId="8" borderId="14" xfId="0" applyNumberFormat="1" applyFill="1" applyBorder="1" applyAlignment="1">
      <alignment wrapText="1"/>
    </xf>
    <xf numFmtId="3" fontId="0" fillId="8" borderId="0" xfId="0" applyNumberFormat="1" applyFill="1" applyAlignment="1">
      <alignment wrapText="1"/>
    </xf>
    <xf numFmtId="3" fontId="0" fillId="8" borderId="17" xfId="0" applyNumberFormat="1" applyFill="1" applyBorder="1" applyAlignment="1">
      <alignment wrapText="1"/>
    </xf>
    <xf numFmtId="164" fontId="9" fillId="12" borderId="71" xfId="5" applyNumberFormat="1" applyFont="1" applyFill="1" applyBorder="1" applyAlignment="1" applyProtection="1">
      <alignment horizontal="center" vertical="center"/>
    </xf>
    <xf numFmtId="164" fontId="9" fillId="12" borderId="72" xfId="5" applyNumberFormat="1" applyFont="1" applyFill="1" applyBorder="1" applyAlignment="1" applyProtection="1">
      <alignment horizontal="center" vertical="center"/>
    </xf>
    <xf numFmtId="164" fontId="13" fillId="12" borderId="18" xfId="5" applyNumberFormat="1" applyFont="1" applyFill="1" applyBorder="1" applyAlignment="1" applyProtection="1">
      <alignment horizontal="center" vertical="center"/>
    </xf>
    <xf numFmtId="164" fontId="9" fillId="12" borderId="27" xfId="5" applyNumberFormat="1" applyFont="1" applyFill="1" applyBorder="1" applyAlignment="1" applyProtection="1">
      <alignment horizontal="center" vertical="center"/>
    </xf>
    <xf numFmtId="0" fontId="12" fillId="9" borderId="38" xfId="0" applyFont="1" applyFill="1" applyBorder="1" applyAlignment="1">
      <alignment wrapText="1"/>
    </xf>
    <xf numFmtId="0" fontId="12" fillId="9" borderId="13" xfId="0" applyFont="1" applyFill="1" applyBorder="1" applyAlignment="1">
      <alignment wrapText="1"/>
    </xf>
    <xf numFmtId="3" fontId="0" fillId="0" borderId="73" xfId="0" applyNumberFormat="1" applyBorder="1" applyAlignment="1">
      <alignment vertical="center" wrapText="1"/>
    </xf>
    <xf numFmtId="3" fontId="14" fillId="10" borderId="40" xfId="0" applyNumberFormat="1" applyFont="1" applyFill="1" applyBorder="1" applyAlignment="1">
      <alignment vertical="center" wrapText="1"/>
    </xf>
    <xf numFmtId="164" fontId="9" fillId="12" borderId="69" xfId="5" applyNumberFormat="1" applyFont="1" applyFill="1" applyBorder="1" applyAlignment="1" applyProtection="1">
      <alignment horizontal="right" vertical="center"/>
    </xf>
    <xf numFmtId="3" fontId="11" fillId="9" borderId="28" xfId="0" applyNumberFormat="1" applyFont="1" applyFill="1" applyBorder="1" applyAlignment="1">
      <alignment vertical="center" wrapText="1"/>
    </xf>
    <xf numFmtId="0" fontId="12" fillId="9" borderId="70" xfId="0" applyFont="1" applyFill="1" applyBorder="1" applyAlignment="1">
      <alignment vertical="center" wrapText="1"/>
    </xf>
    <xf numFmtId="0" fontId="11" fillId="9" borderId="74" xfId="0" applyFont="1" applyFill="1" applyBorder="1" applyAlignment="1">
      <alignment wrapText="1"/>
    </xf>
    <xf numFmtId="3" fontId="10" fillId="0" borderId="75" xfId="0" applyNumberFormat="1" applyFont="1" applyBorder="1" applyAlignment="1">
      <alignment vertical="center" wrapText="1"/>
    </xf>
    <xf numFmtId="1" fontId="1" fillId="5" borderId="1" xfId="0" applyNumberFormat="1" applyFont="1" applyFill="1" applyBorder="1" applyAlignment="1" applyProtection="1">
      <alignment horizontal="center" vertical="center" wrapText="1"/>
      <protection locked="0"/>
    </xf>
    <xf numFmtId="3" fontId="0" fillId="0" borderId="29" xfId="0" applyNumberFormat="1" applyBorder="1"/>
    <xf numFmtId="3" fontId="0" fillId="0" borderId="14" xfId="0" applyNumberFormat="1" applyBorder="1"/>
    <xf numFmtId="3" fontId="0" fillId="0" borderId="15" xfId="0" applyNumberFormat="1" applyBorder="1"/>
    <xf numFmtId="0" fontId="0" fillId="0" borderId="33" xfId="0" applyBorder="1"/>
    <xf numFmtId="3" fontId="14" fillId="0" borderId="45" xfId="0" applyNumberFormat="1" applyFont="1" applyBorder="1" applyAlignment="1">
      <alignment wrapText="1"/>
    </xf>
    <xf numFmtId="3" fontId="14" fillId="0" borderId="46" xfId="0" applyNumberFormat="1" applyFont="1" applyBorder="1" applyAlignment="1">
      <alignment wrapText="1"/>
    </xf>
    <xf numFmtId="3" fontId="14" fillId="0" borderId="47" xfId="0" applyNumberFormat="1" applyFont="1" applyBorder="1" applyAlignment="1">
      <alignment wrapText="1"/>
    </xf>
    <xf numFmtId="3" fontId="14" fillId="0" borderId="48" xfId="0" applyNumberFormat="1" applyFont="1" applyBorder="1" applyAlignment="1">
      <alignment wrapText="1"/>
    </xf>
    <xf numFmtId="164" fontId="9" fillId="12" borderId="76" xfId="5" applyNumberFormat="1" applyFont="1" applyFill="1" applyBorder="1" applyAlignment="1" applyProtection="1">
      <alignment horizontal="center" vertical="center"/>
    </xf>
    <xf numFmtId="164" fontId="13" fillId="12" borderId="77" xfId="5" applyNumberFormat="1" applyFont="1" applyFill="1" applyBorder="1" applyAlignment="1" applyProtection="1">
      <alignment horizontal="center" vertical="center"/>
    </xf>
    <xf numFmtId="164" fontId="9" fillId="12" borderId="78" xfId="5" applyNumberFormat="1" applyFont="1" applyFill="1" applyBorder="1" applyAlignment="1" applyProtection="1">
      <alignment horizontal="center" vertical="center"/>
    </xf>
    <xf numFmtId="3" fontId="0" fillId="0" borderId="79" xfId="0" applyNumberFormat="1" applyBorder="1" applyAlignment="1">
      <alignment vertical="center" wrapText="1"/>
    </xf>
    <xf numFmtId="164" fontId="9" fillId="12" borderId="80" xfId="5" applyNumberFormat="1" applyFont="1" applyFill="1" applyBorder="1" applyAlignment="1" applyProtection="1">
      <alignment horizontal="right" vertical="center"/>
    </xf>
    <xf numFmtId="164" fontId="13" fillId="12" borderId="79" xfId="5" applyNumberFormat="1" applyFont="1" applyFill="1" applyBorder="1" applyAlignment="1" applyProtection="1">
      <alignment horizontal="right" vertical="center"/>
    </xf>
    <xf numFmtId="0" fontId="20" fillId="0" borderId="0" xfId="0" applyFont="1" applyProtection="1">
      <protection locked="0"/>
    </xf>
    <xf numFmtId="3" fontId="0" fillId="0" borderId="81" xfId="0" applyNumberFormat="1" applyBorder="1"/>
    <xf numFmtId="0" fontId="12" fillId="9" borderId="82" xfId="0" applyFont="1" applyFill="1" applyBorder="1" applyAlignment="1">
      <alignment wrapText="1"/>
    </xf>
    <xf numFmtId="0" fontId="11" fillId="9" borderId="22" xfId="0" applyFont="1" applyFill="1" applyBorder="1" applyAlignment="1">
      <alignment wrapText="1"/>
    </xf>
    <xf numFmtId="3" fontId="0" fillId="5" borderId="83" xfId="0" applyNumberFormat="1" applyFill="1" applyBorder="1"/>
    <xf numFmtId="0" fontId="0" fillId="5" borderId="83" xfId="0" applyFill="1" applyBorder="1"/>
    <xf numFmtId="0" fontId="21" fillId="0" borderId="0" xfId="0" applyFont="1"/>
    <xf numFmtId="165" fontId="24" fillId="7" borderId="10" xfId="1" applyNumberFormat="1" applyFont="1" applyFill="1" applyBorder="1" applyAlignment="1">
      <alignment horizontal="center" vertical="center"/>
    </xf>
    <xf numFmtId="3" fontId="19" fillId="0" borderId="1" xfId="0" applyNumberFormat="1" applyFont="1" applyBorder="1" applyAlignment="1">
      <alignment vertical="center"/>
    </xf>
    <xf numFmtId="3" fontId="19" fillId="5" borderId="1" xfId="0" applyNumberFormat="1" applyFont="1" applyFill="1" applyBorder="1" applyAlignment="1">
      <alignment vertical="center"/>
    </xf>
    <xf numFmtId="9" fontId="19" fillId="0" borderId="8" xfId="5" applyFont="1" applyBorder="1"/>
    <xf numFmtId="9" fontId="19" fillId="5" borderId="8" xfId="5" applyFont="1" applyFill="1" applyBorder="1"/>
    <xf numFmtId="9" fontId="19" fillId="0" borderId="9" xfId="5" applyFont="1" applyBorder="1"/>
    <xf numFmtId="0" fontId="0" fillId="5" borderId="84" xfId="0" applyFill="1" applyBorder="1" applyAlignment="1">
      <alignment wrapText="1"/>
    </xf>
    <xf numFmtId="3" fontId="0" fillId="5" borderId="84" xfId="0" applyNumberFormat="1" applyFill="1" applyBorder="1" applyAlignment="1">
      <alignment wrapText="1"/>
    </xf>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3" fontId="1" fillId="14" borderId="86" xfId="0" applyNumberFormat="1" applyFont="1" applyFill="1" applyBorder="1" applyAlignment="1">
      <alignment horizontal="center" vertical="center"/>
    </xf>
    <xf numFmtId="3" fontId="1" fillId="14" borderId="1" xfId="0" applyNumberFormat="1" applyFont="1" applyFill="1" applyBorder="1" applyAlignment="1">
      <alignment horizontal="center" vertical="center"/>
    </xf>
    <xf numFmtId="1" fontId="1" fillId="0" borderId="1" xfId="0" applyNumberFormat="1" applyFont="1" applyBorder="1" applyAlignment="1" applyProtection="1">
      <alignment horizontal="center" vertical="center"/>
      <protection locked="0"/>
    </xf>
    <xf numFmtId="0" fontId="27" fillId="0" borderId="63" xfId="4" applyFont="1" applyBorder="1" applyAlignment="1">
      <alignment wrapText="1"/>
    </xf>
    <xf numFmtId="0" fontId="27" fillId="0" borderId="1" xfId="4" applyFont="1" applyBorder="1" applyAlignment="1">
      <alignment wrapText="1"/>
    </xf>
    <xf numFmtId="3" fontId="28" fillId="18" borderId="86" xfId="0" applyNumberFormat="1" applyFont="1" applyFill="1" applyBorder="1" applyAlignment="1">
      <alignment horizontal="center" vertical="center"/>
    </xf>
    <xf numFmtId="3" fontId="28" fillId="18" borderId="1" xfId="0" applyNumberFormat="1" applyFont="1" applyFill="1" applyBorder="1" applyAlignment="1">
      <alignment horizontal="center" vertical="center"/>
    </xf>
    <xf numFmtId="0" fontId="2" fillId="0" borderId="1" xfId="4" applyBorder="1" applyAlignment="1">
      <alignment wrapText="1"/>
    </xf>
    <xf numFmtId="0" fontId="2" fillId="0" borderId="63" xfId="4" applyBorder="1" applyAlignment="1">
      <alignment wrapText="1"/>
    </xf>
    <xf numFmtId="0" fontId="0" fillId="0" borderId="2" xfId="0" applyBorder="1" applyProtection="1">
      <protection locked="0"/>
    </xf>
    <xf numFmtId="0" fontId="0" fillId="0" borderId="1" xfId="0" applyBorder="1" applyProtection="1">
      <protection locked="0"/>
    </xf>
    <xf numFmtId="164" fontId="1" fillId="11" borderId="1" xfId="7" applyNumberFormat="1" applyFont="1" applyFill="1" applyBorder="1" applyAlignment="1" applyProtection="1">
      <alignment horizontal="center" vertical="center"/>
    </xf>
    <xf numFmtId="164" fontId="1" fillId="13" borderId="1" xfId="7" applyNumberFormat="1" applyFont="1" applyFill="1" applyBorder="1" applyAlignment="1" applyProtection="1">
      <alignment horizontal="center" vertical="center" wrapText="1"/>
    </xf>
    <xf numFmtId="164" fontId="1" fillId="14" borderId="1" xfId="0" applyNumberFormat="1" applyFont="1" applyFill="1" applyBorder="1" applyAlignment="1">
      <alignment horizontal="center" vertical="center"/>
    </xf>
    <xf numFmtId="164" fontId="28" fillId="17" borderId="1" xfId="5" applyNumberFormat="1" applyFont="1" applyFill="1" applyBorder="1" applyAlignment="1" applyProtection="1">
      <alignment horizontal="center" vertical="center" wrapText="1"/>
    </xf>
    <xf numFmtId="0" fontId="3" fillId="6" borderId="12" xfId="0" applyFont="1" applyFill="1" applyBorder="1" applyAlignment="1">
      <alignment horizontal="center" textRotation="90" wrapText="1"/>
    </xf>
    <xf numFmtId="0" fontId="3" fillId="6" borderId="10" xfId="0" applyFont="1" applyFill="1" applyBorder="1" applyAlignment="1">
      <alignment horizontal="center" textRotation="90" wrapText="1"/>
    </xf>
    <xf numFmtId="0" fontId="3" fillId="2" borderId="10" xfId="0" applyFont="1" applyFill="1" applyBorder="1" applyAlignment="1">
      <alignment horizontal="center" vertical="center" textRotation="90" wrapText="1"/>
    </xf>
    <xf numFmtId="0" fontId="3" fillId="4" borderId="10" xfId="0" applyFont="1" applyFill="1" applyBorder="1" applyAlignment="1">
      <alignment horizontal="center" vertical="center" textRotation="90" wrapText="1"/>
    </xf>
    <xf numFmtId="0" fontId="3" fillId="4" borderId="11" xfId="0" applyFont="1" applyFill="1" applyBorder="1" applyAlignment="1">
      <alignment horizontal="center" vertical="center" textRotation="90" wrapText="1"/>
    </xf>
    <xf numFmtId="0" fontId="21" fillId="0" borderId="2" xfId="0" applyFont="1" applyBorder="1"/>
    <xf numFmtId="164" fontId="1" fillId="14" borderId="3" xfId="0" applyNumberFormat="1" applyFont="1" applyFill="1" applyBorder="1" applyAlignment="1">
      <alignment horizontal="center" vertical="center"/>
    </xf>
    <xf numFmtId="164" fontId="28" fillId="18" borderId="3" xfId="0" applyNumberFormat="1" applyFont="1" applyFill="1" applyBorder="1" applyAlignment="1">
      <alignment horizontal="center" vertical="center"/>
    </xf>
    <xf numFmtId="0" fontId="3" fillId="6" borderId="88" xfId="0" applyFont="1" applyFill="1" applyBorder="1" applyAlignment="1">
      <alignment horizontal="center" vertical="center" textRotation="90" wrapText="1"/>
    </xf>
    <xf numFmtId="0" fontId="3" fillId="2" borderId="12" xfId="0" applyFont="1" applyFill="1" applyBorder="1" applyAlignment="1">
      <alignment horizontal="center" vertical="center" textRotation="90" wrapText="1"/>
    </xf>
    <xf numFmtId="0" fontId="3" fillId="2" borderId="11" xfId="0" applyFont="1" applyFill="1" applyBorder="1" applyAlignment="1">
      <alignment horizontal="center" vertical="center" textRotation="90" wrapText="1"/>
    </xf>
    <xf numFmtId="164" fontId="1" fillId="11" borderId="3" xfId="7" applyNumberFormat="1" applyFont="1" applyFill="1" applyBorder="1" applyAlignment="1" applyProtection="1">
      <alignment horizontal="center" vertical="center"/>
    </xf>
    <xf numFmtId="164" fontId="28" fillId="15" borderId="3" xfId="5" applyNumberFormat="1" applyFont="1" applyFill="1" applyBorder="1" applyAlignment="1" applyProtection="1">
      <alignment horizontal="center" vertical="center"/>
    </xf>
    <xf numFmtId="0" fontId="4" fillId="3" borderId="87" xfId="3" applyFont="1" applyFill="1" applyBorder="1" applyAlignment="1">
      <alignment horizontal="center" vertical="center" textRotation="90" wrapText="1"/>
    </xf>
    <xf numFmtId="164" fontId="1" fillId="13" borderId="3" xfId="7" applyNumberFormat="1" applyFont="1" applyFill="1" applyBorder="1" applyAlignment="1" applyProtection="1">
      <alignment horizontal="center" vertical="center" wrapText="1"/>
    </xf>
    <xf numFmtId="164" fontId="28" fillId="17" borderId="3" xfId="5" applyNumberFormat="1" applyFont="1" applyFill="1" applyBorder="1" applyAlignment="1" applyProtection="1">
      <alignment horizontal="center" vertical="center" wrapText="1"/>
    </xf>
    <xf numFmtId="3" fontId="1" fillId="5" borderId="86" xfId="0" applyNumberFormat="1" applyFont="1" applyFill="1" applyBorder="1" applyAlignment="1" applyProtection="1">
      <alignment horizontal="center" vertical="center" wrapText="1"/>
      <protection locked="0"/>
    </xf>
    <xf numFmtId="3" fontId="28" fillId="16" borderId="86" xfId="0" applyNumberFormat="1" applyFont="1" applyFill="1" applyBorder="1" applyAlignment="1" applyProtection="1">
      <alignment horizontal="center" vertical="center" wrapText="1"/>
      <protection locked="0"/>
    </xf>
    <xf numFmtId="3" fontId="28" fillId="16" borderId="1" xfId="0" applyNumberFormat="1" applyFont="1" applyFill="1" applyBorder="1" applyAlignment="1" applyProtection="1">
      <alignment horizontal="center" vertical="center" wrapText="1"/>
      <protection locked="0"/>
    </xf>
    <xf numFmtId="3" fontId="0" fillId="5" borderId="1" xfId="0" applyNumberFormat="1" applyFill="1" applyBorder="1" applyAlignment="1" applyProtection="1">
      <alignment horizontal="center" vertical="center"/>
      <protection locked="0"/>
    </xf>
    <xf numFmtId="3" fontId="0" fillId="16" borderId="1" xfId="0" applyNumberFormat="1" applyFill="1" applyBorder="1" applyAlignment="1" applyProtection="1">
      <alignment horizontal="center" vertical="center"/>
      <protection locked="0"/>
    </xf>
    <xf numFmtId="3" fontId="11" fillId="9" borderId="89" xfId="0" applyNumberFormat="1" applyFont="1" applyFill="1" applyBorder="1" applyAlignment="1">
      <alignment wrapText="1"/>
    </xf>
    <xf numFmtId="3" fontId="0" fillId="0" borderId="90" xfId="0" applyNumberFormat="1" applyBorder="1" applyAlignment="1">
      <alignment wrapText="1"/>
    </xf>
    <xf numFmtId="3" fontId="0" fillId="0" borderId="91" xfId="0" applyNumberFormat="1" applyBorder="1" applyAlignment="1">
      <alignment wrapText="1"/>
    </xf>
    <xf numFmtId="0" fontId="11" fillId="9" borderId="92" xfId="0" applyFont="1" applyFill="1" applyBorder="1" applyAlignment="1">
      <alignment wrapText="1"/>
    </xf>
    <xf numFmtId="0" fontId="12" fillId="9" borderId="85" xfId="0" applyFont="1" applyFill="1" applyBorder="1" applyAlignment="1">
      <alignment wrapText="1"/>
    </xf>
    <xf numFmtId="164" fontId="14" fillId="0" borderId="93" xfId="5" applyNumberFormat="1" applyFont="1" applyBorder="1" applyAlignment="1">
      <alignment wrapText="1"/>
    </xf>
    <xf numFmtId="164" fontId="14" fillId="0" borderId="94" xfId="5" applyNumberFormat="1" applyFont="1" applyBorder="1" applyAlignment="1">
      <alignment wrapText="1"/>
    </xf>
    <xf numFmtId="164" fontId="14" fillId="0" borderId="95" xfId="5" applyNumberFormat="1" applyFont="1" applyBorder="1" applyAlignment="1">
      <alignment wrapText="1"/>
    </xf>
    <xf numFmtId="164" fontId="14" fillId="0" borderId="96" xfId="5" applyNumberFormat="1" applyFont="1" applyBorder="1" applyAlignment="1">
      <alignment wrapText="1"/>
    </xf>
    <xf numFmtId="0" fontId="12" fillId="9" borderId="97" xfId="0" applyFont="1" applyFill="1" applyBorder="1" applyAlignment="1">
      <alignment wrapText="1"/>
    </xf>
    <xf numFmtId="0" fontId="12" fillId="9" borderId="98" xfId="0" applyFont="1" applyFill="1" applyBorder="1" applyAlignment="1">
      <alignment wrapText="1"/>
    </xf>
    <xf numFmtId="164" fontId="9" fillId="12" borderId="99" xfId="5" applyNumberFormat="1" applyFont="1" applyFill="1" applyBorder="1" applyAlignment="1" applyProtection="1">
      <alignment horizontal="center" vertical="center"/>
    </xf>
    <xf numFmtId="164" fontId="9" fillId="12" borderId="100" xfId="5" applyNumberFormat="1" applyFont="1" applyFill="1" applyBorder="1" applyAlignment="1" applyProtection="1">
      <alignment horizontal="center" vertical="center"/>
    </xf>
    <xf numFmtId="164" fontId="9" fillId="12" borderId="101" xfId="5" applyNumberFormat="1" applyFont="1" applyFill="1" applyBorder="1" applyAlignment="1" applyProtection="1">
      <alignment horizontal="center" vertical="center"/>
    </xf>
    <xf numFmtId="164" fontId="9" fillId="12" borderId="102" xfId="5" applyNumberFormat="1" applyFont="1" applyFill="1" applyBorder="1" applyAlignment="1" applyProtection="1">
      <alignment horizontal="center" vertical="center"/>
    </xf>
    <xf numFmtId="3" fontId="14" fillId="0" borderId="45" xfId="0" applyNumberFormat="1" applyFont="1" applyBorder="1" applyAlignment="1">
      <alignment vertical="center" wrapText="1"/>
    </xf>
    <xf numFmtId="3" fontId="14" fillId="0" borderId="46" xfId="0" applyNumberFormat="1" applyFont="1" applyBorder="1" applyAlignment="1">
      <alignment vertical="center" wrapText="1"/>
    </xf>
    <xf numFmtId="3" fontId="14" fillId="0" borderId="47" xfId="0" applyNumberFormat="1" applyFont="1" applyBorder="1" applyAlignment="1">
      <alignment vertical="center" wrapText="1"/>
    </xf>
    <xf numFmtId="3" fontId="14" fillId="0" borderId="48" xfId="0" applyNumberFormat="1" applyFont="1" applyBorder="1" applyAlignment="1">
      <alignment vertical="center" wrapText="1"/>
    </xf>
    <xf numFmtId="3" fontId="10" fillId="0" borderId="56" xfId="0" applyNumberFormat="1" applyFont="1" applyBorder="1" applyAlignment="1">
      <alignment vertical="center" wrapText="1"/>
    </xf>
    <xf numFmtId="0" fontId="29" fillId="0" borderId="0" xfId="0" applyFont="1" applyAlignment="1">
      <alignment vertical="center"/>
    </xf>
    <xf numFmtId="3" fontId="0" fillId="0" borderId="103" xfId="0" applyNumberFormat="1" applyBorder="1" applyAlignment="1">
      <alignment wrapText="1"/>
    </xf>
    <xf numFmtId="164" fontId="0" fillId="11" borderId="64" xfId="0" applyNumberFormat="1" applyFill="1" applyBorder="1" applyAlignment="1">
      <alignment horizontal="center" vertical="center"/>
    </xf>
    <xf numFmtId="164" fontId="9" fillId="12" borderId="69" xfId="5" applyNumberFormat="1" applyFont="1" applyFill="1" applyBorder="1" applyAlignment="1" applyProtection="1">
      <alignment horizontal="center" vertical="center"/>
    </xf>
    <xf numFmtId="164" fontId="14" fillId="0" borderId="108" xfId="5" applyNumberFormat="1" applyFont="1" applyBorder="1" applyAlignment="1">
      <alignment wrapText="1"/>
    </xf>
    <xf numFmtId="164" fontId="14" fillId="0" borderId="104" xfId="5" applyNumberFormat="1" applyFont="1" applyBorder="1" applyAlignment="1">
      <alignment wrapText="1"/>
    </xf>
    <xf numFmtId="164" fontId="14" fillId="0" borderId="105" xfId="5" applyNumberFormat="1" applyFont="1" applyBorder="1" applyAlignment="1">
      <alignment wrapText="1"/>
    </xf>
    <xf numFmtId="164" fontId="14" fillId="0" borderId="109" xfId="5" applyNumberFormat="1" applyFont="1" applyBorder="1" applyAlignment="1">
      <alignment wrapText="1"/>
    </xf>
    <xf numFmtId="164" fontId="10" fillId="0" borderId="107" xfId="5" applyNumberFormat="1" applyFont="1" applyBorder="1" applyAlignment="1">
      <alignment wrapText="1"/>
    </xf>
    <xf numFmtId="0" fontId="9" fillId="0" borderId="0" xfId="0" applyFont="1" applyAlignment="1">
      <alignment vertical="top" wrapText="1"/>
    </xf>
    <xf numFmtId="0" fontId="0" fillId="5" borderId="1" xfId="0" applyFill="1" applyBorder="1"/>
    <xf numFmtId="9" fontId="0" fillId="0" borderId="0" xfId="5" applyFont="1"/>
    <xf numFmtId="0" fontId="1" fillId="0" borderId="1" xfId="4" applyFont="1" applyBorder="1" applyAlignment="1">
      <alignment wrapText="1"/>
    </xf>
    <xf numFmtId="3" fontId="0" fillId="5" borderId="19" xfId="0" applyNumberFormat="1" applyFill="1" applyBorder="1" applyAlignment="1">
      <alignment wrapText="1"/>
    </xf>
    <xf numFmtId="3" fontId="0" fillId="5" borderId="20" xfId="0" applyNumberFormat="1" applyFill="1" applyBorder="1" applyAlignment="1">
      <alignment wrapText="1"/>
    </xf>
    <xf numFmtId="3" fontId="0" fillId="5" borderId="35" xfId="0" applyNumberFormat="1" applyFill="1" applyBorder="1" applyAlignment="1">
      <alignment wrapText="1"/>
    </xf>
    <xf numFmtId="3" fontId="0" fillId="8" borderId="32" xfId="0" applyNumberFormat="1" applyFill="1" applyBorder="1" applyAlignment="1">
      <alignment wrapText="1"/>
    </xf>
    <xf numFmtId="3" fontId="0" fillId="8" borderId="19" xfId="0" applyNumberFormat="1" applyFill="1" applyBorder="1" applyAlignment="1">
      <alignment wrapText="1"/>
    </xf>
    <xf numFmtId="3" fontId="0" fillId="0" borderId="26" xfId="0" applyNumberFormat="1" applyBorder="1" applyAlignment="1">
      <alignment wrapText="1"/>
    </xf>
    <xf numFmtId="164" fontId="10" fillId="0" borderId="106" xfId="5" applyNumberFormat="1" applyFont="1" applyBorder="1" applyAlignment="1">
      <alignment wrapText="1"/>
    </xf>
    <xf numFmtId="3" fontId="0" fillId="5" borderId="26" xfId="0" applyNumberFormat="1" applyFill="1" applyBorder="1" applyAlignment="1">
      <alignment wrapText="1"/>
    </xf>
    <xf numFmtId="3" fontId="0" fillId="0" borderId="111" xfId="0" applyNumberFormat="1" applyBorder="1" applyAlignment="1">
      <alignment wrapText="1"/>
    </xf>
    <xf numFmtId="3" fontId="0" fillId="0" borderId="112" xfId="0" applyNumberFormat="1" applyBorder="1" applyAlignment="1">
      <alignment wrapText="1"/>
    </xf>
    <xf numFmtId="3" fontId="0" fillId="0" borderId="113" xfId="0" applyNumberFormat="1" applyBorder="1" applyAlignment="1">
      <alignment wrapText="1"/>
    </xf>
    <xf numFmtId="3" fontId="0" fillId="8" borderId="111" xfId="0" applyNumberFormat="1" applyFill="1" applyBorder="1" applyAlignment="1">
      <alignment wrapText="1"/>
    </xf>
    <xf numFmtId="3" fontId="0" fillId="0" borderId="32" xfId="0" applyNumberFormat="1" applyBorder="1" applyAlignment="1">
      <alignment vertical="center" wrapText="1"/>
    </xf>
    <xf numFmtId="3" fontId="0" fillId="0" borderId="19" xfId="0" applyNumberFormat="1" applyBorder="1" applyAlignment="1">
      <alignment vertical="center" wrapText="1"/>
    </xf>
    <xf numFmtId="3" fontId="0" fillId="0" borderId="20" xfId="0" applyNumberFormat="1" applyBorder="1" applyAlignment="1">
      <alignment vertical="center" wrapText="1"/>
    </xf>
    <xf numFmtId="3" fontId="0" fillId="0" borderId="26" xfId="0" applyNumberFormat="1" applyBorder="1" applyAlignment="1">
      <alignment vertical="center" wrapText="1"/>
    </xf>
    <xf numFmtId="3" fontId="0" fillId="0" borderId="22" xfId="0" applyNumberFormat="1" applyBorder="1" applyAlignment="1">
      <alignment vertical="center" wrapText="1"/>
    </xf>
    <xf numFmtId="3" fontId="0" fillId="0" borderId="35" xfId="0" applyNumberFormat="1" applyBorder="1" applyAlignment="1">
      <alignment vertical="center" wrapText="1"/>
    </xf>
    <xf numFmtId="3" fontId="14" fillId="8" borderId="110" xfId="0" applyNumberFormat="1" applyFont="1" applyFill="1" applyBorder="1" applyAlignment="1">
      <alignment wrapText="1"/>
    </xf>
    <xf numFmtId="164" fontId="13" fillId="12" borderId="115" xfId="5" applyNumberFormat="1" applyFont="1" applyFill="1" applyBorder="1" applyAlignment="1" applyProtection="1">
      <alignment horizontal="center" vertical="center"/>
    </xf>
    <xf numFmtId="3" fontId="0" fillId="0" borderId="114" xfId="0" applyNumberFormat="1" applyBorder="1" applyAlignment="1">
      <alignment vertical="center" wrapText="1"/>
    </xf>
    <xf numFmtId="3" fontId="8" fillId="19" borderId="22" xfId="0" applyNumberFormat="1" applyFont="1" applyFill="1" applyBorder="1" applyAlignment="1">
      <alignment wrapText="1"/>
    </xf>
    <xf numFmtId="164" fontId="0" fillId="11" borderId="21" xfId="0" applyNumberFormat="1" applyFill="1" applyBorder="1" applyAlignment="1">
      <alignment horizontal="center" vertical="center"/>
    </xf>
    <xf numFmtId="164" fontId="9" fillId="12" borderId="116" xfId="5" applyNumberFormat="1" applyFont="1" applyFill="1" applyBorder="1" applyAlignment="1" applyProtection="1">
      <alignment horizontal="center" vertical="center"/>
    </xf>
    <xf numFmtId="164" fontId="0" fillId="11" borderId="117" xfId="0" applyNumberFormat="1" applyFill="1" applyBorder="1" applyAlignment="1">
      <alignment horizontal="center" vertical="center"/>
    </xf>
    <xf numFmtId="0" fontId="30" fillId="20" borderId="10" xfId="0" applyFont="1" applyFill="1" applyBorder="1" applyAlignment="1">
      <alignment horizontal="center" vertical="center" textRotation="90" wrapText="1"/>
    </xf>
    <xf numFmtId="0" fontId="30" fillId="20" borderId="118" xfId="0" applyFont="1" applyFill="1" applyBorder="1" applyAlignment="1">
      <alignment horizontal="center" vertical="center" textRotation="90" wrapText="1"/>
    </xf>
    <xf numFmtId="0" fontId="30" fillId="20" borderId="12" xfId="0" applyFont="1" applyFill="1" applyBorder="1" applyAlignment="1">
      <alignment horizontal="center" vertical="center" textRotation="90" wrapText="1"/>
    </xf>
  </cellXfs>
  <cellStyles count="17">
    <cellStyle name="Comma" xfId="1" builtinId="3"/>
    <cellStyle name="Normal" xfId="0" builtinId="0"/>
    <cellStyle name="Normal 2" xfId="2" xr:uid="{00000000-0005-0000-0000-000002000000}"/>
    <cellStyle name="Normal 3" xfId="6" xr:uid="{00000000-0005-0000-0000-000003000000}"/>
    <cellStyle name="Normal 4" xfId="9" xr:uid="{00000000-0005-0000-0000-000004000000}"/>
    <cellStyle name="Normal 5" xfId="10" xr:uid="{00000000-0005-0000-0000-000005000000}"/>
    <cellStyle name="Normal 6" xfId="13" xr:uid="{00000000-0005-0000-0000-000006000000}"/>
    <cellStyle name="Normal 7" xfId="15" xr:uid="{00000000-0005-0000-0000-000007000000}"/>
    <cellStyle name="Normal 8" xfId="16" xr:uid="{00000000-0005-0000-0000-000008000000}"/>
    <cellStyle name="Normal_BE" xfId="3" xr:uid="{00000000-0005-0000-0000-000009000000}"/>
    <cellStyle name="Normal_Visa statistics" xfId="4" xr:uid="{00000000-0005-0000-0000-00000A000000}"/>
    <cellStyle name="Normalny 2" xfId="8" xr:uid="{00000000-0005-0000-0000-00000B000000}"/>
    <cellStyle name="Per cent" xfId="5" builtinId="5"/>
    <cellStyle name="Percent 2" xfId="7" xr:uid="{00000000-0005-0000-0000-00000D000000}"/>
    <cellStyle name="Prozent 2" xfId="12" xr:uid="{00000000-0005-0000-0000-00000E000000}"/>
    <cellStyle name="Standard 2" xfId="11" xr:uid="{00000000-0005-0000-0000-00000F000000}"/>
    <cellStyle name="Standard 2 2" xfId="14" xr:uid="{00000000-0005-0000-0000-000010000000}"/>
  </cellStyles>
  <dxfs count="176">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alignment vertical="center" readingOrder="0"/>
    </dxf>
    <dxf>
      <alignment vertical="center" readingOrder="0"/>
    </dxf>
    <dxf>
      <alignment vertical="center" readingOrder="0"/>
    </dxf>
    <dxf>
      <alignment vertical="center" readingOrder="0"/>
    </dxf>
    <dxf>
      <border>
        <left/>
        <right/>
        <bottom/>
      </border>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bottom style="medium">
          <color indexed="64"/>
        </bottom>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fill>
        <patternFill>
          <bgColor indexed="64"/>
        </patternFill>
      </fill>
    </dxf>
    <dxf>
      <fill>
        <patternFill>
          <bgColor indexed="64"/>
        </patternFill>
      </fill>
    </dxf>
    <dxf>
      <border>
        <top style="thin">
          <color indexed="64"/>
        </top>
      </border>
    </dxf>
    <dxf>
      <border>
        <top style="thin">
          <color indexed="64"/>
        </top>
      </border>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00000000-0011-0000-FFFF-FFFF00000000}">
      <tableStyleElement type="wholeTable" dxfId="175"/>
      <tableStyleElement type="headerRow" dxfId="174"/>
      <tableStyleElement type="totalRow" dxfId="173"/>
      <tableStyleElement type="firstRowStripe" dxfId="172"/>
      <tableStyleElement type="firstColumnStripe" dxfId="171"/>
      <tableStyleElement type="firstHeaderCell" dxfId="170"/>
      <tableStyleElement type="firstSubtotalRow" dxfId="169"/>
      <tableStyleElement type="secondSubtotalRow" dxfId="168"/>
      <tableStyleElement type="firstColumnSubheading" dxfId="167"/>
      <tableStyleElement type="firstRowSubheading" dxfId="166"/>
      <tableStyleElement type="secondRowSubheading" dxfId="165"/>
      <tableStyleElement type="pageFieldLabels" dxfId="164"/>
      <tableStyleElement type="pageFieldValues" dxfId="163"/>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NADI Zsolt (HOME)" refreshedDate="44698.02738738426" createdVersion="4" refreshedVersion="6" recordCount="1683" xr:uid="{00000000-000A-0000-FFFF-FFFF24000000}">
  <cacheSource type="worksheet">
    <worksheetSource ref="A1:S1684"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204">
        <s v="ALBANIA"/>
        <s v="ALGERIA"/>
        <s v="ARGENTINA"/>
        <s v="AUSTRALIA"/>
        <s v="AZERBAIJAN"/>
        <s v="BOSNIA AND HERZEGOVINA"/>
        <s v="BRAZIL"/>
        <s v="BULGARIA"/>
        <s v="CANADA"/>
        <s v="CHILE"/>
        <s v="CHINA"/>
        <s v="COLOMBIA"/>
        <s v="CROATIA"/>
        <s v="CUBA"/>
        <s v="CYPRUS"/>
        <s v="EGYPT"/>
        <s v="ETHIOPIA"/>
        <s v="FORMER YUGOSLAV REPUBLIC OF MACEDONIA"/>
        <s v="GERMANY"/>
        <s v="HONG KONG S.A.R."/>
        <s v="INDIA"/>
        <s v="INDONESIA"/>
        <s v="IRAN"/>
        <s v="IRELAND"/>
        <s v="ISRAEL"/>
        <s v="JAPAN"/>
        <s v="JORDAN"/>
        <s v="KAZAKHSTAN"/>
        <s v="KENYA"/>
        <s v="KUWAIT"/>
        <s v="LEBANON"/>
        <s v="MALAYSIA"/>
        <s v="MEXICO"/>
        <s v="MOROCCO"/>
        <s v="NIGERIA"/>
        <s v="OMAN"/>
        <s v="PAKISTAN"/>
        <s v="PERU"/>
        <s v="PHILIPPINES"/>
        <s v="ROMANIA"/>
        <s v="RUSSIAN FEDERATION"/>
        <s v="SAUDI ARABIA"/>
        <s v="SENEGAL"/>
        <s v="SERBIA"/>
        <s v="SLOVAKIA"/>
        <s v="SLOVENIA"/>
        <s v="SOUTH AFRICA"/>
        <s v="SOUTH KOREA"/>
        <s v="SYRIA"/>
        <s v="TAIWAN"/>
        <s v="THAILAND"/>
        <s v="TUNISIA"/>
        <s v="TURKEY"/>
        <s v="UKRAINE"/>
        <s v="UNITED ARAB EMIRATES"/>
        <s v="UNITED KINGDOM"/>
        <s v="USA"/>
        <s v="VIETNAM"/>
        <s v="ANGOLA"/>
        <s v="BELGIUM"/>
        <s v="BURKINA FASO"/>
        <s v="BURUNDI"/>
        <s v="CAMEROON"/>
        <s v="CONGO (DEMOCRATIC REPUBLIC)"/>
        <s v="COTE D'IVOIRE"/>
        <s v="FRANCE"/>
        <s v="GREECE"/>
        <s v="HUNGARY"/>
        <s v="ITALY"/>
        <s v="JAMAICA"/>
        <s v="NETHERLANDS"/>
        <s v="PANAMA"/>
        <s v="POLAND"/>
        <s v="PORTUGAL"/>
        <s v="QATAR"/>
        <s v="RWANDA"/>
        <s v="SINGAPORE"/>
        <s v="SPAIN"/>
        <s v="SWITZERLAND"/>
        <s v="TANZANIA"/>
        <s v="UGANDA"/>
        <s v="AFGHANISTAN"/>
        <s v="ARMENIA"/>
        <s v="AUSTRIA"/>
        <s v="BELARUS"/>
        <s v="GEORGIA"/>
        <s v="GHANA"/>
        <s v="IRAQ"/>
        <s v="MOLDOVA"/>
        <s v="MONGOLIA"/>
        <s v="UZBEKISTAN"/>
        <s v="ZAMBIA"/>
        <s v="BANGLADESH"/>
        <s v="DENMARK"/>
        <s v="FINLAND"/>
        <s v="ICELAND"/>
        <s v="LATVIA"/>
        <s v="MALI"/>
        <s v="NORWAY"/>
        <s v="SWEDEN"/>
        <s v="KOSOVO"/>
        <s v="LITHUANIA"/>
        <s v="MOZAMBIQUE"/>
        <s v="NAMIBIA"/>
        <s v="NEPAL"/>
        <s v="BAHRAIN"/>
        <s v="BENIN"/>
        <s v="BOLIVIA"/>
        <s v="CAMBODIA"/>
        <s v="CENTRAL AFRICAN REPUBLIC"/>
        <s v="CHAD"/>
        <s v="COMOROS"/>
        <s v="CONGO (BRAZZAVILLE)"/>
        <s v="DJIBOUTI"/>
        <s v="DOMINICAN REPUBLIC"/>
        <s v="ECUADOR"/>
        <s v="EQUATORIAL GUINEA"/>
        <s v="GABON"/>
        <s v="GUATEMALA"/>
        <s v="GUINEA"/>
        <s v="HAITI"/>
        <s v="LAOS"/>
        <s v="MADAGASCAR"/>
        <s v="MALTA"/>
        <s v="MAURITANIA"/>
        <s v="MAURITIUS"/>
        <s v="MYANMAR"/>
        <s v="NEW ZEALAND"/>
        <s v="NIGER"/>
        <s v="SAINT LUCIA"/>
        <s v="SRI LANKA"/>
        <s v="SUDAN"/>
        <s v="SURINAME"/>
        <s v="TOGO"/>
        <s v="URUGUAY"/>
        <s v="ZIMBABWE"/>
        <s v="BOTSWANA"/>
        <s v="COSTA RICA"/>
        <s v="CZECH REPUBLIC"/>
        <s v="EL SALVADOR"/>
        <s v="ESTONIA"/>
        <s v="HONDURAS"/>
        <s v="KYRGYZSTAN"/>
        <s v="MONTENEGRO"/>
        <s v="NICARAGUA"/>
        <s v="PALESTINIAN AUTHORITY"/>
        <s v="PARAGUAY"/>
        <s v="TAJIKISTAN"/>
        <s v="TRINIDAD AND TOBAGO"/>
        <s v="TURKMENISTAN"/>
        <s v="VENEZUELA"/>
        <s v="ERITREA"/>
        <s v="HOLY SEE (VATICAN CITY STATE)"/>
        <s v="LIBYA"/>
        <s v="SAN MARINO"/>
        <s v="LUXEMBOURG"/>
        <s v="CAPE VERDE"/>
        <s v="GUINEA-BISSAU"/>
        <s v="MACAO S.A.R."/>
        <s v="SAO TOME AND PRINCIPE"/>
        <s v="TIMOR-LESTE"/>
        <s v="ANDORRA"/>
        <s v="CONGO, REPUB. DEMOC."/>
        <s v="COTE IVOIRE"/>
        <s v="FORMER YUGOSLAV MACEDONIA"/>
        <s v="GUINEA BISSAU"/>
        <s v="IRAN, ISLAMIC REPUBLIC OF"/>
        <s v="KOREA, REPUBLIC OF"/>
        <s v="RUMANIA"/>
        <s v="TANZANIA,UND REPUBLIC"/>
        <s v="VIET NAM"/>
        <s v="LIBERIA"/>
        <m u="1"/>
        <s v="PUERTO RICO" u="1"/>
        <s v="SANTA SEDE" u="1"/>
        <s v="TAIWAN, PROVINCE OF CHINA" u="1"/>
        <s v="TAIWAN,PROVINCE CHINA" u="1"/>
        <s v="PALESTINE" u="1"/>
        <s v="NORTH MACEDONIA" u="1"/>
        <s v="KOREA (REPUBLIC)" u="1"/>
        <s v="VANUATU" u="1"/>
        <s v="LIBYAN ARAB JAMAHIRIYA" u="1"/>
        <s v="MOLDOVA, REPUBLIC OF" u="1"/>
        <s v="CONGO" u="1"/>
        <s v="KOREA (DEMOCRATIC PEOPLE'S REPUBLIC)" u="1"/>
        <s v="MONACO" u="1"/>
        <s v="SYRIAN ARAB REPUBLIC" u="1"/>
        <s v="FIJI" u="1"/>
        <s v="TANZANIA, UNITED REPUBLIC OF" u="1"/>
        <s v="PAPUA NEW GUINEA" u="1"/>
        <s v="LAO PEOPLE'S DEMOCRATIC REPUBLIC" u="1"/>
        <s v="MACAO, S.A.R." u="1"/>
        <s v="MACAO" u="1"/>
        <s v="SEYCHELLES" u="1"/>
        <s v="BRUNEI" u="1"/>
        <s v="BHUTAN" u="1"/>
        <s v="MALAWI" u="1"/>
        <s v="SOUTH SUDAN" u="1"/>
        <s v="CONGO, THE DEMOCRATIC REPUBLIC OF THE" u="1"/>
        <s v="SIERRA LEONE" u="1"/>
        <s v="HOLY SEE" u="1"/>
        <s v="NORTH KOREA" u="1"/>
        <s v="YEMEN" u="1"/>
        <s v="KOREA, DEMOCRATIC PEOPLE'S REPUBLIC OF" u="1"/>
      </sharedItems>
    </cacheField>
    <cacheField name="Consulate" numFmtId="0">
      <sharedItems/>
    </cacheField>
    <cacheField name="Airport transit visas (ATVs) applied for " numFmtId="0">
      <sharedItems containsString="0" containsBlank="1" containsNumber="1" containsInteger="1" minValue="0" maxValue="1664"/>
    </cacheField>
    <cacheField name=" ATVs issued (including multiple)" numFmtId="0">
      <sharedItems containsString="0" containsBlank="1" containsNumber="1" containsInteger="1" minValue="0" maxValue="1550"/>
    </cacheField>
    <cacheField name="Multiple ATVs issued" numFmtId="1">
      <sharedItems containsString="0" containsBlank="1" containsNumber="1" containsInteger="1" minValue="0" maxValue="750"/>
    </cacheField>
    <cacheField name="ATVs not issued " numFmtId="1">
      <sharedItems containsString="0" containsBlank="1" containsNumber="1" containsInteger="1" minValue="0" maxValue="191"/>
    </cacheField>
    <cacheField name="Not issued rate for ATVs" numFmtId="164">
      <sharedItems containsBlank="1" containsMixedTypes="1" containsNumber="1" minValue="0" maxValue="1"/>
    </cacheField>
    <cacheField name="Uniform visas applied for" numFmtId="3">
      <sharedItems containsSemiMixedTypes="0" containsString="0" containsNumber="1" containsInteger="1" minValue="0" maxValue="154339"/>
    </cacheField>
    <cacheField name="Total  uniform visas issued (including MEV) _x000a_" numFmtId="3">
      <sharedItems containsString="0" containsBlank="1" containsNumber="1" containsInteger="1" minValue="0" maxValue="149886"/>
    </cacheField>
    <cacheField name="Multiple entry uniform visas (MEVs) issued" numFmtId="3">
      <sharedItems containsString="0" containsBlank="1" containsNumber="1" containsInteger="1" minValue="0" maxValue="143895"/>
    </cacheField>
    <cacheField name="Share of MEVs on total number of uniform visas issued" numFmtId="164">
      <sharedItems containsMixedTypes="1" containsNumber="1" minValue="0" maxValue="44.833333333333336"/>
    </cacheField>
    <cacheField name="Total LTVs issued" numFmtId="3">
      <sharedItems containsString="0" containsBlank="1" containsNumber="1" containsInteger="1" minValue="0" maxValue="16746"/>
    </cacheField>
    <cacheField name="Uniform visas not issued" numFmtId="3">
      <sharedItems containsString="0" containsBlank="1" containsNumber="1" containsInteger="1" minValue="0" maxValue="17871"/>
    </cacheField>
    <cacheField name="Not issued rate for uniform visas" numFmtId="164">
      <sharedItems containsMixedTypes="1" containsNumber="1" minValue="0" maxValue="1"/>
    </cacheField>
    <cacheField name="Total ATVs and uniform visas applied for" numFmtId="3">
      <sharedItems containsMixedTypes="1" containsNumber="1" containsInteger="1" minValue="1" maxValue="154339"/>
    </cacheField>
    <cacheField name="Total ATVs and uniform visas issued  (including multiple ATVs, MEVs and LTVs) " numFmtId="3">
      <sharedItems containsMixedTypes="1" containsNumber="1" containsInteger="1" minValue="1" maxValue="149904"/>
    </cacheField>
    <cacheField name="Total ATVs and uniform visas not issued" numFmtId="3">
      <sharedItems containsMixedTypes="1" containsNumber="1" containsInteger="1" minValue="1" maxValue="17871"/>
    </cacheField>
    <cacheField name="Not issued rate for ATVs and uniform visas " numFmtId="164">
      <sharedItems containsMixedTypes="1" containsNumber="1" minValue="1.0504201680672268E-3" maxValue="0.89816124469589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83">
  <r>
    <x v="0"/>
    <x v="0"/>
    <s v="TIRANA"/>
    <m/>
    <m/>
    <m/>
    <m/>
    <s v=""/>
    <n v="32"/>
    <n v="23"/>
    <n v="17"/>
    <n v="0.73913043478260865"/>
    <n v="2"/>
    <n v="7"/>
    <n v="0.21875"/>
    <n v="32"/>
    <n v="25"/>
    <n v="7"/>
    <n v="0.21875"/>
  </r>
  <r>
    <x v="0"/>
    <x v="1"/>
    <s v="ALGIERS"/>
    <m/>
    <m/>
    <m/>
    <m/>
    <s v=""/>
    <n v="596"/>
    <n v="331"/>
    <n v="111"/>
    <n v="0.33534743202416917"/>
    <m/>
    <n v="265"/>
    <n v="0.44463087248322147"/>
    <n v="596"/>
    <n v="331"/>
    <n v="265"/>
    <n v="0.44463087248322147"/>
  </r>
  <r>
    <x v="0"/>
    <x v="2"/>
    <s v="BUENOS AIRES"/>
    <m/>
    <m/>
    <m/>
    <m/>
    <s v=""/>
    <n v="9"/>
    <n v="8"/>
    <n v="8"/>
    <n v="1"/>
    <m/>
    <n v="1"/>
    <n v="0.1111111111111111"/>
    <n v="9"/>
    <n v="8"/>
    <n v="1"/>
    <n v="0.1111111111111111"/>
  </r>
  <r>
    <x v="0"/>
    <x v="3"/>
    <s v="CANBERRA"/>
    <m/>
    <m/>
    <m/>
    <m/>
    <s v=""/>
    <n v="85"/>
    <n v="81"/>
    <n v="79"/>
    <n v="0.97530864197530864"/>
    <m/>
    <n v="4"/>
    <n v="4.7058823529411764E-2"/>
    <n v="85"/>
    <n v="81"/>
    <n v="4"/>
    <n v="4.7058823529411764E-2"/>
  </r>
  <r>
    <x v="0"/>
    <x v="4"/>
    <s v="BAKU"/>
    <m/>
    <m/>
    <m/>
    <m/>
    <s v=""/>
    <n v="385"/>
    <n v="372"/>
    <n v="362"/>
    <n v="0.9731182795698925"/>
    <m/>
    <n v="13"/>
    <n v="3.3766233766233764E-2"/>
    <n v="385"/>
    <n v="372"/>
    <n v="13"/>
    <n v="3.3766233766233764E-2"/>
  </r>
  <r>
    <x v="0"/>
    <x v="5"/>
    <s v="SARAJEVO"/>
    <m/>
    <m/>
    <m/>
    <m/>
    <s v=""/>
    <n v="1401"/>
    <n v="1388"/>
    <n v="1384"/>
    <n v="0.99711815561959649"/>
    <m/>
    <n v="13"/>
    <n v="9.2790863668807989E-3"/>
    <n v="1401"/>
    <n v="1388"/>
    <n v="13"/>
    <n v="9.2790863668807989E-3"/>
  </r>
  <r>
    <x v="0"/>
    <x v="6"/>
    <s v="BRASILIA"/>
    <m/>
    <m/>
    <m/>
    <m/>
    <s v=""/>
    <n v="11"/>
    <n v="11"/>
    <n v="11"/>
    <n v="1"/>
    <m/>
    <m/>
    <n v="0"/>
    <n v="11"/>
    <n v="11"/>
    <s v=""/>
    <s v=""/>
  </r>
  <r>
    <x v="0"/>
    <x v="7"/>
    <s v="SOFIA"/>
    <m/>
    <m/>
    <m/>
    <m/>
    <s v=""/>
    <n v="227"/>
    <n v="221"/>
    <n v="217"/>
    <n v="0.98190045248868774"/>
    <n v="2"/>
    <n v="4"/>
    <n v="1.7621145374449341E-2"/>
    <n v="227"/>
    <n v="223"/>
    <n v="4"/>
    <n v="1.7621145374449341E-2"/>
  </r>
  <r>
    <x v="0"/>
    <x v="8"/>
    <s v="OTTAWA"/>
    <m/>
    <m/>
    <m/>
    <m/>
    <s v=""/>
    <n v="200"/>
    <n v="198"/>
    <n v="197"/>
    <n v="0.99494949494949492"/>
    <m/>
    <n v="2"/>
    <n v="0.01"/>
    <n v="200"/>
    <n v="198"/>
    <n v="2"/>
    <n v="0.01"/>
  </r>
  <r>
    <x v="0"/>
    <x v="9"/>
    <s v="SANTIAGO DE CHILE"/>
    <m/>
    <m/>
    <m/>
    <m/>
    <s v=""/>
    <n v="7"/>
    <n v="6"/>
    <n v="6"/>
    <n v="1"/>
    <m/>
    <n v="1"/>
    <n v="0.14285714285714285"/>
    <n v="7"/>
    <n v="6"/>
    <n v="1"/>
    <n v="0.14285714285714285"/>
  </r>
  <r>
    <x v="0"/>
    <x v="10"/>
    <s v="BEIJING"/>
    <m/>
    <m/>
    <m/>
    <m/>
    <s v=""/>
    <n v="493"/>
    <n v="424"/>
    <n v="395"/>
    <n v="0.93160377358490565"/>
    <m/>
    <n v="69"/>
    <n v="0.13995943204868155"/>
    <n v="493"/>
    <n v="424"/>
    <n v="69"/>
    <n v="0.13995943204868155"/>
  </r>
  <r>
    <x v="0"/>
    <x v="10"/>
    <s v="SHANGHAI"/>
    <m/>
    <m/>
    <m/>
    <m/>
    <s v=""/>
    <n v="85"/>
    <n v="83"/>
    <n v="83"/>
    <n v="1"/>
    <m/>
    <n v="2"/>
    <n v="2.3529411764705882E-2"/>
    <n v="85"/>
    <n v="83"/>
    <n v="2"/>
    <n v="2.3529411764705882E-2"/>
  </r>
  <r>
    <x v="0"/>
    <x v="11"/>
    <s v="BOGOTA"/>
    <m/>
    <m/>
    <m/>
    <m/>
    <s v=""/>
    <n v="31"/>
    <n v="22"/>
    <n v="21"/>
    <n v="0.95454545454545459"/>
    <m/>
    <n v="9"/>
    <n v="0.29032258064516131"/>
    <n v="31"/>
    <n v="22"/>
    <n v="9"/>
    <n v="0.29032258064516131"/>
  </r>
  <r>
    <x v="0"/>
    <x v="12"/>
    <s v="ZAGREB"/>
    <m/>
    <m/>
    <m/>
    <m/>
    <s v=""/>
    <n v="216"/>
    <n v="170"/>
    <n v="141"/>
    <n v="0.8294117647058824"/>
    <n v="15"/>
    <n v="31"/>
    <n v="0.14351851851851852"/>
    <n v="216"/>
    <n v="185"/>
    <n v="31"/>
    <n v="0.14351851851851852"/>
  </r>
  <r>
    <x v="0"/>
    <x v="13"/>
    <s v="HAVANA"/>
    <m/>
    <m/>
    <m/>
    <m/>
    <s v=""/>
    <n v="200"/>
    <n v="162"/>
    <n v="138"/>
    <n v="0.85185185185185186"/>
    <m/>
    <n v="38"/>
    <n v="0.19"/>
    <n v="200"/>
    <n v="162"/>
    <n v="38"/>
    <n v="0.19"/>
  </r>
  <r>
    <x v="0"/>
    <x v="14"/>
    <s v="NICOSIA"/>
    <m/>
    <m/>
    <m/>
    <m/>
    <s v=""/>
    <n v="671"/>
    <n v="655"/>
    <n v="644"/>
    <n v="0.98320610687022902"/>
    <n v="5"/>
    <n v="11"/>
    <n v="1.6393442622950821E-2"/>
    <n v="671"/>
    <n v="660"/>
    <n v="11"/>
    <n v="1.6393442622950821E-2"/>
  </r>
  <r>
    <x v="0"/>
    <x v="15"/>
    <s v="CAIRO"/>
    <m/>
    <m/>
    <m/>
    <m/>
    <s v=""/>
    <n v="615"/>
    <n v="476"/>
    <n v="403"/>
    <n v="0.84663865546218486"/>
    <m/>
    <n v="139"/>
    <n v="0.22601626016260162"/>
    <n v="615"/>
    <n v="476"/>
    <n v="139"/>
    <n v="0.22601626016260162"/>
  </r>
  <r>
    <x v="0"/>
    <x v="16"/>
    <s v="ADDIS ABEBA"/>
    <n v="1"/>
    <n v="1"/>
    <m/>
    <m/>
    <n v="0"/>
    <n v="221"/>
    <n v="175"/>
    <n v="156"/>
    <n v="0.89142857142857146"/>
    <m/>
    <n v="46"/>
    <n v="0.20814479638009051"/>
    <n v="222"/>
    <n v="176"/>
    <n v="46"/>
    <n v="0.2072072072072072"/>
  </r>
  <r>
    <x v="0"/>
    <x v="17"/>
    <s v="SKOPJE"/>
    <m/>
    <m/>
    <m/>
    <m/>
    <s v=""/>
    <n v="878"/>
    <n v="120"/>
    <n v="79"/>
    <n v="0.65833333333333333"/>
    <n v="630"/>
    <n v="128"/>
    <n v="0.14578587699316628"/>
    <n v="878"/>
    <n v="750"/>
    <n v="128"/>
    <n v="0.14578587699316628"/>
  </r>
  <r>
    <x v="0"/>
    <x v="18"/>
    <s v="MUNICH"/>
    <m/>
    <m/>
    <m/>
    <m/>
    <s v=""/>
    <n v="133"/>
    <n v="120"/>
    <n v="116"/>
    <n v="0.96666666666666667"/>
    <n v="1"/>
    <n v="12"/>
    <n v="9.0225563909774431E-2"/>
    <n v="133"/>
    <n v="121"/>
    <n v="12"/>
    <n v="9.0225563909774431E-2"/>
  </r>
  <r>
    <x v="0"/>
    <x v="19"/>
    <s v="HONG KONG"/>
    <m/>
    <m/>
    <m/>
    <m/>
    <s v=""/>
    <n v="22"/>
    <n v="22"/>
    <n v="22"/>
    <n v="1"/>
    <m/>
    <m/>
    <n v="0"/>
    <n v="22"/>
    <n v="22"/>
    <s v=""/>
    <s v=""/>
  </r>
  <r>
    <x v="0"/>
    <x v="20"/>
    <s v="NEW DELHI"/>
    <m/>
    <m/>
    <m/>
    <m/>
    <s v=""/>
    <n v="1416"/>
    <n v="1076"/>
    <n v="937"/>
    <n v="0.870817843866171"/>
    <n v="2"/>
    <n v="338"/>
    <n v="0.23870056497175141"/>
    <n v="1416"/>
    <n v="1078"/>
    <n v="338"/>
    <n v="0.23870056497175141"/>
  </r>
  <r>
    <x v="0"/>
    <x v="21"/>
    <s v="JAKARTA"/>
    <m/>
    <m/>
    <m/>
    <m/>
    <s v=""/>
    <n v="259"/>
    <n v="256"/>
    <n v="255"/>
    <n v="0.99609375"/>
    <m/>
    <n v="3"/>
    <n v="1.1583011583011582E-2"/>
    <n v="259"/>
    <n v="256"/>
    <n v="3"/>
    <n v="1.1583011583011582E-2"/>
  </r>
  <r>
    <x v="0"/>
    <x v="22"/>
    <s v="TEHERAN"/>
    <n v="1"/>
    <n v="1"/>
    <n v="1"/>
    <n v="1"/>
    <n v="0.5"/>
    <n v="1309"/>
    <n v="1067"/>
    <n v="948"/>
    <n v="0.88847235238987821"/>
    <n v="2"/>
    <n v="240"/>
    <n v="0.18334606569900688"/>
    <n v="1310"/>
    <n v="1070"/>
    <n v="241"/>
    <n v="0.18382913806254766"/>
  </r>
  <r>
    <x v="0"/>
    <x v="23"/>
    <s v="DUBLIN"/>
    <m/>
    <m/>
    <m/>
    <m/>
    <s v=""/>
    <n v="165"/>
    <n v="150"/>
    <n v="136"/>
    <n v="0.90666666666666662"/>
    <m/>
    <n v="15"/>
    <n v="9.0909090909090912E-2"/>
    <n v="165"/>
    <n v="150"/>
    <n v="15"/>
    <n v="9.0909090909090912E-2"/>
  </r>
  <r>
    <x v="0"/>
    <x v="24"/>
    <s v="TEL AVIV"/>
    <m/>
    <m/>
    <m/>
    <m/>
    <s v=""/>
    <n v="201"/>
    <n v="169"/>
    <n v="151"/>
    <n v="0.89349112426035504"/>
    <m/>
    <n v="32"/>
    <n v="0.15920398009950248"/>
    <n v="201"/>
    <n v="169"/>
    <n v="32"/>
    <n v="0.15920398009950248"/>
  </r>
  <r>
    <x v="0"/>
    <x v="25"/>
    <s v="TOKYO"/>
    <m/>
    <m/>
    <m/>
    <m/>
    <s v=""/>
    <n v="39"/>
    <n v="39"/>
    <n v="39"/>
    <n v="1"/>
    <m/>
    <m/>
    <n v="0"/>
    <n v="39"/>
    <n v="39"/>
    <s v=""/>
    <s v=""/>
  </r>
  <r>
    <x v="0"/>
    <x v="26"/>
    <s v="AMMAN"/>
    <n v="1"/>
    <n v="1"/>
    <m/>
    <m/>
    <n v="0"/>
    <n v="1577"/>
    <n v="1302"/>
    <n v="1062"/>
    <n v="0.81566820276497698"/>
    <n v="2"/>
    <n v="273"/>
    <n v="0.17311350665821179"/>
    <n v="1578"/>
    <n v="1305"/>
    <n v="273"/>
    <n v="0.17300380228136883"/>
  </r>
  <r>
    <x v="0"/>
    <x v="27"/>
    <s v="NUR-SULTAN"/>
    <m/>
    <m/>
    <m/>
    <m/>
    <s v=""/>
    <n v="1130"/>
    <n v="918"/>
    <n v="763"/>
    <n v="0.83115468409586057"/>
    <n v="1"/>
    <n v="211"/>
    <n v="0.18672566371681415"/>
    <n v="1130"/>
    <n v="919"/>
    <n v="211"/>
    <n v="0.18672566371681415"/>
  </r>
  <r>
    <x v="0"/>
    <x v="28"/>
    <s v="NAIROBI"/>
    <m/>
    <m/>
    <m/>
    <m/>
    <s v=""/>
    <n v="400"/>
    <n v="284"/>
    <n v="220"/>
    <n v="0.77464788732394363"/>
    <m/>
    <n v="116"/>
    <n v="0.28999999999999998"/>
    <n v="400"/>
    <n v="284"/>
    <n v="116"/>
    <n v="0.28999999999999998"/>
  </r>
  <r>
    <x v="0"/>
    <x v="29"/>
    <s v="KUWAIT"/>
    <m/>
    <m/>
    <m/>
    <m/>
    <s v=""/>
    <n v="2169"/>
    <n v="2055"/>
    <n v="1974"/>
    <n v="0.96058394160583938"/>
    <n v="31"/>
    <n v="83"/>
    <n v="3.8266482249884742E-2"/>
    <n v="2169"/>
    <n v="2086"/>
    <n v="83"/>
    <n v="3.8266482249884742E-2"/>
  </r>
  <r>
    <x v="0"/>
    <x v="30"/>
    <s v="BEIRUT"/>
    <m/>
    <m/>
    <m/>
    <m/>
    <s v=""/>
    <n v="267"/>
    <n v="139"/>
    <n v="51"/>
    <n v="0.36690647482014388"/>
    <n v="1"/>
    <n v="127"/>
    <n v="0.47565543071161048"/>
    <n v="267"/>
    <n v="140"/>
    <n v="127"/>
    <n v="0.47565543071161048"/>
  </r>
  <r>
    <x v="0"/>
    <x v="31"/>
    <s v="KUALA LUMPUR"/>
    <m/>
    <m/>
    <m/>
    <m/>
    <s v=""/>
    <n v="48"/>
    <n v="46"/>
    <n v="45"/>
    <n v="0.97826086956521741"/>
    <m/>
    <n v="2"/>
    <n v="4.1666666666666664E-2"/>
    <n v="48"/>
    <n v="46"/>
    <n v="2"/>
    <n v="4.1666666666666664E-2"/>
  </r>
  <r>
    <x v="0"/>
    <x v="32"/>
    <s v="MEXICO CITY"/>
    <m/>
    <m/>
    <m/>
    <m/>
    <s v=""/>
    <n v="20"/>
    <n v="13"/>
    <n v="13"/>
    <n v="1"/>
    <m/>
    <n v="7"/>
    <n v="0.35"/>
    <n v="20"/>
    <n v="13"/>
    <n v="7"/>
    <n v="0.35"/>
  </r>
  <r>
    <x v="0"/>
    <x v="33"/>
    <s v="RABAT"/>
    <m/>
    <m/>
    <m/>
    <m/>
    <s v=""/>
    <n v="127"/>
    <n v="125"/>
    <n v="124"/>
    <n v="0.99199999999999999"/>
    <m/>
    <n v="2"/>
    <n v="1.5748031496062992E-2"/>
    <n v="127"/>
    <n v="125"/>
    <n v="2"/>
    <n v="1.5748031496062992E-2"/>
  </r>
  <r>
    <x v="0"/>
    <x v="34"/>
    <s v="ABUJA"/>
    <m/>
    <m/>
    <m/>
    <m/>
    <s v=""/>
    <n v="467"/>
    <n v="429"/>
    <n v="407"/>
    <n v="0.94871794871794868"/>
    <m/>
    <n v="38"/>
    <n v="8.137044967880086E-2"/>
    <n v="467"/>
    <n v="429"/>
    <n v="38"/>
    <n v="8.137044967880086E-2"/>
  </r>
  <r>
    <x v="0"/>
    <x v="35"/>
    <s v="MUSCAT"/>
    <m/>
    <m/>
    <m/>
    <m/>
    <s v=""/>
    <n v="59"/>
    <n v="52"/>
    <n v="47"/>
    <n v="0.90384615384615385"/>
    <m/>
    <n v="7"/>
    <n v="0.11864406779661017"/>
    <n v="59"/>
    <n v="52"/>
    <n v="7"/>
    <n v="0.11864406779661017"/>
  </r>
  <r>
    <x v="0"/>
    <x v="36"/>
    <s v="ISLAMABAD"/>
    <m/>
    <m/>
    <m/>
    <m/>
    <s v=""/>
    <n v="206"/>
    <n v="149"/>
    <n v="142"/>
    <n v="0.95302013422818788"/>
    <n v="1"/>
    <n v="56"/>
    <n v="0.27184466019417475"/>
    <n v="206"/>
    <n v="150"/>
    <n v="56"/>
    <n v="0.27184466019417475"/>
  </r>
  <r>
    <x v="0"/>
    <x v="37"/>
    <s v="LIMA"/>
    <m/>
    <m/>
    <m/>
    <m/>
    <s v=""/>
    <n v="22"/>
    <n v="18"/>
    <n v="17"/>
    <n v="0.94444444444444442"/>
    <m/>
    <n v="4"/>
    <n v="0.18181818181818182"/>
    <n v="22"/>
    <n v="18"/>
    <n v="4"/>
    <n v="0.18181818181818182"/>
  </r>
  <r>
    <x v="0"/>
    <x v="38"/>
    <s v="MANILA"/>
    <m/>
    <m/>
    <m/>
    <m/>
    <s v=""/>
    <n v="343"/>
    <n v="280"/>
    <n v="243"/>
    <n v="0.86785714285714288"/>
    <m/>
    <n v="63"/>
    <n v="0.18367346938775511"/>
    <n v="343"/>
    <n v="280"/>
    <n v="63"/>
    <n v="0.18367346938775511"/>
  </r>
  <r>
    <x v="0"/>
    <x v="39"/>
    <s v="BUCHAREST"/>
    <m/>
    <m/>
    <m/>
    <m/>
    <s v=""/>
    <n v="66"/>
    <n v="59"/>
    <n v="54"/>
    <n v="0.9152542372881356"/>
    <n v="1"/>
    <n v="6"/>
    <n v="9.0909090909090912E-2"/>
    <n v="66"/>
    <n v="60"/>
    <n v="6"/>
    <n v="9.0909090909090912E-2"/>
  </r>
  <r>
    <x v="0"/>
    <x v="40"/>
    <s v="MOSCOW"/>
    <n v="1"/>
    <n v="1"/>
    <m/>
    <m/>
    <n v="0"/>
    <n v="9650"/>
    <n v="9273"/>
    <n v="8969"/>
    <n v="0.96721665049067185"/>
    <m/>
    <n v="377"/>
    <n v="3.9067357512953371E-2"/>
    <n v="9651"/>
    <n v="9274"/>
    <n v="377"/>
    <n v="3.9063309501606053E-2"/>
  </r>
  <r>
    <x v="0"/>
    <x v="41"/>
    <s v="RIYADH"/>
    <m/>
    <m/>
    <m/>
    <m/>
    <s v=""/>
    <n v="6712"/>
    <n v="6583"/>
    <n v="6457"/>
    <n v="0.98085979036913262"/>
    <n v="1"/>
    <n v="128"/>
    <n v="1.9070321811680571E-2"/>
    <n v="6712"/>
    <n v="6584"/>
    <n v="128"/>
    <n v="1.9070321811680571E-2"/>
  </r>
  <r>
    <x v="0"/>
    <x v="42"/>
    <s v="DAKAR"/>
    <m/>
    <m/>
    <m/>
    <m/>
    <s v=""/>
    <n v="190"/>
    <n v="107"/>
    <n v="60"/>
    <n v="0.56074766355140182"/>
    <m/>
    <n v="83"/>
    <n v="0.43684210526315792"/>
    <n v="190"/>
    <n v="107"/>
    <n v="83"/>
    <n v="0.43684210526315792"/>
  </r>
  <r>
    <x v="0"/>
    <x v="43"/>
    <s v="BELGRADE"/>
    <m/>
    <m/>
    <m/>
    <m/>
    <s v=""/>
    <n v="625"/>
    <n v="593"/>
    <n v="584"/>
    <n v="0.98482293423271505"/>
    <m/>
    <n v="32"/>
    <n v="5.1200000000000002E-2"/>
    <n v="625"/>
    <n v="593"/>
    <n v="32"/>
    <n v="5.1200000000000002E-2"/>
  </r>
  <r>
    <x v="0"/>
    <x v="44"/>
    <s v="BRATISLAVA"/>
    <m/>
    <m/>
    <m/>
    <m/>
    <s v=""/>
    <n v="19"/>
    <n v="19"/>
    <n v="19"/>
    <n v="1"/>
    <m/>
    <m/>
    <n v="0"/>
    <n v="19"/>
    <n v="19"/>
    <s v=""/>
    <s v=""/>
  </r>
  <r>
    <x v="0"/>
    <x v="45"/>
    <s v="LJUBLJANA"/>
    <m/>
    <m/>
    <m/>
    <m/>
    <s v=""/>
    <n v="30"/>
    <n v="30"/>
    <n v="30"/>
    <n v="1"/>
    <m/>
    <m/>
    <n v="0"/>
    <n v="30"/>
    <n v="30"/>
    <s v=""/>
    <s v=""/>
  </r>
  <r>
    <x v="0"/>
    <x v="46"/>
    <s v="PRETORIA"/>
    <m/>
    <m/>
    <m/>
    <m/>
    <s v=""/>
    <n v="1044"/>
    <n v="895"/>
    <n v="824"/>
    <n v="0.92067039106145254"/>
    <n v="64"/>
    <n v="85"/>
    <n v="8.141762452107279E-2"/>
    <n v="1044"/>
    <n v="959"/>
    <n v="85"/>
    <n v="8.141762452107279E-2"/>
  </r>
  <r>
    <x v="0"/>
    <x v="47"/>
    <s v="SEOUL"/>
    <m/>
    <m/>
    <m/>
    <m/>
    <s v=""/>
    <n v="34"/>
    <n v="31"/>
    <n v="31"/>
    <n v="1"/>
    <m/>
    <n v="3"/>
    <n v="8.8235294117647065E-2"/>
    <n v="34"/>
    <n v="31"/>
    <n v="3"/>
    <n v="8.8235294117647065E-2"/>
  </r>
  <r>
    <x v="0"/>
    <x v="48"/>
    <s v="DAMASCUS"/>
    <m/>
    <m/>
    <m/>
    <m/>
    <s v=""/>
    <n v="104"/>
    <n v="32"/>
    <n v="29"/>
    <n v="0.90625"/>
    <m/>
    <n v="72"/>
    <n v="0.69230769230769229"/>
    <n v="104"/>
    <n v="32"/>
    <n v="72"/>
    <n v="0.69230769230769229"/>
  </r>
  <r>
    <x v="0"/>
    <x v="49"/>
    <s v="TAIPEI"/>
    <m/>
    <m/>
    <m/>
    <m/>
    <s v=""/>
    <n v="32"/>
    <n v="31"/>
    <n v="31"/>
    <n v="1"/>
    <m/>
    <n v="1"/>
    <n v="3.125E-2"/>
    <n v="32"/>
    <n v="31"/>
    <n v="1"/>
    <n v="3.125E-2"/>
  </r>
  <r>
    <x v="0"/>
    <x v="50"/>
    <s v="BANGKOK"/>
    <m/>
    <m/>
    <m/>
    <m/>
    <s v=""/>
    <n v="794"/>
    <n v="711"/>
    <n v="655"/>
    <n v="0.92123769338959216"/>
    <m/>
    <n v="83"/>
    <n v="0.10453400503778337"/>
    <n v="794"/>
    <n v="711"/>
    <n v="83"/>
    <n v="0.10453400503778337"/>
  </r>
  <r>
    <x v="0"/>
    <x v="51"/>
    <s v="TUNIS"/>
    <m/>
    <m/>
    <m/>
    <m/>
    <s v=""/>
    <n v="430"/>
    <n v="288"/>
    <n v="184"/>
    <n v="0.63888888888888884"/>
    <m/>
    <n v="142"/>
    <n v="0.33023255813953489"/>
    <n v="430"/>
    <n v="288"/>
    <n v="142"/>
    <n v="0.33023255813953489"/>
  </r>
  <r>
    <x v="0"/>
    <x v="52"/>
    <s v="ISTANBUL"/>
    <m/>
    <m/>
    <m/>
    <m/>
    <s v=""/>
    <n v="4321"/>
    <n v="3712"/>
    <n v="3356"/>
    <n v="0.90409482758620685"/>
    <m/>
    <n v="609"/>
    <n v="0.14093959731543623"/>
    <n v="4321"/>
    <n v="3712"/>
    <n v="609"/>
    <n v="0.14093959731543623"/>
  </r>
  <r>
    <x v="0"/>
    <x v="53"/>
    <s v="KYIV"/>
    <m/>
    <m/>
    <m/>
    <m/>
    <s v=""/>
    <n v="1044"/>
    <n v="993"/>
    <n v="979"/>
    <n v="0.98590130916414909"/>
    <m/>
    <n v="51"/>
    <n v="4.8850574712643681E-2"/>
    <n v="1044"/>
    <n v="993"/>
    <n v="51"/>
    <n v="4.8850574712643681E-2"/>
  </r>
  <r>
    <x v="0"/>
    <x v="54"/>
    <s v="ABU DHABI"/>
    <m/>
    <m/>
    <m/>
    <m/>
    <s v=""/>
    <n v="1181"/>
    <n v="899"/>
    <n v="663"/>
    <n v="0.73748609566184653"/>
    <n v="23"/>
    <n v="259"/>
    <n v="0.2193056731583404"/>
    <n v="1181"/>
    <n v="922"/>
    <n v="259"/>
    <n v="0.2193056731583404"/>
  </r>
  <r>
    <x v="0"/>
    <x v="55"/>
    <s v="LONDON"/>
    <n v="2"/>
    <n v="2"/>
    <m/>
    <m/>
    <n v="0"/>
    <n v="877"/>
    <n v="850"/>
    <n v="832"/>
    <n v="0.97882352941176476"/>
    <n v="1"/>
    <n v="26"/>
    <n v="2.9646522234891677E-2"/>
    <n v="879"/>
    <n v="853"/>
    <n v="26"/>
    <n v="2.9579067121729238E-2"/>
  </r>
  <r>
    <x v="0"/>
    <x v="56"/>
    <s v="LOS ANGELES, CA"/>
    <m/>
    <m/>
    <m/>
    <m/>
    <s v=""/>
    <n v="191"/>
    <n v="182"/>
    <n v="178"/>
    <n v="0.97802197802197799"/>
    <m/>
    <n v="9"/>
    <n v="4.712041884816754E-2"/>
    <n v="191"/>
    <n v="182"/>
    <n v="9"/>
    <n v="4.712041884816754E-2"/>
  </r>
  <r>
    <x v="0"/>
    <x v="56"/>
    <s v="NEW YORK, NY"/>
    <m/>
    <m/>
    <m/>
    <m/>
    <s v=""/>
    <n v="243"/>
    <n v="209"/>
    <n v="201"/>
    <n v="0.96172248803827753"/>
    <m/>
    <n v="34"/>
    <n v="0.13991769547325103"/>
    <n v="243"/>
    <n v="209"/>
    <n v="34"/>
    <n v="0.13991769547325103"/>
  </r>
  <r>
    <x v="0"/>
    <x v="56"/>
    <s v="WASHINGTON, DC"/>
    <m/>
    <m/>
    <m/>
    <m/>
    <s v=""/>
    <n v="182"/>
    <n v="160"/>
    <n v="152"/>
    <n v="0.95"/>
    <m/>
    <n v="22"/>
    <n v="0.12087912087912088"/>
    <n v="182"/>
    <n v="160"/>
    <n v="22"/>
    <n v="0.12087912087912088"/>
  </r>
  <r>
    <x v="0"/>
    <x v="57"/>
    <s v="HANOI"/>
    <m/>
    <m/>
    <m/>
    <m/>
    <m/>
    <n v="105"/>
    <n v="101"/>
    <n v="99"/>
    <n v="0.98019801980198018"/>
    <m/>
    <n v="4"/>
    <n v="3.8095238095238099E-2"/>
    <n v="105"/>
    <n v="101"/>
    <n v="4"/>
    <n v="3.8095238095238099E-2"/>
  </r>
  <r>
    <x v="1"/>
    <x v="1"/>
    <s v="ALGIERS"/>
    <m/>
    <m/>
    <m/>
    <m/>
    <s v=""/>
    <n v="1208"/>
    <n v="615"/>
    <n v="529"/>
    <n v="0.86016260162601621"/>
    <n v="5"/>
    <n v="267"/>
    <n v="0.30101465614430667"/>
    <n v="1208"/>
    <n v="620"/>
    <n v="267"/>
    <n v="0.30101465614430667"/>
  </r>
  <r>
    <x v="1"/>
    <x v="58"/>
    <s v="LUANDA"/>
    <m/>
    <m/>
    <m/>
    <m/>
    <s v=""/>
    <n v="356"/>
    <n v="122"/>
    <n v="73"/>
    <n v="0.59836065573770492"/>
    <m/>
    <n v="109"/>
    <n v="0.47186147186147187"/>
    <n v="356"/>
    <n v="122"/>
    <n v="109"/>
    <n v="0.47186147186147187"/>
  </r>
  <r>
    <x v="1"/>
    <x v="2"/>
    <s v="BUENOS AIRES"/>
    <m/>
    <m/>
    <m/>
    <m/>
    <s v=""/>
    <n v="2"/>
    <n v="1"/>
    <n v="1"/>
    <n v="1"/>
    <m/>
    <m/>
    <n v="0"/>
    <n v="2"/>
    <n v="1"/>
    <s v=""/>
    <s v=""/>
  </r>
  <r>
    <x v="1"/>
    <x v="3"/>
    <s v="CANBERRA"/>
    <m/>
    <m/>
    <m/>
    <m/>
    <s v=""/>
    <n v="17"/>
    <n v="13"/>
    <n v="6"/>
    <n v="0.46153846153846156"/>
    <m/>
    <m/>
    <n v="0"/>
    <n v="17"/>
    <n v="13"/>
    <s v=""/>
    <s v=""/>
  </r>
  <r>
    <x v="1"/>
    <x v="59"/>
    <s v="BRUSSELS"/>
    <m/>
    <m/>
    <m/>
    <m/>
    <s v=""/>
    <n v="16"/>
    <n v="9"/>
    <n v="2"/>
    <n v="0.22222222222222221"/>
    <m/>
    <m/>
    <n v="0"/>
    <n v="16"/>
    <n v="9"/>
    <s v=""/>
    <s v=""/>
  </r>
  <r>
    <x v="1"/>
    <x v="6"/>
    <s v="SAO PAULO"/>
    <m/>
    <m/>
    <m/>
    <m/>
    <s v=""/>
    <n v="9"/>
    <n v="3"/>
    <n v="2"/>
    <n v="0.66666666666666663"/>
    <n v="1"/>
    <n v="1"/>
    <n v="0.2"/>
    <n v="9"/>
    <n v="4"/>
    <n v="1"/>
    <n v="0.2"/>
  </r>
  <r>
    <x v="1"/>
    <x v="7"/>
    <s v="SOFIA"/>
    <m/>
    <m/>
    <m/>
    <m/>
    <s v=""/>
    <n v="108"/>
    <n v="89"/>
    <n v="59"/>
    <n v="0.6629213483146067"/>
    <m/>
    <n v="11"/>
    <n v="0.11"/>
    <n v="108"/>
    <n v="89"/>
    <n v="11"/>
    <n v="0.11"/>
  </r>
  <r>
    <x v="1"/>
    <x v="60"/>
    <s v="OUAGADOUGOU"/>
    <m/>
    <m/>
    <m/>
    <m/>
    <s v=""/>
    <n v="585"/>
    <n v="441"/>
    <n v="237"/>
    <n v="0.5374149659863946"/>
    <n v="1"/>
    <n v="71"/>
    <n v="0.13840155945419103"/>
    <n v="585"/>
    <n v="442"/>
    <n v="71"/>
    <n v="0.13840155945419103"/>
  </r>
  <r>
    <x v="1"/>
    <x v="61"/>
    <s v="BUJUMBURA"/>
    <n v="1"/>
    <m/>
    <m/>
    <m/>
    <s v=""/>
    <n v="718"/>
    <n v="473"/>
    <n v="185"/>
    <n v="0.39112050739957716"/>
    <m/>
    <n v="191"/>
    <n v="0.28765060240963858"/>
    <n v="719"/>
    <n v="473"/>
    <n v="191"/>
    <n v="0.28765060240963858"/>
  </r>
  <r>
    <x v="1"/>
    <x v="62"/>
    <s v="YAONDE"/>
    <n v="1"/>
    <n v="1"/>
    <m/>
    <m/>
    <n v="0"/>
    <n v="1330"/>
    <n v="676"/>
    <n v="368"/>
    <n v="0.54437869822485208"/>
    <m/>
    <n v="365"/>
    <n v="0.35062439961575409"/>
    <n v="1331"/>
    <n v="677"/>
    <n v="365"/>
    <n v="0.35028790786948177"/>
  </r>
  <r>
    <x v="1"/>
    <x v="8"/>
    <s v="MONTREAL"/>
    <n v="1"/>
    <m/>
    <m/>
    <m/>
    <s v=""/>
    <n v="308"/>
    <n v="171"/>
    <n v="118"/>
    <n v="0.6900584795321637"/>
    <m/>
    <n v="62"/>
    <n v="0.26609442060085836"/>
    <n v="309"/>
    <n v="171"/>
    <n v="62"/>
    <n v="0.26609442060085836"/>
  </r>
  <r>
    <x v="1"/>
    <x v="9"/>
    <s v="SANTIAGO DE CHILE"/>
    <m/>
    <m/>
    <m/>
    <m/>
    <s v=""/>
    <n v="12"/>
    <n v="8"/>
    <n v="4"/>
    <n v="0.5"/>
    <m/>
    <m/>
    <n v="0"/>
    <n v="12"/>
    <n v="8"/>
    <s v=""/>
    <s v=""/>
  </r>
  <r>
    <x v="1"/>
    <x v="10"/>
    <s v="BEIJING"/>
    <n v="2"/>
    <n v="2"/>
    <m/>
    <m/>
    <n v="0"/>
    <n v="1710"/>
    <n v="1673"/>
    <n v="1539"/>
    <n v="0.91990436341900772"/>
    <n v="1"/>
    <n v="14"/>
    <n v="8.2938388625592423E-3"/>
    <n v="1712"/>
    <n v="1676"/>
    <n v="14"/>
    <n v="8.2840236686390536E-3"/>
  </r>
  <r>
    <x v="1"/>
    <x v="10"/>
    <s v="GUANGZHOU (CANTON)"/>
    <m/>
    <m/>
    <m/>
    <m/>
    <s v=""/>
    <n v="19"/>
    <n v="17"/>
    <n v="8"/>
    <n v="0.47058823529411764"/>
    <m/>
    <n v="1"/>
    <n v="5.5555555555555552E-2"/>
    <n v="19"/>
    <n v="17"/>
    <n v="1"/>
    <n v="5.5555555555555552E-2"/>
  </r>
  <r>
    <x v="1"/>
    <x v="10"/>
    <s v="SHANGHAI"/>
    <m/>
    <m/>
    <m/>
    <m/>
    <s v=""/>
    <n v="59"/>
    <n v="54"/>
    <n v="50"/>
    <n v="0.92592592592592593"/>
    <m/>
    <m/>
    <n v="0"/>
    <n v="59"/>
    <n v="54"/>
    <s v=""/>
    <s v=""/>
  </r>
  <r>
    <x v="1"/>
    <x v="11"/>
    <s v="BOGOTA"/>
    <n v="1"/>
    <n v="1"/>
    <n v="1"/>
    <m/>
    <n v="0"/>
    <n v="29"/>
    <n v="23"/>
    <n v="23"/>
    <n v="1"/>
    <m/>
    <n v="2"/>
    <n v="0.08"/>
    <n v="30"/>
    <n v="24"/>
    <n v="2"/>
    <n v="7.6923076923076927E-2"/>
  </r>
  <r>
    <x v="1"/>
    <x v="63"/>
    <s v="KINSHASA"/>
    <n v="83"/>
    <n v="67"/>
    <m/>
    <n v="7"/>
    <n v="9.45945945945946E-2"/>
    <n v="6548"/>
    <n v="3946"/>
    <n v="2271"/>
    <n v="0.5755195134313229"/>
    <n v="2"/>
    <n v="1378"/>
    <n v="0.25873075478783325"/>
    <n v="6631"/>
    <n v="4015"/>
    <n v="1385"/>
    <n v="0.25648148148148148"/>
  </r>
  <r>
    <x v="1"/>
    <x v="63"/>
    <s v="LUBUMBASHI"/>
    <n v="3"/>
    <m/>
    <m/>
    <n v="1"/>
    <n v="1"/>
    <n v="454"/>
    <n v="368"/>
    <n v="236"/>
    <n v="0.64130434782608692"/>
    <m/>
    <n v="51"/>
    <n v="0.12171837708830549"/>
    <n v="457"/>
    <n v="368"/>
    <n v="52"/>
    <n v="0.12380952380952381"/>
  </r>
  <r>
    <x v="1"/>
    <x v="64"/>
    <s v="ABIDJAN"/>
    <m/>
    <m/>
    <m/>
    <m/>
    <s v=""/>
    <n v="964"/>
    <n v="481"/>
    <n v="342"/>
    <n v="0.71101871101871106"/>
    <n v="1"/>
    <n v="286"/>
    <n v="0.37239583333333331"/>
    <n v="964"/>
    <n v="482"/>
    <n v="286"/>
    <n v="0.37239583333333331"/>
  </r>
  <r>
    <x v="1"/>
    <x v="12"/>
    <s v="ZAGREB"/>
    <m/>
    <m/>
    <m/>
    <m/>
    <s v=""/>
    <n v="20"/>
    <n v="9"/>
    <n v="8"/>
    <n v="0.88888888888888884"/>
    <m/>
    <n v="9"/>
    <n v="0.5"/>
    <n v="20"/>
    <n v="9"/>
    <n v="9"/>
    <n v="0.5"/>
  </r>
  <r>
    <x v="1"/>
    <x v="13"/>
    <s v="HAVANA"/>
    <n v="1"/>
    <m/>
    <m/>
    <m/>
    <s v=""/>
    <n v="287"/>
    <n v="217"/>
    <n v="37"/>
    <n v="0.17050691244239632"/>
    <m/>
    <n v="43"/>
    <n v="0.16538461538461538"/>
    <n v="288"/>
    <n v="217"/>
    <n v="43"/>
    <n v="0.16538461538461538"/>
  </r>
  <r>
    <x v="1"/>
    <x v="15"/>
    <s v="CAIRO"/>
    <m/>
    <m/>
    <m/>
    <m/>
    <s v=""/>
    <n v="550"/>
    <n v="187"/>
    <n v="79"/>
    <n v="0.42245989304812837"/>
    <n v="4"/>
    <n v="228"/>
    <n v="0.54415274463007157"/>
    <n v="550"/>
    <n v="191"/>
    <n v="228"/>
    <n v="0.54415274463007157"/>
  </r>
  <r>
    <x v="1"/>
    <x v="16"/>
    <s v="ADDIS ABEBA"/>
    <m/>
    <m/>
    <m/>
    <m/>
    <s v=""/>
    <n v="402"/>
    <n v="270"/>
    <n v="146"/>
    <n v="0.54074074074074074"/>
    <n v="5"/>
    <n v="55"/>
    <n v="0.16666666666666666"/>
    <n v="402"/>
    <n v="275"/>
    <n v="55"/>
    <n v="0.16666666666666666"/>
  </r>
  <r>
    <x v="1"/>
    <x v="65"/>
    <s v="PARIS"/>
    <m/>
    <m/>
    <m/>
    <m/>
    <s v=""/>
    <n v="5"/>
    <n v="5"/>
    <m/>
    <n v="0"/>
    <m/>
    <m/>
    <n v="0"/>
    <n v="5"/>
    <n v="5"/>
    <s v=""/>
    <s v=""/>
  </r>
  <r>
    <x v="1"/>
    <x v="18"/>
    <s v="BERLIN"/>
    <m/>
    <m/>
    <m/>
    <m/>
    <s v=""/>
    <n v="1"/>
    <n v="1"/>
    <m/>
    <n v="0"/>
    <m/>
    <m/>
    <n v="0"/>
    <n v="1"/>
    <n v="1"/>
    <s v=""/>
    <s v=""/>
  </r>
  <r>
    <x v="1"/>
    <x v="66"/>
    <s v="ATHENS"/>
    <m/>
    <m/>
    <m/>
    <m/>
    <s v=""/>
    <n v="1"/>
    <m/>
    <m/>
    <s v=""/>
    <n v="1"/>
    <m/>
    <n v="0"/>
    <n v="1"/>
    <n v="1"/>
    <s v=""/>
    <s v=""/>
  </r>
  <r>
    <x v="1"/>
    <x v="19"/>
    <s v="HONG KONG"/>
    <m/>
    <m/>
    <m/>
    <m/>
    <s v=""/>
    <n v="103"/>
    <n v="99"/>
    <n v="81"/>
    <n v="0.81818181818181823"/>
    <m/>
    <n v="3"/>
    <n v="2.9411764705882353E-2"/>
    <n v="103"/>
    <n v="99"/>
    <n v="3"/>
    <n v="2.9411764705882353E-2"/>
  </r>
  <r>
    <x v="1"/>
    <x v="67"/>
    <s v="BUDAPEST"/>
    <m/>
    <m/>
    <m/>
    <m/>
    <s v=""/>
    <n v="4"/>
    <n v="3"/>
    <n v="3"/>
    <n v="1"/>
    <m/>
    <m/>
    <n v="0"/>
    <n v="4"/>
    <n v="3"/>
    <s v=""/>
    <s v=""/>
  </r>
  <r>
    <x v="1"/>
    <x v="20"/>
    <s v="MUMBAI"/>
    <m/>
    <m/>
    <m/>
    <m/>
    <s v=""/>
    <n v="4775"/>
    <n v="4008"/>
    <n v="3640"/>
    <n v="0.90818363273453095"/>
    <n v="2"/>
    <n v="365"/>
    <n v="8.3428571428571435E-2"/>
    <n v="4775"/>
    <n v="4010"/>
    <n v="365"/>
    <n v="8.3428571428571435E-2"/>
  </r>
  <r>
    <x v="1"/>
    <x v="20"/>
    <s v="NEW DELHI"/>
    <m/>
    <m/>
    <m/>
    <m/>
    <s v=""/>
    <n v="1613"/>
    <n v="1284"/>
    <n v="1020"/>
    <n v="0.79439252336448596"/>
    <m/>
    <n v="195"/>
    <n v="0.13184584178498987"/>
    <n v="1613"/>
    <n v="1284"/>
    <n v="195"/>
    <n v="0.13184584178498987"/>
  </r>
  <r>
    <x v="1"/>
    <x v="21"/>
    <s v="JAKARTA"/>
    <m/>
    <m/>
    <m/>
    <m/>
    <s v=""/>
    <n v="166"/>
    <n v="131"/>
    <n v="72"/>
    <n v="0.54961832061068705"/>
    <n v="1"/>
    <n v="27"/>
    <n v="0.16981132075471697"/>
    <n v="166"/>
    <n v="132"/>
    <n v="27"/>
    <n v="0.16981132075471697"/>
  </r>
  <r>
    <x v="1"/>
    <x v="22"/>
    <s v="TEHERAN"/>
    <m/>
    <m/>
    <m/>
    <m/>
    <s v=""/>
    <n v="307"/>
    <n v="89"/>
    <n v="24"/>
    <n v="0.2696629213483146"/>
    <n v="10"/>
    <n v="106"/>
    <n v="0.51707317073170733"/>
    <n v="307"/>
    <n v="99"/>
    <n v="106"/>
    <n v="0.51707317073170733"/>
  </r>
  <r>
    <x v="1"/>
    <x v="23"/>
    <s v="DUBLIN"/>
    <m/>
    <m/>
    <m/>
    <m/>
    <s v=""/>
    <n v="365"/>
    <n v="335"/>
    <n v="182"/>
    <n v="0.54328358208955219"/>
    <n v="1"/>
    <n v="7"/>
    <n v="2.0408163265306121E-2"/>
    <n v="365"/>
    <n v="336"/>
    <n v="7"/>
    <n v="2.0408163265306121E-2"/>
  </r>
  <r>
    <x v="1"/>
    <x v="24"/>
    <s v="JERUSALEM"/>
    <m/>
    <m/>
    <m/>
    <m/>
    <s v=""/>
    <n v="116"/>
    <n v="61"/>
    <n v="30"/>
    <n v="0.49180327868852458"/>
    <n v="1"/>
    <n v="20"/>
    <n v="0.24390243902439024"/>
    <n v="116"/>
    <n v="62"/>
    <n v="20"/>
    <n v="0.24390243902439024"/>
  </r>
  <r>
    <x v="1"/>
    <x v="24"/>
    <s v="TEL AVIV"/>
    <m/>
    <m/>
    <m/>
    <m/>
    <s v=""/>
    <n v="19"/>
    <n v="18"/>
    <n v="11"/>
    <n v="0.61111111111111116"/>
    <m/>
    <n v="1"/>
    <n v="5.2631578947368418E-2"/>
    <n v="19"/>
    <n v="18"/>
    <n v="1"/>
    <n v="5.2631578947368418E-2"/>
  </r>
  <r>
    <x v="1"/>
    <x v="68"/>
    <s v="ROME"/>
    <m/>
    <m/>
    <m/>
    <m/>
    <s v=""/>
    <n v="1"/>
    <m/>
    <m/>
    <s v=""/>
    <m/>
    <n v="1"/>
    <n v="1"/>
    <n v="1"/>
    <s v=""/>
    <n v="1"/>
    <s v=""/>
  </r>
  <r>
    <x v="1"/>
    <x v="69"/>
    <s v="KINGSTON"/>
    <m/>
    <m/>
    <m/>
    <m/>
    <s v=""/>
    <n v="207"/>
    <n v="163"/>
    <n v="128"/>
    <n v="0.78527607361963192"/>
    <m/>
    <n v="6"/>
    <n v="3.5502958579881658E-2"/>
    <n v="207"/>
    <n v="163"/>
    <n v="6"/>
    <n v="3.5502958579881658E-2"/>
  </r>
  <r>
    <x v="1"/>
    <x v="25"/>
    <s v="TOKYO"/>
    <m/>
    <m/>
    <m/>
    <m/>
    <s v=""/>
    <n v="36"/>
    <n v="28"/>
    <n v="28"/>
    <n v="1"/>
    <m/>
    <n v="5"/>
    <n v="0.15151515151515152"/>
    <n v="36"/>
    <n v="28"/>
    <n v="5"/>
    <n v="0.15151515151515152"/>
  </r>
  <r>
    <x v="1"/>
    <x v="26"/>
    <s v="AMMAN"/>
    <m/>
    <m/>
    <m/>
    <m/>
    <s v=""/>
    <n v="796"/>
    <n v="370"/>
    <n v="142"/>
    <n v="0.38378378378378381"/>
    <n v="39"/>
    <n v="190"/>
    <n v="0.31719532554257096"/>
    <n v="796"/>
    <n v="409"/>
    <n v="190"/>
    <n v="0.31719532554257096"/>
  </r>
  <r>
    <x v="1"/>
    <x v="28"/>
    <s v="NAIROBI"/>
    <m/>
    <m/>
    <m/>
    <m/>
    <s v=""/>
    <n v="374"/>
    <n v="288"/>
    <n v="66"/>
    <n v="0.22916666666666666"/>
    <n v="4"/>
    <n v="57"/>
    <n v="0.16332378223495703"/>
    <n v="374"/>
    <n v="292"/>
    <n v="57"/>
    <n v="0.16332378223495703"/>
  </r>
  <r>
    <x v="1"/>
    <x v="29"/>
    <s v="KUWAIT"/>
    <m/>
    <m/>
    <m/>
    <m/>
    <s v=""/>
    <n v="610"/>
    <n v="481"/>
    <n v="355"/>
    <n v="0.73804573804573803"/>
    <n v="18"/>
    <n v="34"/>
    <n v="6.3789868667917443E-2"/>
    <n v="610"/>
    <n v="499"/>
    <n v="34"/>
    <n v="6.3789868667917443E-2"/>
  </r>
  <r>
    <x v="1"/>
    <x v="30"/>
    <s v="BEIRUT"/>
    <m/>
    <m/>
    <m/>
    <m/>
    <s v=""/>
    <n v="1149"/>
    <n v="496"/>
    <n v="261"/>
    <n v="0.52620967741935487"/>
    <n v="3"/>
    <n v="434"/>
    <n v="0.46516613076098606"/>
    <n v="1149"/>
    <n v="499"/>
    <n v="434"/>
    <n v="0.46516613076098606"/>
  </r>
  <r>
    <x v="1"/>
    <x v="31"/>
    <s v="KUALA LUMPUR"/>
    <m/>
    <m/>
    <m/>
    <m/>
    <s v=""/>
    <n v="14"/>
    <n v="12"/>
    <n v="3"/>
    <n v="0.25"/>
    <m/>
    <n v="1"/>
    <n v="7.6923076923076927E-2"/>
    <n v="14"/>
    <n v="12"/>
    <n v="1"/>
    <n v="7.6923076923076927E-2"/>
  </r>
  <r>
    <x v="1"/>
    <x v="32"/>
    <s v="MEXICO CITY"/>
    <m/>
    <m/>
    <m/>
    <m/>
    <s v=""/>
    <n v="7"/>
    <n v="7"/>
    <n v="6"/>
    <n v="0.8571428571428571"/>
    <m/>
    <m/>
    <n v="0"/>
    <n v="7"/>
    <n v="7"/>
    <s v=""/>
    <s v=""/>
  </r>
  <r>
    <x v="1"/>
    <x v="33"/>
    <s v="CASABLANCA"/>
    <m/>
    <m/>
    <m/>
    <m/>
    <s v=""/>
    <n v="327"/>
    <n v="220"/>
    <n v="135"/>
    <n v="0.61363636363636365"/>
    <m/>
    <n v="182"/>
    <n v="0.45273631840796019"/>
    <n v="327"/>
    <n v="220"/>
    <n v="182"/>
    <n v="0.45273631840796019"/>
  </r>
  <r>
    <x v="1"/>
    <x v="33"/>
    <s v="RABAT"/>
    <m/>
    <m/>
    <m/>
    <m/>
    <s v=""/>
    <n v="1664"/>
    <n v="791"/>
    <n v="579"/>
    <n v="0.73198482932996212"/>
    <n v="12"/>
    <n v="444"/>
    <n v="0.35605453087409783"/>
    <n v="1664"/>
    <n v="803"/>
    <n v="444"/>
    <n v="0.35605453087409783"/>
  </r>
  <r>
    <x v="1"/>
    <x v="70"/>
    <s v="THE HAGUE"/>
    <m/>
    <m/>
    <m/>
    <m/>
    <s v=""/>
    <n v="9"/>
    <n v="5"/>
    <n v="4"/>
    <n v="0.8"/>
    <m/>
    <m/>
    <n v="0"/>
    <n v="9"/>
    <n v="5"/>
    <s v=""/>
    <s v=""/>
  </r>
  <r>
    <x v="1"/>
    <x v="34"/>
    <s v="ABUJA"/>
    <n v="4"/>
    <n v="1"/>
    <m/>
    <n v="2"/>
    <n v="0.66666666666666663"/>
    <n v="756"/>
    <n v="328"/>
    <n v="231"/>
    <n v="0.70426829268292679"/>
    <n v="10"/>
    <n v="230"/>
    <n v="0.40492957746478875"/>
    <n v="760"/>
    <n v="339"/>
    <n v="232"/>
    <n v="0.40630472854640981"/>
  </r>
  <r>
    <x v="1"/>
    <x v="36"/>
    <s v="ISLAMABAD"/>
    <m/>
    <m/>
    <m/>
    <m/>
    <s v=""/>
    <n v="587"/>
    <n v="290"/>
    <n v="60"/>
    <n v="0.20689655172413793"/>
    <n v="3"/>
    <n v="203"/>
    <n v="0.40927419354838712"/>
    <n v="587"/>
    <n v="293"/>
    <n v="203"/>
    <n v="0.40927419354838712"/>
  </r>
  <r>
    <x v="1"/>
    <x v="71"/>
    <s v="PANAMA CITY"/>
    <m/>
    <m/>
    <m/>
    <m/>
    <s v=""/>
    <n v="7"/>
    <n v="4"/>
    <n v="4"/>
    <n v="1"/>
    <m/>
    <m/>
    <n v="0"/>
    <n v="7"/>
    <n v="4"/>
    <s v=""/>
    <s v=""/>
  </r>
  <r>
    <x v="1"/>
    <x v="37"/>
    <s v="LIMA"/>
    <m/>
    <m/>
    <m/>
    <m/>
    <s v=""/>
    <n v="161"/>
    <n v="153"/>
    <n v="50"/>
    <n v="0.32679738562091504"/>
    <m/>
    <n v="5"/>
    <n v="3.1645569620253167E-2"/>
    <n v="161"/>
    <n v="153"/>
    <n v="5"/>
    <n v="3.1645569620253167E-2"/>
  </r>
  <r>
    <x v="1"/>
    <x v="38"/>
    <s v="MANILA"/>
    <m/>
    <m/>
    <m/>
    <m/>
    <s v=""/>
    <n v="4322"/>
    <n v="4077"/>
    <n v="3687"/>
    <n v="0.9043414275202355"/>
    <m/>
    <n v="161"/>
    <n v="3.7989617744218974E-2"/>
    <n v="4322"/>
    <n v="4077"/>
    <n v="161"/>
    <n v="3.7989617744218974E-2"/>
  </r>
  <r>
    <x v="1"/>
    <x v="72"/>
    <s v="WARSAW"/>
    <m/>
    <m/>
    <m/>
    <m/>
    <s v=""/>
    <n v="4"/>
    <n v="2"/>
    <n v="1"/>
    <n v="0.5"/>
    <n v="1"/>
    <n v="1"/>
    <n v="0.25"/>
    <n v="4"/>
    <n v="3"/>
    <n v="1"/>
    <n v="0.25"/>
  </r>
  <r>
    <x v="1"/>
    <x v="73"/>
    <s v="LISBON"/>
    <m/>
    <m/>
    <m/>
    <m/>
    <s v=""/>
    <n v="3"/>
    <n v="2"/>
    <m/>
    <n v="0"/>
    <m/>
    <m/>
    <n v="0"/>
    <n v="3"/>
    <n v="2"/>
    <s v=""/>
    <s v=""/>
  </r>
  <r>
    <x v="1"/>
    <x v="74"/>
    <s v="DOHA"/>
    <m/>
    <m/>
    <m/>
    <m/>
    <s v=""/>
    <n v="642"/>
    <n v="449"/>
    <n v="363"/>
    <n v="0.80846325167037858"/>
    <n v="4"/>
    <n v="115"/>
    <n v="0.20246478873239437"/>
    <n v="642"/>
    <n v="453"/>
    <n v="115"/>
    <n v="0.20246478873239437"/>
  </r>
  <r>
    <x v="1"/>
    <x v="39"/>
    <s v="BUCHAREST"/>
    <m/>
    <m/>
    <m/>
    <m/>
    <s v=""/>
    <n v="60"/>
    <n v="32"/>
    <n v="17"/>
    <n v="0.53125"/>
    <m/>
    <n v="14"/>
    <n v="0.30434782608695654"/>
    <n v="60"/>
    <n v="32"/>
    <n v="14"/>
    <n v="0.30434782608695654"/>
  </r>
  <r>
    <x v="1"/>
    <x v="40"/>
    <s v="MOSCOW"/>
    <n v="1"/>
    <n v="1"/>
    <n v="1"/>
    <m/>
    <n v="0"/>
    <n v="2234"/>
    <n v="1745"/>
    <n v="1479"/>
    <n v="0.84756446991404011"/>
    <n v="8"/>
    <n v="274"/>
    <n v="0.13517513566847558"/>
    <n v="2235"/>
    <n v="1754"/>
    <n v="274"/>
    <n v="0.13510848126232741"/>
  </r>
  <r>
    <x v="1"/>
    <x v="75"/>
    <s v="KIGALI"/>
    <n v="2"/>
    <n v="2"/>
    <n v="1"/>
    <m/>
    <n v="0"/>
    <n v="3017"/>
    <n v="2162"/>
    <n v="964"/>
    <n v="0.44588344125809437"/>
    <n v="1"/>
    <n v="607"/>
    <n v="0.21913357400722022"/>
    <n v="3019"/>
    <n v="2165"/>
    <n v="607"/>
    <n v="0.21897546897546896"/>
  </r>
  <r>
    <x v="1"/>
    <x v="41"/>
    <s v="RIYADH"/>
    <m/>
    <m/>
    <m/>
    <m/>
    <s v=""/>
    <n v="663"/>
    <n v="558"/>
    <n v="315"/>
    <n v="0.56451612903225812"/>
    <m/>
    <n v="65"/>
    <n v="0.1043338683788122"/>
    <n v="663"/>
    <n v="558"/>
    <n v="65"/>
    <n v="0.1043338683788122"/>
  </r>
  <r>
    <x v="1"/>
    <x v="42"/>
    <s v="DAKAR"/>
    <n v="1"/>
    <n v="1"/>
    <m/>
    <m/>
    <n v="0"/>
    <n v="1288"/>
    <n v="521"/>
    <n v="234"/>
    <n v="0.44913627639155468"/>
    <m/>
    <n v="442"/>
    <n v="0.45898234683281414"/>
    <n v="1289"/>
    <n v="522"/>
    <n v="442"/>
    <n v="0.45850622406639002"/>
  </r>
  <r>
    <x v="1"/>
    <x v="43"/>
    <s v="BELGRADE"/>
    <m/>
    <m/>
    <m/>
    <m/>
    <s v=""/>
    <n v="16"/>
    <n v="12"/>
    <n v="10"/>
    <n v="0.83333333333333337"/>
    <m/>
    <n v="1"/>
    <n v="7.6923076923076927E-2"/>
    <n v="16"/>
    <n v="12"/>
    <n v="1"/>
    <n v="7.6923076923076927E-2"/>
  </r>
  <r>
    <x v="1"/>
    <x v="76"/>
    <s v="SINGAPORE"/>
    <m/>
    <m/>
    <m/>
    <m/>
    <s v=""/>
    <n v="80"/>
    <n v="70"/>
    <n v="35"/>
    <n v="0.5"/>
    <n v="1"/>
    <n v="3"/>
    <n v="4.0540540540540543E-2"/>
    <n v="80"/>
    <n v="71"/>
    <n v="3"/>
    <n v="4.0540540540540543E-2"/>
  </r>
  <r>
    <x v="1"/>
    <x v="46"/>
    <s v="CAPE TOWN"/>
    <m/>
    <m/>
    <m/>
    <m/>
    <s v=""/>
    <n v="266"/>
    <n v="210"/>
    <n v="176"/>
    <n v="0.83809523809523812"/>
    <m/>
    <n v="9"/>
    <n v="4.1095890410958902E-2"/>
    <n v="266"/>
    <n v="210"/>
    <n v="9"/>
    <n v="4.1095890410958902E-2"/>
  </r>
  <r>
    <x v="1"/>
    <x v="46"/>
    <s v="JOHANNESBURG"/>
    <m/>
    <m/>
    <m/>
    <m/>
    <s v=""/>
    <n v="1"/>
    <m/>
    <m/>
    <s v=""/>
    <m/>
    <m/>
    <s v=""/>
    <n v="1"/>
    <s v=""/>
    <s v=""/>
    <s v=""/>
  </r>
  <r>
    <x v="1"/>
    <x v="46"/>
    <s v="PRETORIA"/>
    <m/>
    <m/>
    <m/>
    <m/>
    <s v=""/>
    <n v="518"/>
    <n v="435"/>
    <n v="151"/>
    <n v="0.3471264367816092"/>
    <m/>
    <n v="35"/>
    <n v="7.4468085106382975E-2"/>
    <n v="518"/>
    <n v="435"/>
    <n v="35"/>
    <n v="7.4468085106382975E-2"/>
  </r>
  <r>
    <x v="1"/>
    <x v="47"/>
    <s v="SEOUL"/>
    <m/>
    <m/>
    <m/>
    <m/>
    <s v=""/>
    <n v="19"/>
    <n v="13"/>
    <n v="3"/>
    <n v="0.23076923076923078"/>
    <m/>
    <n v="3"/>
    <n v="0.1875"/>
    <n v="19"/>
    <n v="13"/>
    <n v="3"/>
    <n v="0.1875"/>
  </r>
  <r>
    <x v="1"/>
    <x v="77"/>
    <s v="MADRID"/>
    <m/>
    <m/>
    <m/>
    <m/>
    <s v=""/>
    <n v="47"/>
    <n v="3"/>
    <n v="2"/>
    <n v="0.66666666666666663"/>
    <n v="43"/>
    <n v="2"/>
    <n v="4.1666666666666664E-2"/>
    <n v="47"/>
    <n v="46"/>
    <n v="2"/>
    <n v="4.1666666666666664E-2"/>
  </r>
  <r>
    <x v="1"/>
    <x v="78"/>
    <s v="BERN"/>
    <m/>
    <m/>
    <m/>
    <m/>
    <s v=""/>
    <n v="1"/>
    <m/>
    <m/>
    <s v=""/>
    <m/>
    <n v="1"/>
    <n v="1"/>
    <n v="1"/>
    <s v=""/>
    <n v="1"/>
    <s v=""/>
  </r>
  <r>
    <x v="1"/>
    <x v="49"/>
    <s v="TAIPEI"/>
    <m/>
    <m/>
    <m/>
    <m/>
    <s v=""/>
    <n v="2"/>
    <n v="2"/>
    <n v="2"/>
    <n v="1"/>
    <m/>
    <m/>
    <n v="0"/>
    <n v="2"/>
    <n v="2"/>
    <s v=""/>
    <s v=""/>
  </r>
  <r>
    <x v="1"/>
    <x v="79"/>
    <s v="DAR ES SALAAM"/>
    <m/>
    <m/>
    <m/>
    <m/>
    <s v=""/>
    <n v="210"/>
    <n v="161"/>
    <n v="52"/>
    <n v="0.32298136645962733"/>
    <m/>
    <n v="28"/>
    <n v="0.14814814814814814"/>
    <n v="210"/>
    <n v="161"/>
    <n v="28"/>
    <n v="0.14814814814814814"/>
  </r>
  <r>
    <x v="1"/>
    <x v="50"/>
    <s v="BANGKOK"/>
    <m/>
    <m/>
    <m/>
    <m/>
    <s v=""/>
    <n v="648"/>
    <n v="395"/>
    <n v="90"/>
    <n v="0.22784810126582278"/>
    <n v="1"/>
    <n v="216"/>
    <n v="0.35294117647058826"/>
    <n v="648"/>
    <n v="396"/>
    <n v="216"/>
    <n v="0.35294117647058826"/>
  </r>
  <r>
    <x v="1"/>
    <x v="51"/>
    <s v="TUNIS"/>
    <m/>
    <m/>
    <m/>
    <m/>
    <s v=""/>
    <n v="995"/>
    <n v="517"/>
    <n v="310"/>
    <n v="0.59961315280464211"/>
    <n v="1"/>
    <n v="287"/>
    <n v="0.35652173913043478"/>
    <n v="995"/>
    <n v="518"/>
    <n v="287"/>
    <n v="0.35652173913043478"/>
  </r>
  <r>
    <x v="1"/>
    <x v="52"/>
    <s v="ISTANBUL"/>
    <m/>
    <m/>
    <m/>
    <m/>
    <s v=""/>
    <n v="2415"/>
    <n v="1255"/>
    <n v="963"/>
    <n v="0.7673306772908367"/>
    <n v="2"/>
    <n v="557"/>
    <n v="0.30705622932745313"/>
    <n v="2415"/>
    <n v="1257"/>
    <n v="557"/>
    <n v="0.30705622932745313"/>
  </r>
  <r>
    <x v="1"/>
    <x v="80"/>
    <s v="KAMPALA"/>
    <m/>
    <m/>
    <m/>
    <m/>
    <s v=""/>
    <n v="245"/>
    <n v="191"/>
    <n v="93"/>
    <n v="0.48691099476439792"/>
    <m/>
    <n v="37"/>
    <n v="0.16228070175438597"/>
    <n v="245"/>
    <n v="191"/>
    <n v="37"/>
    <n v="0.16228070175438597"/>
  </r>
  <r>
    <x v="1"/>
    <x v="53"/>
    <s v="KYIV"/>
    <m/>
    <m/>
    <m/>
    <m/>
    <s v=""/>
    <n v="165"/>
    <n v="95"/>
    <n v="35"/>
    <n v="0.36842105263157893"/>
    <m/>
    <n v="47"/>
    <n v="0.33098591549295775"/>
    <n v="165"/>
    <n v="95"/>
    <n v="47"/>
    <n v="0.33098591549295775"/>
  </r>
  <r>
    <x v="1"/>
    <x v="54"/>
    <s v="ABU DHABI"/>
    <m/>
    <m/>
    <m/>
    <m/>
    <s v=""/>
    <n v="971"/>
    <n v="713"/>
    <n v="567"/>
    <n v="0.79523141654978957"/>
    <m/>
    <n v="150"/>
    <n v="0.17381228273464658"/>
    <n v="971"/>
    <n v="713"/>
    <n v="150"/>
    <n v="0.17381228273464658"/>
  </r>
  <r>
    <x v="1"/>
    <x v="55"/>
    <s v="LONDON"/>
    <n v="69"/>
    <n v="61"/>
    <n v="5"/>
    <n v="1"/>
    <n v="1.6129032258064516E-2"/>
    <n v="1197"/>
    <n v="833"/>
    <n v="668"/>
    <n v="0.80192076830732295"/>
    <n v="5"/>
    <n v="213"/>
    <n v="0.20266412940057088"/>
    <n v="1266"/>
    <n v="899"/>
    <n v="214"/>
    <n v="0.19227313566936208"/>
  </r>
  <r>
    <x v="1"/>
    <x v="56"/>
    <s v="ATLANTA, GA"/>
    <m/>
    <m/>
    <m/>
    <m/>
    <s v=""/>
    <n v="104"/>
    <n v="83"/>
    <n v="17"/>
    <n v="0.20481927710843373"/>
    <m/>
    <n v="5"/>
    <n v="5.6818181818181816E-2"/>
    <n v="104"/>
    <n v="83"/>
    <n v="5"/>
    <n v="5.6818181818181816E-2"/>
  </r>
  <r>
    <x v="1"/>
    <x v="56"/>
    <s v="LOS ANGELES, CA"/>
    <m/>
    <m/>
    <m/>
    <m/>
    <s v=""/>
    <n v="94"/>
    <n v="74"/>
    <n v="26"/>
    <n v="0.35135135135135137"/>
    <m/>
    <n v="5"/>
    <n v="6.3291139240506333E-2"/>
    <n v="94"/>
    <n v="74"/>
    <n v="5"/>
    <n v="6.3291139240506333E-2"/>
  </r>
  <r>
    <x v="1"/>
    <x v="56"/>
    <s v="NEW YORK, NY"/>
    <n v="1"/>
    <n v="1"/>
    <n v="1"/>
    <m/>
    <n v="0"/>
    <n v="354"/>
    <n v="284"/>
    <n v="88"/>
    <n v="0.30985915492957744"/>
    <m/>
    <n v="23"/>
    <n v="7.4918566775244305E-2"/>
    <n v="355"/>
    <n v="285"/>
    <n v="23"/>
    <n v="7.4675324675324672E-2"/>
  </r>
  <r>
    <x v="1"/>
    <x v="56"/>
    <s v="WASHINGTON, DC"/>
    <n v="3"/>
    <n v="3"/>
    <m/>
    <m/>
    <n v="0"/>
    <n v="191"/>
    <n v="165"/>
    <n v="59"/>
    <n v="0.3575757575757576"/>
    <m/>
    <n v="4"/>
    <n v="2.3668639053254437E-2"/>
    <n v="194"/>
    <n v="168"/>
    <n v="4"/>
    <n v="2.3255813953488372E-2"/>
  </r>
  <r>
    <x v="1"/>
    <x v="57"/>
    <s v="HANOI"/>
    <m/>
    <m/>
    <m/>
    <m/>
    <s v=""/>
    <n v="133"/>
    <n v="115"/>
    <n v="68"/>
    <n v="0.59130434782608698"/>
    <m/>
    <n v="6"/>
    <n v="4.9586776859504134E-2"/>
    <n v="133"/>
    <n v="115"/>
    <n v="6"/>
    <n v="4.9586776859504134E-2"/>
  </r>
  <r>
    <x v="2"/>
    <x v="81"/>
    <s v="KABUL"/>
    <m/>
    <m/>
    <m/>
    <m/>
    <s v=""/>
    <n v="5"/>
    <n v="5"/>
    <m/>
    <n v="0"/>
    <m/>
    <m/>
    <n v="0"/>
    <n v="5"/>
    <n v="5"/>
    <s v=""/>
    <s v=""/>
  </r>
  <r>
    <x v="2"/>
    <x v="0"/>
    <s v="TIRANA"/>
    <m/>
    <m/>
    <m/>
    <m/>
    <s v=""/>
    <n v="7"/>
    <n v="3"/>
    <m/>
    <n v="0"/>
    <n v="1"/>
    <n v="3"/>
    <n v="0.42857142857142855"/>
    <n v="7"/>
    <n v="4"/>
    <n v="3"/>
    <n v="0.42857142857142855"/>
  </r>
  <r>
    <x v="2"/>
    <x v="1"/>
    <s v="ALGIERS"/>
    <m/>
    <m/>
    <m/>
    <m/>
    <s v=""/>
    <n v="75"/>
    <n v="45"/>
    <n v="15"/>
    <n v="0.33333333333333331"/>
    <m/>
    <n v="30"/>
    <n v="0.4"/>
    <n v="75"/>
    <n v="45"/>
    <n v="30"/>
    <n v="0.4"/>
  </r>
  <r>
    <x v="2"/>
    <x v="2"/>
    <s v="BUENOS AIRES"/>
    <m/>
    <m/>
    <m/>
    <m/>
    <s v=""/>
    <n v="1"/>
    <n v="1"/>
    <m/>
    <n v="0"/>
    <m/>
    <m/>
    <n v="0"/>
    <n v="1"/>
    <n v="1"/>
    <s v=""/>
    <s v=""/>
  </r>
  <r>
    <x v="2"/>
    <x v="82"/>
    <s v="YEREVAN"/>
    <m/>
    <m/>
    <m/>
    <m/>
    <s v=""/>
    <n v="475"/>
    <n v="398"/>
    <n v="221"/>
    <n v="0.55527638190954776"/>
    <m/>
    <n v="76"/>
    <n v="0.16033755274261605"/>
    <n v="475"/>
    <n v="398"/>
    <n v="76"/>
    <n v="0.16033755274261605"/>
  </r>
  <r>
    <x v="2"/>
    <x v="3"/>
    <s v="SYDNEY"/>
    <m/>
    <m/>
    <m/>
    <m/>
    <s v=""/>
    <n v="6"/>
    <n v="6"/>
    <m/>
    <n v="0"/>
    <m/>
    <m/>
    <n v="0"/>
    <n v="6"/>
    <n v="6"/>
    <s v=""/>
    <s v=""/>
  </r>
  <r>
    <x v="2"/>
    <x v="83"/>
    <s v="VIENNA"/>
    <m/>
    <m/>
    <m/>
    <m/>
    <s v=""/>
    <n v="3"/>
    <n v="3"/>
    <n v="3"/>
    <n v="1"/>
    <m/>
    <m/>
    <n v="0"/>
    <n v="3"/>
    <n v="3"/>
    <s v=""/>
    <s v=""/>
  </r>
  <r>
    <x v="2"/>
    <x v="4"/>
    <s v="BAKU"/>
    <m/>
    <m/>
    <m/>
    <m/>
    <s v=""/>
    <n v="123"/>
    <n v="117"/>
    <n v="36"/>
    <n v="0.30769230769230771"/>
    <n v="2"/>
    <n v="4"/>
    <n v="3.2520325203252036E-2"/>
    <n v="123"/>
    <n v="119"/>
    <n v="4"/>
    <n v="3.2520325203252036E-2"/>
  </r>
  <r>
    <x v="2"/>
    <x v="84"/>
    <s v="MINSK"/>
    <m/>
    <m/>
    <m/>
    <m/>
    <s v=""/>
    <n v="3571"/>
    <n v="3558"/>
    <n v="1860"/>
    <n v="0.52276559865092753"/>
    <m/>
    <n v="13"/>
    <n v="3.6404368524222907E-3"/>
    <n v="3571"/>
    <n v="3558"/>
    <n v="13"/>
    <n v="3.6404368524222907E-3"/>
  </r>
  <r>
    <x v="2"/>
    <x v="5"/>
    <s v="SARAJEVO"/>
    <m/>
    <m/>
    <m/>
    <m/>
    <s v=""/>
    <n v="17"/>
    <n v="17"/>
    <m/>
    <n v="0"/>
    <m/>
    <m/>
    <n v="0"/>
    <n v="17"/>
    <n v="17"/>
    <s v=""/>
    <s v=""/>
  </r>
  <r>
    <x v="2"/>
    <x v="7"/>
    <s v="SOFIA"/>
    <m/>
    <m/>
    <m/>
    <m/>
    <s v=""/>
    <n v="99"/>
    <n v="91"/>
    <n v="30"/>
    <n v="0.32967032967032966"/>
    <m/>
    <n v="8"/>
    <n v="8.0808080808080815E-2"/>
    <n v="99"/>
    <n v="91"/>
    <n v="8"/>
    <n v="8.0808080808080815E-2"/>
  </r>
  <r>
    <x v="2"/>
    <x v="8"/>
    <s v="OTTAWA"/>
    <m/>
    <m/>
    <m/>
    <m/>
    <s v=""/>
    <n v="20"/>
    <n v="20"/>
    <n v="9"/>
    <n v="0.45"/>
    <m/>
    <m/>
    <n v="0"/>
    <n v="20"/>
    <n v="20"/>
    <s v=""/>
    <s v=""/>
  </r>
  <r>
    <x v="2"/>
    <x v="8"/>
    <s v="TORONTO"/>
    <m/>
    <m/>
    <m/>
    <m/>
    <s v=""/>
    <n v="48"/>
    <n v="46"/>
    <n v="22"/>
    <n v="0.47826086956521741"/>
    <n v="2"/>
    <m/>
    <n v="0"/>
    <n v="48"/>
    <n v="48"/>
    <s v=""/>
    <s v=""/>
  </r>
  <r>
    <x v="2"/>
    <x v="9"/>
    <s v="SANTIAGO DE CHILE"/>
    <m/>
    <m/>
    <m/>
    <m/>
    <s v=""/>
    <n v="4"/>
    <n v="3"/>
    <m/>
    <n v="0"/>
    <m/>
    <n v="1"/>
    <n v="0.25"/>
    <n v="4"/>
    <n v="3"/>
    <n v="1"/>
    <n v="0.25"/>
  </r>
  <r>
    <x v="2"/>
    <x v="10"/>
    <s v="BEIJING"/>
    <m/>
    <m/>
    <m/>
    <m/>
    <s v=""/>
    <n v="140"/>
    <n v="140"/>
    <n v="27"/>
    <n v="0.19285714285714287"/>
    <m/>
    <m/>
    <n v="0"/>
    <n v="140"/>
    <n v="140"/>
    <s v=""/>
    <s v=""/>
  </r>
  <r>
    <x v="2"/>
    <x v="10"/>
    <s v="CHENGDU"/>
    <m/>
    <m/>
    <m/>
    <m/>
    <s v=""/>
    <n v="6"/>
    <n v="6"/>
    <m/>
    <n v="0"/>
    <m/>
    <m/>
    <n v="0"/>
    <n v="6"/>
    <n v="6"/>
    <s v=""/>
    <s v=""/>
  </r>
  <r>
    <x v="2"/>
    <x v="10"/>
    <s v="SHANGHAI"/>
    <m/>
    <m/>
    <m/>
    <m/>
    <s v=""/>
    <n v="127"/>
    <n v="117"/>
    <n v="3"/>
    <n v="2.564102564102564E-2"/>
    <m/>
    <n v="10"/>
    <n v="7.874015748031496E-2"/>
    <n v="127"/>
    <n v="117"/>
    <n v="10"/>
    <n v="7.874015748031496E-2"/>
  </r>
  <r>
    <x v="2"/>
    <x v="12"/>
    <s v="ZAGREB"/>
    <m/>
    <m/>
    <m/>
    <m/>
    <s v=""/>
    <n v="1"/>
    <n v="1"/>
    <n v="1"/>
    <n v="1"/>
    <m/>
    <m/>
    <n v="0"/>
    <n v="1"/>
    <n v="1"/>
    <s v=""/>
    <s v=""/>
  </r>
  <r>
    <x v="2"/>
    <x v="13"/>
    <s v="HAVANA"/>
    <m/>
    <m/>
    <m/>
    <m/>
    <s v=""/>
    <n v="29"/>
    <n v="26"/>
    <n v="10"/>
    <n v="0.38461538461538464"/>
    <m/>
    <n v="3"/>
    <n v="0.10344827586206896"/>
    <n v="29"/>
    <n v="26"/>
    <n v="3"/>
    <n v="0.10344827586206896"/>
  </r>
  <r>
    <x v="2"/>
    <x v="15"/>
    <s v="CAIRO"/>
    <m/>
    <m/>
    <m/>
    <m/>
    <s v=""/>
    <n v="313"/>
    <n v="221"/>
    <n v="25"/>
    <n v="0.11312217194570136"/>
    <n v="10"/>
    <n v="81"/>
    <n v="0.25961538461538464"/>
    <n v="313"/>
    <n v="231"/>
    <n v="81"/>
    <n v="0.25961538461538464"/>
  </r>
  <r>
    <x v="2"/>
    <x v="16"/>
    <s v="ADDIS ABEBA"/>
    <m/>
    <m/>
    <m/>
    <m/>
    <s v=""/>
    <n v="99"/>
    <n v="81"/>
    <n v="48"/>
    <n v="0.59259259259259256"/>
    <n v="12"/>
    <n v="6"/>
    <n v="6.0606060606060608E-2"/>
    <n v="99"/>
    <n v="93"/>
    <n v="6"/>
    <n v="6.0606060606060608E-2"/>
  </r>
  <r>
    <x v="2"/>
    <x v="17"/>
    <s v="SKOPJE"/>
    <m/>
    <m/>
    <m/>
    <m/>
    <s v=""/>
    <n v="353"/>
    <n v="17"/>
    <n v="13"/>
    <n v="0.76470588235294112"/>
    <n v="263"/>
    <n v="69"/>
    <n v="0.19770773638968481"/>
    <n v="353"/>
    <n v="280"/>
    <n v="69"/>
    <n v="0.19770773638968481"/>
  </r>
  <r>
    <x v="2"/>
    <x v="85"/>
    <s v="TBILISSI"/>
    <m/>
    <m/>
    <m/>
    <m/>
    <s v=""/>
    <n v="36"/>
    <n v="27"/>
    <n v="23"/>
    <n v="0.85185185185185186"/>
    <m/>
    <n v="9"/>
    <n v="0.25"/>
    <n v="36"/>
    <n v="27"/>
    <n v="9"/>
    <n v="0.25"/>
  </r>
  <r>
    <x v="2"/>
    <x v="18"/>
    <s v="BERLIN"/>
    <m/>
    <m/>
    <m/>
    <m/>
    <s v=""/>
    <n v="1"/>
    <n v="1"/>
    <m/>
    <n v="0"/>
    <m/>
    <m/>
    <n v="0"/>
    <n v="1"/>
    <n v="1"/>
    <s v=""/>
    <s v=""/>
  </r>
  <r>
    <x v="2"/>
    <x v="86"/>
    <s v="ACCRA"/>
    <m/>
    <m/>
    <m/>
    <m/>
    <s v=""/>
    <n v="60"/>
    <n v="47"/>
    <n v="11"/>
    <n v="0.23404255319148937"/>
    <m/>
    <n v="13"/>
    <n v="0.21666666666666667"/>
    <n v="60"/>
    <n v="47"/>
    <n v="13"/>
    <n v="0.21666666666666667"/>
  </r>
  <r>
    <x v="2"/>
    <x v="19"/>
    <s v="HONG KONG"/>
    <m/>
    <m/>
    <m/>
    <m/>
    <s v=""/>
    <n v="8"/>
    <n v="7"/>
    <n v="2"/>
    <n v="0.2857142857142857"/>
    <m/>
    <n v="1"/>
    <n v="0.125"/>
    <n v="8"/>
    <n v="7"/>
    <n v="1"/>
    <n v="0.125"/>
  </r>
  <r>
    <x v="2"/>
    <x v="20"/>
    <s v="NEW DELHI"/>
    <m/>
    <m/>
    <m/>
    <m/>
    <s v=""/>
    <n v="273"/>
    <n v="165"/>
    <n v="81"/>
    <n v="0.49090909090909091"/>
    <m/>
    <n v="107"/>
    <n v="0.39338235294117646"/>
    <n v="273"/>
    <n v="165"/>
    <n v="107"/>
    <n v="0.39338235294117646"/>
  </r>
  <r>
    <x v="2"/>
    <x v="21"/>
    <s v="JAKARTA"/>
    <m/>
    <m/>
    <m/>
    <m/>
    <s v=""/>
    <n v="105"/>
    <n v="99"/>
    <n v="20"/>
    <n v="0.20202020202020202"/>
    <n v="2"/>
    <n v="3"/>
    <n v="2.8846153846153848E-2"/>
    <n v="105"/>
    <n v="101"/>
    <n v="3"/>
    <n v="2.8846153846153848E-2"/>
  </r>
  <r>
    <x v="2"/>
    <x v="22"/>
    <s v="TEHERAN"/>
    <m/>
    <m/>
    <m/>
    <m/>
    <s v=""/>
    <n v="45"/>
    <n v="40"/>
    <n v="8"/>
    <n v="0.2"/>
    <m/>
    <n v="5"/>
    <n v="0.1111111111111111"/>
    <n v="45"/>
    <n v="40"/>
    <n v="5"/>
    <n v="0.1111111111111111"/>
  </r>
  <r>
    <x v="2"/>
    <x v="87"/>
    <s v="BAGHDAD"/>
    <m/>
    <m/>
    <m/>
    <m/>
    <s v=""/>
    <n v="149"/>
    <n v="137"/>
    <n v="41"/>
    <n v="0.29927007299270075"/>
    <n v="11"/>
    <m/>
    <n v="0"/>
    <n v="149"/>
    <n v="148"/>
    <s v=""/>
    <s v=""/>
  </r>
  <r>
    <x v="2"/>
    <x v="87"/>
    <s v="ERBIL"/>
    <m/>
    <m/>
    <m/>
    <m/>
    <s v=""/>
    <n v="58"/>
    <n v="43"/>
    <n v="2"/>
    <n v="4.6511627906976744E-2"/>
    <m/>
    <n v="15"/>
    <n v="0.25862068965517243"/>
    <n v="58"/>
    <n v="43"/>
    <n v="15"/>
    <n v="0.25862068965517243"/>
  </r>
  <r>
    <x v="2"/>
    <x v="23"/>
    <s v="DUBLIN"/>
    <m/>
    <m/>
    <m/>
    <m/>
    <s v=""/>
    <n v="61"/>
    <n v="60"/>
    <n v="30"/>
    <n v="0.5"/>
    <m/>
    <n v="1"/>
    <n v="1.6393442622950821E-2"/>
    <n v="61"/>
    <n v="60"/>
    <n v="1"/>
    <n v="1.6393442622950821E-2"/>
  </r>
  <r>
    <x v="2"/>
    <x v="24"/>
    <s v="TEL AVIV"/>
    <m/>
    <m/>
    <m/>
    <m/>
    <s v=""/>
    <n v="77"/>
    <n v="72"/>
    <n v="25"/>
    <n v="0.34722222222222221"/>
    <m/>
    <n v="5"/>
    <n v="6.4935064935064929E-2"/>
    <n v="77"/>
    <n v="72"/>
    <n v="5"/>
    <n v="6.4935064935064929E-2"/>
  </r>
  <r>
    <x v="2"/>
    <x v="25"/>
    <s v="TOKYO"/>
    <m/>
    <m/>
    <m/>
    <m/>
    <s v=""/>
    <n v="29"/>
    <n v="29"/>
    <n v="1"/>
    <n v="3.4482758620689655E-2"/>
    <m/>
    <m/>
    <n v="0"/>
    <n v="29"/>
    <n v="29"/>
    <s v=""/>
    <s v=""/>
  </r>
  <r>
    <x v="2"/>
    <x v="26"/>
    <s v="AMMAN"/>
    <m/>
    <m/>
    <m/>
    <m/>
    <s v=""/>
    <n v="821"/>
    <n v="462"/>
    <n v="38"/>
    <n v="8.2251082251082255E-2"/>
    <n v="4"/>
    <n v="355"/>
    <n v="0.43239951278928135"/>
    <n v="821"/>
    <n v="466"/>
    <n v="355"/>
    <n v="0.43239951278928135"/>
  </r>
  <r>
    <x v="2"/>
    <x v="27"/>
    <s v="NUR-SULTAN"/>
    <m/>
    <m/>
    <m/>
    <m/>
    <s v=""/>
    <n v="330"/>
    <n v="288"/>
    <n v="100"/>
    <n v="0.34722222222222221"/>
    <m/>
    <n v="42"/>
    <n v="0.12727272727272726"/>
    <n v="330"/>
    <n v="288"/>
    <n v="42"/>
    <n v="0.12727272727272726"/>
  </r>
  <r>
    <x v="2"/>
    <x v="28"/>
    <s v="NAIROBI"/>
    <m/>
    <m/>
    <m/>
    <m/>
    <s v=""/>
    <n v="77"/>
    <n v="73"/>
    <n v="16"/>
    <n v="0.21917808219178081"/>
    <m/>
    <n v="4"/>
    <n v="5.1948051948051951E-2"/>
    <n v="77"/>
    <n v="73"/>
    <n v="4"/>
    <n v="5.1948051948051951E-2"/>
  </r>
  <r>
    <x v="2"/>
    <x v="29"/>
    <s v="KUWAIT"/>
    <m/>
    <m/>
    <m/>
    <m/>
    <s v=""/>
    <n v="874"/>
    <n v="743"/>
    <n v="665"/>
    <n v="0.89502018842530284"/>
    <m/>
    <n v="130"/>
    <n v="0.14891179839633448"/>
    <n v="874"/>
    <n v="743"/>
    <n v="130"/>
    <n v="0.14891179839633448"/>
  </r>
  <r>
    <x v="2"/>
    <x v="30"/>
    <s v="BEIRUT"/>
    <m/>
    <m/>
    <m/>
    <m/>
    <s v=""/>
    <n v="408"/>
    <n v="317"/>
    <n v="63"/>
    <n v="0.19873817034700317"/>
    <n v="4"/>
    <n v="83"/>
    <n v="0.20544554455445543"/>
    <n v="408"/>
    <n v="321"/>
    <n v="83"/>
    <n v="0.20544554455445543"/>
  </r>
  <r>
    <x v="2"/>
    <x v="31"/>
    <s v="KUALA LUMPUR"/>
    <m/>
    <m/>
    <m/>
    <m/>
    <s v=""/>
    <n v="5"/>
    <n v="5"/>
    <n v="2"/>
    <n v="0.4"/>
    <m/>
    <m/>
    <n v="0"/>
    <n v="5"/>
    <n v="5"/>
    <s v=""/>
    <s v=""/>
  </r>
  <r>
    <x v="2"/>
    <x v="32"/>
    <s v="MEXICO CITY"/>
    <m/>
    <m/>
    <m/>
    <m/>
    <s v=""/>
    <n v="3"/>
    <n v="2"/>
    <n v="1"/>
    <n v="0.5"/>
    <m/>
    <m/>
    <n v="0"/>
    <n v="3"/>
    <n v="2"/>
    <s v=""/>
    <s v=""/>
  </r>
  <r>
    <x v="2"/>
    <x v="88"/>
    <s v="CHISINAU"/>
    <m/>
    <m/>
    <m/>
    <m/>
    <s v=""/>
    <n v="553"/>
    <n v="546"/>
    <n v="6"/>
    <n v="1.098901098901099E-2"/>
    <m/>
    <n v="7"/>
    <n v="1.2658227848101266E-2"/>
    <n v="553"/>
    <n v="546"/>
    <n v="7"/>
    <n v="1.2658227848101266E-2"/>
  </r>
  <r>
    <x v="2"/>
    <x v="89"/>
    <s v="ULAN BATOR"/>
    <m/>
    <m/>
    <m/>
    <m/>
    <s v=""/>
    <n v="209"/>
    <n v="200"/>
    <n v="24"/>
    <n v="0.12"/>
    <m/>
    <n v="9"/>
    <n v="4.3062200956937802E-2"/>
    <n v="209"/>
    <n v="200"/>
    <n v="9"/>
    <n v="4.3062200956937802E-2"/>
  </r>
  <r>
    <x v="2"/>
    <x v="33"/>
    <s v="RABAT"/>
    <m/>
    <m/>
    <m/>
    <m/>
    <s v=""/>
    <n v="40"/>
    <n v="28"/>
    <n v="5"/>
    <n v="0.17857142857142858"/>
    <m/>
    <n v="11"/>
    <n v="0.28205128205128205"/>
    <n v="40"/>
    <n v="28"/>
    <n v="11"/>
    <n v="0.28205128205128205"/>
  </r>
  <r>
    <x v="2"/>
    <x v="34"/>
    <s v="ABUJA"/>
    <m/>
    <m/>
    <m/>
    <m/>
    <s v=""/>
    <n v="181"/>
    <n v="117"/>
    <n v="21"/>
    <n v="0.17948717948717949"/>
    <n v="5"/>
    <n v="51"/>
    <n v="0.2947976878612717"/>
    <n v="181"/>
    <n v="122"/>
    <n v="51"/>
    <n v="0.2947976878612717"/>
  </r>
  <r>
    <x v="2"/>
    <x v="36"/>
    <s v="ISLAMABAD"/>
    <m/>
    <m/>
    <m/>
    <m/>
    <s v=""/>
    <n v="115"/>
    <n v="75"/>
    <n v="15"/>
    <n v="0.2"/>
    <n v="16"/>
    <n v="22"/>
    <n v="0.19469026548672566"/>
    <n v="115"/>
    <n v="91"/>
    <n v="22"/>
    <n v="0.19469026548672566"/>
  </r>
  <r>
    <x v="2"/>
    <x v="37"/>
    <s v="LIMA"/>
    <m/>
    <m/>
    <m/>
    <m/>
    <s v=""/>
    <n v="7"/>
    <n v="7"/>
    <n v="3"/>
    <n v="0.42857142857142855"/>
    <m/>
    <m/>
    <n v="0"/>
    <n v="7"/>
    <n v="7"/>
    <s v=""/>
    <s v=""/>
  </r>
  <r>
    <x v="2"/>
    <x v="38"/>
    <s v="MANILA"/>
    <m/>
    <m/>
    <m/>
    <m/>
    <s v=""/>
    <n v="80"/>
    <n v="78"/>
    <n v="18"/>
    <n v="0.23076923076923078"/>
    <m/>
    <n v="1"/>
    <n v="1.2658227848101266E-2"/>
    <n v="80"/>
    <n v="78"/>
    <n v="1"/>
    <n v="1.2658227848101266E-2"/>
  </r>
  <r>
    <x v="2"/>
    <x v="39"/>
    <s v="BUCHAREST"/>
    <m/>
    <m/>
    <m/>
    <m/>
    <s v=""/>
    <n v="24"/>
    <n v="20"/>
    <n v="10"/>
    <n v="0.5"/>
    <m/>
    <n v="4"/>
    <n v="0.16666666666666666"/>
    <n v="24"/>
    <n v="20"/>
    <n v="4"/>
    <n v="0.16666666666666666"/>
  </r>
  <r>
    <x v="2"/>
    <x v="40"/>
    <s v="MOSCOW"/>
    <m/>
    <m/>
    <m/>
    <m/>
    <s v=""/>
    <n v="1146"/>
    <n v="1010"/>
    <n v="507"/>
    <n v="0.50198019801980198"/>
    <n v="1"/>
    <n v="130"/>
    <n v="0.11393514460999124"/>
    <n v="1146"/>
    <n v="1011"/>
    <n v="130"/>
    <n v="0.11393514460999124"/>
  </r>
  <r>
    <x v="2"/>
    <x v="40"/>
    <s v="ST. PETERSBURG"/>
    <m/>
    <m/>
    <m/>
    <m/>
    <s v=""/>
    <n v="170"/>
    <n v="157"/>
    <n v="84"/>
    <n v="0.53503184713375795"/>
    <m/>
    <n v="13"/>
    <n v="7.6470588235294124E-2"/>
    <n v="170"/>
    <n v="157"/>
    <n v="13"/>
    <n v="7.6470588235294124E-2"/>
  </r>
  <r>
    <x v="2"/>
    <x v="40"/>
    <s v="YEKATERINBURG"/>
    <m/>
    <m/>
    <m/>
    <m/>
    <s v=""/>
    <n v="100"/>
    <n v="85"/>
    <n v="44"/>
    <n v="0.51764705882352946"/>
    <m/>
    <n v="15"/>
    <n v="0.15"/>
    <n v="100"/>
    <n v="85"/>
    <n v="15"/>
    <n v="0.15"/>
  </r>
  <r>
    <x v="2"/>
    <x v="41"/>
    <s v="RIYADH"/>
    <m/>
    <m/>
    <m/>
    <m/>
    <s v=""/>
    <n v="2550"/>
    <n v="2304"/>
    <n v="2064"/>
    <n v="0.89583333333333337"/>
    <n v="5"/>
    <n v="241"/>
    <n v="9.450980392156863E-2"/>
    <n v="2550"/>
    <n v="2309"/>
    <n v="241"/>
    <n v="9.450980392156863E-2"/>
  </r>
  <r>
    <x v="2"/>
    <x v="42"/>
    <s v="DAKAR"/>
    <m/>
    <m/>
    <m/>
    <m/>
    <s v=""/>
    <n v="51"/>
    <n v="37"/>
    <n v="23"/>
    <n v="0.6216216216216216"/>
    <m/>
    <n v="13"/>
    <n v="0.26"/>
    <n v="51"/>
    <n v="37"/>
    <n v="13"/>
    <n v="0.26"/>
  </r>
  <r>
    <x v="2"/>
    <x v="43"/>
    <s v="BELGRADE"/>
    <m/>
    <m/>
    <m/>
    <m/>
    <s v=""/>
    <n v="145"/>
    <n v="144"/>
    <n v="131"/>
    <n v="0.90972222222222221"/>
    <m/>
    <n v="1"/>
    <n v="6.8965517241379309E-3"/>
    <n v="145"/>
    <n v="144"/>
    <n v="1"/>
    <n v="6.8965517241379309E-3"/>
  </r>
  <r>
    <x v="2"/>
    <x v="44"/>
    <s v="BRATISLAVA"/>
    <m/>
    <m/>
    <m/>
    <m/>
    <s v=""/>
    <n v="5"/>
    <n v="1"/>
    <n v="1"/>
    <n v="1"/>
    <n v="2"/>
    <n v="2"/>
    <n v="0.4"/>
    <n v="5"/>
    <n v="3"/>
    <n v="2"/>
    <n v="0.4"/>
  </r>
  <r>
    <x v="2"/>
    <x v="46"/>
    <s v="PRETORIA"/>
    <m/>
    <m/>
    <m/>
    <m/>
    <s v=""/>
    <n v="154"/>
    <n v="154"/>
    <n v="80"/>
    <n v="0.51948051948051943"/>
    <m/>
    <m/>
    <n v="0"/>
    <n v="154"/>
    <n v="154"/>
    <s v=""/>
    <s v=""/>
  </r>
  <r>
    <x v="2"/>
    <x v="47"/>
    <s v="SEOUL"/>
    <m/>
    <m/>
    <m/>
    <m/>
    <s v=""/>
    <n v="10"/>
    <n v="10"/>
    <m/>
    <n v="0"/>
    <m/>
    <m/>
    <n v="0"/>
    <n v="10"/>
    <n v="10"/>
    <s v=""/>
    <s v=""/>
  </r>
  <r>
    <x v="2"/>
    <x v="48"/>
    <s v="DAMASCUS"/>
    <m/>
    <m/>
    <m/>
    <m/>
    <s v=""/>
    <n v="71"/>
    <n v="26"/>
    <n v="20"/>
    <n v="0.76923076923076927"/>
    <n v="43"/>
    <n v="1"/>
    <n v="1.4285714285714285E-2"/>
    <n v="71"/>
    <n v="69"/>
    <n v="1"/>
    <n v="1.4285714285714285E-2"/>
  </r>
  <r>
    <x v="2"/>
    <x v="49"/>
    <s v="TAIPEI"/>
    <m/>
    <m/>
    <m/>
    <m/>
    <s v=""/>
    <n v="5"/>
    <n v="3"/>
    <n v="1"/>
    <n v="0.33333333333333331"/>
    <m/>
    <n v="2"/>
    <n v="0.4"/>
    <n v="5"/>
    <n v="3"/>
    <n v="2"/>
    <n v="0.4"/>
  </r>
  <r>
    <x v="2"/>
    <x v="50"/>
    <s v="BANGKOK"/>
    <m/>
    <m/>
    <m/>
    <m/>
    <s v=""/>
    <n v="98"/>
    <n v="93"/>
    <n v="12"/>
    <n v="0.12903225806451613"/>
    <m/>
    <n v="5"/>
    <n v="5.1020408163265307E-2"/>
    <n v="98"/>
    <n v="93"/>
    <n v="5"/>
    <n v="5.1020408163265307E-2"/>
  </r>
  <r>
    <x v="2"/>
    <x v="51"/>
    <s v="TUNIS"/>
    <m/>
    <m/>
    <m/>
    <m/>
    <s v=""/>
    <n v="185"/>
    <n v="56"/>
    <n v="6"/>
    <n v="0.10714285714285714"/>
    <m/>
    <n v="114"/>
    <n v="0.6705882352941176"/>
    <n v="185"/>
    <n v="56"/>
    <n v="114"/>
    <n v="0.6705882352941176"/>
  </r>
  <r>
    <x v="2"/>
    <x v="52"/>
    <s v="ANKARA"/>
    <m/>
    <m/>
    <m/>
    <m/>
    <s v=""/>
    <n v="639"/>
    <n v="494"/>
    <n v="144"/>
    <n v="0.291497975708502"/>
    <n v="3"/>
    <n v="142"/>
    <n v="0.22222222222222221"/>
    <n v="639"/>
    <n v="497"/>
    <n v="142"/>
    <n v="0.22222222222222221"/>
  </r>
  <r>
    <x v="2"/>
    <x v="52"/>
    <s v="ISTANBUL"/>
    <m/>
    <m/>
    <m/>
    <m/>
    <s v=""/>
    <n v="1238"/>
    <n v="1042"/>
    <n v="549"/>
    <n v="0.52687140115163145"/>
    <n v="2"/>
    <n v="193"/>
    <n v="0.15602263540824576"/>
    <n v="1238"/>
    <n v="1044"/>
    <n v="193"/>
    <n v="0.15602263540824576"/>
  </r>
  <r>
    <x v="2"/>
    <x v="53"/>
    <s v="KYIV"/>
    <m/>
    <m/>
    <m/>
    <m/>
    <s v=""/>
    <n v="101805"/>
    <n v="98955"/>
    <n v="58665"/>
    <n v="0.59284523268152189"/>
    <n v="1"/>
    <n v="2805"/>
    <n v="2.7564587612150037E-2"/>
    <n v="101805"/>
    <n v="98956"/>
    <n v="2805"/>
    <n v="2.7564587612150037E-2"/>
  </r>
  <r>
    <x v="2"/>
    <x v="53"/>
    <s v="LVIV"/>
    <m/>
    <m/>
    <m/>
    <m/>
    <s v=""/>
    <n v="86607"/>
    <n v="84984"/>
    <n v="55312"/>
    <n v="0.65085192506824818"/>
    <m/>
    <n v="1622"/>
    <n v="1.872849456157772E-2"/>
    <n v="86607"/>
    <n v="84984"/>
    <n v="1622"/>
    <n v="1.872849456157772E-2"/>
  </r>
  <r>
    <x v="2"/>
    <x v="54"/>
    <s v="ABU DHABI"/>
    <m/>
    <m/>
    <m/>
    <m/>
    <s v=""/>
    <n v="1443"/>
    <n v="1062"/>
    <n v="457"/>
    <n v="0.4303201506591337"/>
    <n v="3"/>
    <n v="378"/>
    <n v="0.26195426195426197"/>
    <n v="1443"/>
    <n v="1065"/>
    <n v="378"/>
    <n v="0.26195426195426197"/>
  </r>
  <r>
    <x v="2"/>
    <x v="55"/>
    <s v="LONDON"/>
    <m/>
    <m/>
    <m/>
    <m/>
    <s v=""/>
    <n v="417"/>
    <n v="397"/>
    <n v="176"/>
    <n v="0.44332493702770781"/>
    <n v="9"/>
    <n v="11"/>
    <n v="2.6378896882494004E-2"/>
    <n v="417"/>
    <n v="406"/>
    <n v="11"/>
    <n v="2.6378896882494004E-2"/>
  </r>
  <r>
    <x v="2"/>
    <x v="56"/>
    <s v="CHICAGO, IL"/>
    <m/>
    <m/>
    <m/>
    <m/>
    <s v=""/>
    <n v="62"/>
    <n v="57"/>
    <n v="17"/>
    <n v="0.2982456140350877"/>
    <m/>
    <n v="2"/>
    <n v="3.3898305084745763E-2"/>
    <n v="62"/>
    <n v="57"/>
    <n v="2"/>
    <n v="3.3898305084745763E-2"/>
  </r>
  <r>
    <x v="2"/>
    <x v="56"/>
    <s v="LOS ANGELES, CA"/>
    <m/>
    <m/>
    <m/>
    <m/>
    <s v=""/>
    <n v="65"/>
    <n v="63"/>
    <n v="11"/>
    <n v="0.17460317460317459"/>
    <n v="1"/>
    <n v="1"/>
    <n v="1.5384615384615385E-2"/>
    <n v="65"/>
    <n v="64"/>
    <n v="1"/>
    <n v="1.5384615384615385E-2"/>
  </r>
  <r>
    <x v="2"/>
    <x v="56"/>
    <s v="NEW YORK, NY"/>
    <m/>
    <m/>
    <m/>
    <m/>
    <s v=""/>
    <n v="98"/>
    <n v="93"/>
    <n v="24"/>
    <n v="0.25806451612903225"/>
    <m/>
    <n v="5"/>
    <n v="5.1020408163265307E-2"/>
    <n v="98"/>
    <n v="93"/>
    <n v="5"/>
    <n v="5.1020408163265307E-2"/>
  </r>
  <r>
    <x v="2"/>
    <x v="56"/>
    <s v="WASHINGTON, DC"/>
    <m/>
    <m/>
    <m/>
    <m/>
    <s v=""/>
    <n v="67"/>
    <n v="66"/>
    <n v="24"/>
    <n v="0.36363636363636365"/>
    <n v="1"/>
    <m/>
    <n v="0"/>
    <n v="67"/>
    <n v="67"/>
    <s v=""/>
    <s v=""/>
  </r>
  <r>
    <x v="2"/>
    <x v="90"/>
    <s v="TASHKENT"/>
    <m/>
    <m/>
    <m/>
    <m/>
    <s v=""/>
    <n v="127"/>
    <n v="98"/>
    <n v="8"/>
    <n v="8.1632653061224483E-2"/>
    <m/>
    <n v="29"/>
    <n v="0.2283464566929134"/>
    <n v="127"/>
    <n v="98"/>
    <n v="29"/>
    <n v="0.2283464566929134"/>
  </r>
  <r>
    <x v="2"/>
    <x v="57"/>
    <s v="HANOI"/>
    <m/>
    <m/>
    <m/>
    <m/>
    <s v=""/>
    <n v="54"/>
    <n v="45"/>
    <n v="1"/>
    <n v="2.2222222222222223E-2"/>
    <m/>
    <n v="9"/>
    <n v="0.16666666666666666"/>
    <n v="54"/>
    <n v="45"/>
    <n v="9"/>
    <n v="0.16666666666666666"/>
  </r>
  <r>
    <x v="2"/>
    <x v="91"/>
    <s v="LUSAKA"/>
    <m/>
    <m/>
    <m/>
    <m/>
    <s v=""/>
    <n v="7"/>
    <n v="7"/>
    <n v="4"/>
    <n v="0.5714285714285714"/>
    <m/>
    <m/>
    <n v="0"/>
    <n v="7"/>
    <n v="7"/>
    <s v=""/>
    <s v=""/>
  </r>
  <r>
    <x v="3"/>
    <x v="81"/>
    <s v="KABUL"/>
    <m/>
    <m/>
    <m/>
    <m/>
    <s v=""/>
    <n v="12"/>
    <n v="3"/>
    <n v="3"/>
    <n v="1"/>
    <n v="9"/>
    <m/>
    <n v="0"/>
    <n v="12"/>
    <n v="12"/>
    <s v=""/>
    <s v=""/>
  </r>
  <r>
    <x v="3"/>
    <x v="83"/>
    <s v="VIENNA"/>
    <m/>
    <m/>
    <m/>
    <m/>
    <s v=""/>
    <n v="4"/>
    <n v="3"/>
    <n v="3"/>
    <n v="1"/>
    <m/>
    <m/>
    <n v="0"/>
    <n v="4"/>
    <n v="3"/>
    <s v=""/>
    <s v=""/>
  </r>
  <r>
    <x v="3"/>
    <x v="92"/>
    <s v="DHAKA"/>
    <m/>
    <m/>
    <m/>
    <m/>
    <s v=""/>
    <n v="143"/>
    <n v="103"/>
    <n v="30"/>
    <n v="0.29126213592233008"/>
    <m/>
    <n v="16"/>
    <n v="0.13445378151260504"/>
    <n v="143"/>
    <n v="103"/>
    <n v="16"/>
    <n v="0.13445378151260504"/>
  </r>
  <r>
    <x v="3"/>
    <x v="59"/>
    <s v="BRUSSELS"/>
    <m/>
    <m/>
    <m/>
    <m/>
    <s v=""/>
    <n v="10"/>
    <n v="6"/>
    <n v="3"/>
    <n v="0.5"/>
    <m/>
    <m/>
    <n v="0"/>
    <n v="10"/>
    <n v="6"/>
    <s v=""/>
    <s v=""/>
  </r>
  <r>
    <x v="3"/>
    <x v="60"/>
    <s v="OUAGADOUGOU"/>
    <m/>
    <m/>
    <m/>
    <m/>
    <s v=""/>
    <n v="42"/>
    <n v="32"/>
    <n v="11"/>
    <n v="0.34375"/>
    <m/>
    <n v="6"/>
    <n v="0.15789473684210525"/>
    <n v="42"/>
    <n v="32"/>
    <n v="6"/>
    <n v="0.15789473684210525"/>
  </r>
  <r>
    <x v="3"/>
    <x v="10"/>
    <s v="BEIJING"/>
    <m/>
    <m/>
    <m/>
    <m/>
    <s v=""/>
    <n v="45"/>
    <n v="45"/>
    <n v="1"/>
    <n v="2.2222222222222223E-2"/>
    <m/>
    <m/>
    <n v="0"/>
    <n v="45"/>
    <n v="45"/>
    <s v=""/>
    <s v=""/>
  </r>
  <r>
    <x v="3"/>
    <x v="10"/>
    <s v="GUANGZHOU (CANTON)"/>
    <n v="2"/>
    <m/>
    <m/>
    <m/>
    <s v=""/>
    <n v="808"/>
    <n v="668"/>
    <n v="299"/>
    <n v="0.44760479041916168"/>
    <m/>
    <n v="104"/>
    <n v="0.13471502590673576"/>
    <n v="810"/>
    <n v="668"/>
    <n v="104"/>
    <n v="0.13471502590673576"/>
  </r>
  <r>
    <x v="3"/>
    <x v="10"/>
    <s v="SHANGHAI"/>
    <m/>
    <m/>
    <m/>
    <m/>
    <s v=""/>
    <n v="10"/>
    <n v="9"/>
    <m/>
    <n v="0"/>
    <m/>
    <n v="1"/>
    <n v="0.1"/>
    <n v="10"/>
    <n v="9"/>
    <n v="1"/>
    <n v="0.1"/>
  </r>
  <r>
    <x v="3"/>
    <x v="93"/>
    <s v="COPENHAGEN"/>
    <n v="2"/>
    <n v="2"/>
    <m/>
    <m/>
    <n v="0"/>
    <n v="824"/>
    <n v="679"/>
    <n v="202"/>
    <n v="0.29749631811487481"/>
    <n v="6"/>
    <n v="9"/>
    <n v="1.2968299711815562E-2"/>
    <n v="826"/>
    <n v="687"/>
    <n v="9"/>
    <n v="1.2931034482758621E-2"/>
  </r>
  <r>
    <x v="3"/>
    <x v="15"/>
    <s v="CAIRO"/>
    <m/>
    <m/>
    <m/>
    <m/>
    <s v=""/>
    <n v="612"/>
    <n v="453"/>
    <n v="250"/>
    <n v="0.55187637969094927"/>
    <m/>
    <n v="96"/>
    <n v="0.17486338797814208"/>
    <n v="612"/>
    <n v="453"/>
    <n v="96"/>
    <n v="0.17486338797814208"/>
  </r>
  <r>
    <x v="3"/>
    <x v="94"/>
    <s v="HELSINKI"/>
    <m/>
    <m/>
    <m/>
    <m/>
    <s v=""/>
    <n v="11"/>
    <n v="10"/>
    <n v="4"/>
    <n v="0.4"/>
    <m/>
    <m/>
    <n v="0"/>
    <n v="11"/>
    <n v="10"/>
    <s v=""/>
    <s v=""/>
  </r>
  <r>
    <x v="3"/>
    <x v="65"/>
    <s v="PARIS"/>
    <m/>
    <m/>
    <m/>
    <m/>
    <s v=""/>
    <n v="8"/>
    <n v="6"/>
    <m/>
    <n v="0"/>
    <n v="2"/>
    <m/>
    <n v="0"/>
    <n v="8"/>
    <n v="8"/>
    <s v=""/>
    <s v=""/>
  </r>
  <r>
    <x v="3"/>
    <x v="18"/>
    <s v="BERLIN"/>
    <m/>
    <m/>
    <m/>
    <m/>
    <s v=""/>
    <n v="6"/>
    <n v="5"/>
    <m/>
    <n v="0"/>
    <m/>
    <m/>
    <n v="0"/>
    <n v="6"/>
    <n v="5"/>
    <s v=""/>
    <s v=""/>
  </r>
  <r>
    <x v="3"/>
    <x v="18"/>
    <s v="FLENSBURG"/>
    <m/>
    <m/>
    <m/>
    <m/>
    <s v=""/>
    <n v="14"/>
    <n v="12"/>
    <n v="12"/>
    <n v="1"/>
    <m/>
    <m/>
    <n v="0"/>
    <n v="14"/>
    <n v="12"/>
    <s v=""/>
    <s v=""/>
  </r>
  <r>
    <x v="3"/>
    <x v="86"/>
    <s v="ACCRA"/>
    <n v="3"/>
    <n v="1"/>
    <n v="1"/>
    <n v="2"/>
    <n v="0.66666666666666663"/>
    <n v="706"/>
    <n v="375"/>
    <n v="149"/>
    <n v="0.39733333333333332"/>
    <m/>
    <n v="247"/>
    <n v="0.39710610932475882"/>
    <n v="709"/>
    <n v="376"/>
    <n v="249"/>
    <n v="0.39839999999999998"/>
  </r>
  <r>
    <x v="3"/>
    <x v="66"/>
    <s v="ATHENS"/>
    <m/>
    <m/>
    <m/>
    <m/>
    <s v=""/>
    <n v="4"/>
    <n v="2"/>
    <n v="2"/>
    <n v="1"/>
    <n v="1"/>
    <n v="1"/>
    <n v="0.25"/>
    <n v="4"/>
    <n v="3"/>
    <n v="1"/>
    <n v="0.25"/>
  </r>
  <r>
    <x v="3"/>
    <x v="95"/>
    <s v="REYKJAVIK"/>
    <m/>
    <m/>
    <m/>
    <m/>
    <s v=""/>
    <n v="3"/>
    <n v="3"/>
    <n v="1"/>
    <n v="0.33333333333333331"/>
    <m/>
    <m/>
    <n v="0"/>
    <n v="3"/>
    <n v="3"/>
    <s v=""/>
    <s v=""/>
  </r>
  <r>
    <x v="3"/>
    <x v="20"/>
    <s v="NEW DELHI"/>
    <m/>
    <m/>
    <m/>
    <m/>
    <s v=""/>
    <n v="2586"/>
    <n v="2047"/>
    <n v="1607"/>
    <n v="0.78505129457743039"/>
    <n v="3"/>
    <n v="382"/>
    <n v="0.15707236842105263"/>
    <n v="2586"/>
    <n v="2050"/>
    <n v="382"/>
    <n v="0.15707236842105263"/>
  </r>
  <r>
    <x v="3"/>
    <x v="21"/>
    <s v="JAKARTA"/>
    <m/>
    <m/>
    <m/>
    <m/>
    <s v=""/>
    <n v="400"/>
    <n v="350"/>
    <n v="257"/>
    <n v="0.73428571428571432"/>
    <m/>
    <n v="42"/>
    <n v="0.10714285714285714"/>
    <n v="400"/>
    <n v="350"/>
    <n v="42"/>
    <n v="0.10714285714285714"/>
  </r>
  <r>
    <x v="3"/>
    <x v="22"/>
    <s v="TEHERAN"/>
    <m/>
    <m/>
    <m/>
    <m/>
    <s v=""/>
    <n v="875"/>
    <n v="659"/>
    <n v="271"/>
    <n v="0.41122913505311076"/>
    <n v="8"/>
    <n v="147"/>
    <n v="0.18058968058968058"/>
    <n v="875"/>
    <n v="667"/>
    <n v="147"/>
    <n v="0.18058968058968058"/>
  </r>
  <r>
    <x v="3"/>
    <x v="68"/>
    <s v="ROME"/>
    <m/>
    <m/>
    <m/>
    <m/>
    <s v=""/>
    <n v="3"/>
    <n v="1"/>
    <n v="1"/>
    <n v="1"/>
    <m/>
    <n v="1"/>
    <n v="0.5"/>
    <n v="3"/>
    <n v="1"/>
    <n v="1"/>
    <n v="0.5"/>
  </r>
  <r>
    <x v="3"/>
    <x v="28"/>
    <s v="NAIROBI"/>
    <n v="3"/>
    <m/>
    <m/>
    <m/>
    <s v=""/>
    <n v="1259"/>
    <n v="786"/>
    <n v="246"/>
    <n v="0.31297709923664124"/>
    <n v="2"/>
    <n v="355"/>
    <n v="0.310586176727909"/>
    <n v="1262"/>
    <n v="788"/>
    <n v="355"/>
    <n v="0.310586176727909"/>
  </r>
  <r>
    <x v="3"/>
    <x v="96"/>
    <s v="RIGA"/>
    <m/>
    <m/>
    <m/>
    <m/>
    <s v=""/>
    <n v="6"/>
    <n v="6"/>
    <m/>
    <n v="0"/>
    <m/>
    <m/>
    <n v="0"/>
    <n v="6"/>
    <n v="6"/>
    <s v=""/>
    <s v=""/>
  </r>
  <r>
    <x v="3"/>
    <x v="30"/>
    <s v="BEIRUT"/>
    <m/>
    <m/>
    <m/>
    <m/>
    <s v=""/>
    <n v="762"/>
    <n v="375"/>
    <n v="192"/>
    <n v="0.51200000000000001"/>
    <n v="73"/>
    <n v="281"/>
    <n v="0.38545953360768176"/>
    <n v="762"/>
    <n v="448"/>
    <n v="281"/>
    <n v="0.38545953360768176"/>
  </r>
  <r>
    <x v="3"/>
    <x v="97"/>
    <s v="BAMAKO"/>
    <m/>
    <m/>
    <m/>
    <m/>
    <s v=""/>
    <n v="114"/>
    <n v="35"/>
    <n v="10"/>
    <n v="0.2857142857142857"/>
    <m/>
    <n v="71"/>
    <n v="0.66981132075471694"/>
    <n v="114"/>
    <n v="35"/>
    <n v="71"/>
    <n v="0.66981132075471694"/>
  </r>
  <r>
    <x v="3"/>
    <x v="32"/>
    <s v="MEXICO CITY"/>
    <n v="1"/>
    <n v="1"/>
    <n v="1"/>
    <m/>
    <n v="0"/>
    <n v="51"/>
    <n v="43"/>
    <n v="41"/>
    <n v="0.95348837209302328"/>
    <m/>
    <n v="5"/>
    <n v="0.10416666666666667"/>
    <n v="52"/>
    <n v="44"/>
    <n v="5"/>
    <n v="0.10204081632653061"/>
  </r>
  <r>
    <x v="3"/>
    <x v="70"/>
    <s v="THE HAGUE"/>
    <m/>
    <m/>
    <m/>
    <m/>
    <s v=""/>
    <n v="2"/>
    <n v="1"/>
    <n v="1"/>
    <n v="1"/>
    <m/>
    <m/>
    <n v="0"/>
    <n v="2"/>
    <n v="1"/>
    <s v=""/>
    <s v=""/>
  </r>
  <r>
    <x v="3"/>
    <x v="34"/>
    <s v="ABUJA"/>
    <m/>
    <m/>
    <m/>
    <m/>
    <s v=""/>
    <n v="722"/>
    <n v="169"/>
    <n v="44"/>
    <n v="0.26035502958579881"/>
    <m/>
    <n v="531"/>
    <n v="0.75857142857142856"/>
    <n v="722"/>
    <n v="169"/>
    <n v="531"/>
    <n v="0.75857142857142856"/>
  </r>
  <r>
    <x v="3"/>
    <x v="98"/>
    <s v="OSLO"/>
    <m/>
    <m/>
    <m/>
    <m/>
    <s v=""/>
    <n v="7"/>
    <n v="7"/>
    <m/>
    <n v="0"/>
    <m/>
    <m/>
    <n v="0"/>
    <n v="7"/>
    <n v="7"/>
    <s v=""/>
    <s v=""/>
  </r>
  <r>
    <x v="3"/>
    <x v="36"/>
    <s v="ISLAMABAD"/>
    <m/>
    <m/>
    <m/>
    <m/>
    <s v=""/>
    <n v="1484"/>
    <n v="404"/>
    <n v="190"/>
    <n v="0.47029702970297027"/>
    <n v="56"/>
    <n v="919"/>
    <n v="0.66642494561276289"/>
    <n v="1484"/>
    <n v="460"/>
    <n v="919"/>
    <n v="0.66642494561276289"/>
  </r>
  <r>
    <x v="3"/>
    <x v="38"/>
    <s v="MANILA"/>
    <n v="2"/>
    <n v="2"/>
    <n v="2"/>
    <m/>
    <n v="0"/>
    <n v="2654"/>
    <n v="2410"/>
    <n v="2154"/>
    <n v="0.89377593360995855"/>
    <n v="1"/>
    <n v="192"/>
    <n v="7.3761044948136761E-2"/>
    <n v="2656"/>
    <n v="2413"/>
    <n v="192"/>
    <n v="7.3704414587332054E-2"/>
  </r>
  <r>
    <x v="3"/>
    <x v="72"/>
    <s v="WARSAW"/>
    <m/>
    <m/>
    <m/>
    <m/>
    <s v=""/>
    <n v="11"/>
    <m/>
    <m/>
    <s v=""/>
    <n v="8"/>
    <n v="1"/>
    <n v="0.1111111111111111"/>
    <n v="11"/>
    <n v="8"/>
    <n v="1"/>
    <n v="0.1111111111111111"/>
  </r>
  <r>
    <x v="3"/>
    <x v="73"/>
    <s v="LISBON"/>
    <m/>
    <m/>
    <m/>
    <m/>
    <s v=""/>
    <n v="8"/>
    <n v="7"/>
    <n v="7"/>
    <n v="1"/>
    <m/>
    <m/>
    <n v="0"/>
    <n v="8"/>
    <n v="7"/>
    <s v=""/>
    <s v=""/>
  </r>
  <r>
    <x v="3"/>
    <x v="40"/>
    <s v="MOSCOW"/>
    <m/>
    <m/>
    <m/>
    <m/>
    <s v=""/>
    <n v="2027"/>
    <n v="1897"/>
    <n v="1088"/>
    <n v="0.57353716394306797"/>
    <m/>
    <n v="52"/>
    <n v="2.6680348896870189E-2"/>
    <n v="2027"/>
    <n v="1897"/>
    <n v="52"/>
    <n v="2.6680348896870189E-2"/>
  </r>
  <r>
    <x v="3"/>
    <x v="41"/>
    <s v="RIYADH"/>
    <m/>
    <m/>
    <m/>
    <m/>
    <s v=""/>
    <n v="329"/>
    <n v="270"/>
    <n v="93"/>
    <n v="0.34444444444444444"/>
    <n v="5"/>
    <n v="29"/>
    <n v="9.5394736842105268E-2"/>
    <n v="329"/>
    <n v="275"/>
    <n v="29"/>
    <n v="9.5394736842105268E-2"/>
  </r>
  <r>
    <x v="3"/>
    <x v="76"/>
    <s v="SINGAPORE"/>
    <m/>
    <m/>
    <m/>
    <m/>
    <s v=""/>
    <n v="387"/>
    <n v="369"/>
    <n v="129"/>
    <n v="0.34959349593495936"/>
    <m/>
    <n v="6"/>
    <n v="1.6E-2"/>
    <n v="387"/>
    <n v="369"/>
    <n v="6"/>
    <n v="1.6E-2"/>
  </r>
  <r>
    <x v="3"/>
    <x v="46"/>
    <s v="PRETORIA"/>
    <m/>
    <m/>
    <m/>
    <m/>
    <s v=""/>
    <n v="1"/>
    <n v="1"/>
    <m/>
    <n v="0"/>
    <m/>
    <m/>
    <n v="0"/>
    <n v="1"/>
    <n v="1"/>
    <s v=""/>
    <s v=""/>
  </r>
  <r>
    <x v="3"/>
    <x v="77"/>
    <s v="MADRID"/>
    <m/>
    <m/>
    <m/>
    <m/>
    <s v=""/>
    <n v="9"/>
    <n v="9"/>
    <n v="6"/>
    <n v="0.66666666666666663"/>
    <m/>
    <m/>
    <n v="0"/>
    <n v="9"/>
    <n v="9"/>
    <s v=""/>
    <s v=""/>
  </r>
  <r>
    <x v="3"/>
    <x v="99"/>
    <s v="STOCKHOLM"/>
    <m/>
    <m/>
    <m/>
    <m/>
    <s v=""/>
    <n v="24"/>
    <n v="20"/>
    <n v="20"/>
    <n v="1"/>
    <n v="1"/>
    <n v="4"/>
    <n v="0.16"/>
    <n v="24"/>
    <n v="21"/>
    <n v="4"/>
    <n v="0.16"/>
  </r>
  <r>
    <x v="3"/>
    <x v="50"/>
    <s v="BANGKOK"/>
    <m/>
    <m/>
    <m/>
    <m/>
    <s v=""/>
    <n v="1710"/>
    <n v="1168"/>
    <n v="508"/>
    <n v="0.43493150684931509"/>
    <n v="1"/>
    <n v="425"/>
    <n v="0.26662484316185697"/>
    <n v="1710"/>
    <n v="1169"/>
    <n v="425"/>
    <n v="0.26662484316185697"/>
  </r>
  <r>
    <x v="3"/>
    <x v="52"/>
    <s v="ANKARA"/>
    <m/>
    <m/>
    <m/>
    <m/>
    <s v=""/>
    <n v="2995"/>
    <n v="2047"/>
    <n v="979"/>
    <n v="0.47826086956521741"/>
    <n v="29"/>
    <n v="694"/>
    <n v="0.25054151624548737"/>
    <n v="2995"/>
    <n v="2076"/>
    <n v="694"/>
    <n v="0.25054151624548737"/>
  </r>
  <r>
    <x v="3"/>
    <x v="53"/>
    <s v="KYIV"/>
    <m/>
    <m/>
    <m/>
    <m/>
    <s v=""/>
    <n v="3"/>
    <m/>
    <m/>
    <s v=""/>
    <n v="3"/>
    <m/>
    <n v="0"/>
    <n v="3"/>
    <n v="3"/>
    <s v=""/>
    <s v=""/>
  </r>
  <r>
    <x v="3"/>
    <x v="54"/>
    <s v="DUBAI"/>
    <n v="1"/>
    <m/>
    <m/>
    <m/>
    <s v=""/>
    <n v="1880"/>
    <n v="1285"/>
    <n v="594"/>
    <n v="0.46225680933852142"/>
    <n v="12"/>
    <n v="444"/>
    <n v="0.25502584721424471"/>
    <n v="1881"/>
    <n v="1297"/>
    <n v="444"/>
    <n v="0.25502584721424471"/>
  </r>
  <r>
    <x v="3"/>
    <x v="55"/>
    <s v="LONDON"/>
    <n v="4"/>
    <m/>
    <m/>
    <m/>
    <s v=""/>
    <n v="2051"/>
    <n v="1765"/>
    <n v="900"/>
    <n v="0.50991501416430596"/>
    <n v="25"/>
    <n v="116"/>
    <n v="6.0860440713536204E-2"/>
    <n v="2055"/>
    <n v="1790"/>
    <n v="116"/>
    <n v="6.0860440713536204E-2"/>
  </r>
  <r>
    <x v="3"/>
    <x v="56"/>
    <s v="NEW YORK, NY"/>
    <n v="1"/>
    <m/>
    <m/>
    <m/>
    <s v=""/>
    <n v="847"/>
    <n v="720"/>
    <n v="254"/>
    <n v="0.3527777777777778"/>
    <n v="1"/>
    <n v="35"/>
    <n v="4.6296296296296294E-2"/>
    <n v="848"/>
    <n v="721"/>
    <n v="35"/>
    <n v="4.6296296296296294E-2"/>
  </r>
  <r>
    <x v="4"/>
    <x v="3"/>
    <s v="CANBERRA"/>
    <m/>
    <m/>
    <m/>
    <m/>
    <s v=""/>
    <n v="4"/>
    <n v="2"/>
    <n v="2"/>
    <n v="1"/>
    <m/>
    <n v="2"/>
    <n v="0.5"/>
    <n v="4"/>
    <n v="2"/>
    <n v="2"/>
    <n v="0.5"/>
  </r>
  <r>
    <x v="4"/>
    <x v="84"/>
    <s v="MINSK"/>
    <m/>
    <m/>
    <m/>
    <m/>
    <s v=""/>
    <n v="4885"/>
    <n v="4821"/>
    <n v="4565"/>
    <n v="0.94689898361335822"/>
    <n v="2"/>
    <n v="52"/>
    <n v="1.0666666666666666E-2"/>
    <n v="4885"/>
    <n v="4823"/>
    <n v="52"/>
    <n v="1.0666666666666666E-2"/>
  </r>
  <r>
    <x v="4"/>
    <x v="8"/>
    <s v="OTTAWA"/>
    <m/>
    <m/>
    <m/>
    <m/>
    <s v=""/>
    <n v="13"/>
    <n v="13"/>
    <n v="12"/>
    <n v="0.92307692307692313"/>
    <m/>
    <m/>
    <n v="0"/>
    <n v="13"/>
    <n v="13"/>
    <s v=""/>
    <s v=""/>
  </r>
  <r>
    <x v="4"/>
    <x v="10"/>
    <s v="BEIJING"/>
    <m/>
    <m/>
    <m/>
    <m/>
    <s v=""/>
    <n v="6"/>
    <n v="5"/>
    <n v="3"/>
    <n v="0.6"/>
    <m/>
    <m/>
    <n v="0"/>
    <n v="6"/>
    <n v="5"/>
    <s v=""/>
    <s v=""/>
  </r>
  <r>
    <x v="4"/>
    <x v="15"/>
    <s v="CAIRO"/>
    <m/>
    <m/>
    <m/>
    <m/>
    <s v=""/>
    <n v="72"/>
    <n v="62"/>
    <n v="45"/>
    <n v="0.72580645161290325"/>
    <m/>
    <n v="10"/>
    <n v="0.1388888888888889"/>
    <n v="72"/>
    <n v="62"/>
    <n v="10"/>
    <n v="0.1388888888888889"/>
  </r>
  <r>
    <x v="4"/>
    <x v="85"/>
    <s v="TBILISSI"/>
    <m/>
    <m/>
    <m/>
    <m/>
    <s v=""/>
    <n v="200"/>
    <n v="192"/>
    <n v="8"/>
    <n v="4.1666666666666664E-2"/>
    <m/>
    <n v="8"/>
    <n v="0.04"/>
    <n v="200"/>
    <n v="192"/>
    <n v="8"/>
    <n v="0.04"/>
  </r>
  <r>
    <x v="4"/>
    <x v="20"/>
    <s v="NEW DELHI"/>
    <m/>
    <m/>
    <m/>
    <m/>
    <s v=""/>
    <n v="181"/>
    <n v="160"/>
    <n v="77"/>
    <n v="0.48125000000000001"/>
    <m/>
    <n v="21"/>
    <n v="0.11602209944751381"/>
    <n v="181"/>
    <n v="160"/>
    <n v="21"/>
    <n v="0.11602209944751381"/>
  </r>
  <r>
    <x v="4"/>
    <x v="23"/>
    <s v="DUBLIN"/>
    <m/>
    <m/>
    <m/>
    <m/>
    <s v=""/>
    <n v="39"/>
    <n v="34"/>
    <n v="18"/>
    <n v="0.52941176470588236"/>
    <n v="1"/>
    <n v="4"/>
    <n v="0.10256410256410256"/>
    <n v="39"/>
    <n v="35"/>
    <n v="4"/>
    <n v="0.10256410256410256"/>
  </r>
  <r>
    <x v="4"/>
    <x v="24"/>
    <s v="TEL AVIV"/>
    <m/>
    <m/>
    <m/>
    <m/>
    <s v=""/>
    <n v="5"/>
    <n v="4"/>
    <n v="4"/>
    <n v="1"/>
    <m/>
    <n v="1"/>
    <n v="0.2"/>
    <n v="5"/>
    <n v="4"/>
    <n v="1"/>
    <n v="0.2"/>
  </r>
  <r>
    <x v="4"/>
    <x v="25"/>
    <s v="TOKYO"/>
    <m/>
    <m/>
    <m/>
    <m/>
    <s v=""/>
    <n v="2"/>
    <n v="2"/>
    <n v="1"/>
    <n v="0.5"/>
    <m/>
    <m/>
    <n v="0"/>
    <n v="2"/>
    <n v="2"/>
    <s v=""/>
    <s v=""/>
  </r>
  <r>
    <x v="4"/>
    <x v="27"/>
    <s v="NUR-SULTAN"/>
    <m/>
    <m/>
    <m/>
    <m/>
    <s v=""/>
    <n v="412"/>
    <n v="373"/>
    <n v="196"/>
    <n v="0.52546916890080431"/>
    <n v="4"/>
    <n v="24"/>
    <n v="5.9850374064837904E-2"/>
    <n v="412"/>
    <n v="377"/>
    <n v="24"/>
    <n v="5.9850374064837904E-2"/>
  </r>
  <r>
    <x v="4"/>
    <x v="40"/>
    <s v="MOSCOW"/>
    <m/>
    <m/>
    <m/>
    <m/>
    <s v=""/>
    <n v="8220"/>
    <n v="7697"/>
    <n v="7118"/>
    <n v="0.92477588670910749"/>
    <n v="2"/>
    <n v="505"/>
    <n v="6.1555338859093124E-2"/>
    <n v="8220"/>
    <n v="7699"/>
    <n v="505"/>
    <n v="6.1555338859093124E-2"/>
  </r>
  <r>
    <x v="4"/>
    <x v="40"/>
    <s v="PSKOV"/>
    <m/>
    <m/>
    <m/>
    <m/>
    <s v=""/>
    <n v="1118"/>
    <n v="1105"/>
    <n v="1099"/>
    <n v="0.99457013574660635"/>
    <m/>
    <n v="6"/>
    <n v="5.4005400540054005E-3"/>
    <n v="1118"/>
    <n v="1105"/>
    <n v="6"/>
    <n v="5.4005400540054005E-3"/>
  </r>
  <r>
    <x v="4"/>
    <x v="40"/>
    <s v="ST. PETERSBURG"/>
    <m/>
    <m/>
    <m/>
    <m/>
    <s v=""/>
    <n v="23268"/>
    <n v="22854"/>
    <n v="22616"/>
    <n v="0.98958606808436156"/>
    <n v="2"/>
    <n v="402"/>
    <n v="1.7284375268724742E-2"/>
    <n v="23268"/>
    <n v="22856"/>
    <n v="402"/>
    <n v="1.7284375268724742E-2"/>
  </r>
  <r>
    <x v="4"/>
    <x v="52"/>
    <s v="ANKARA"/>
    <m/>
    <m/>
    <m/>
    <m/>
    <s v=""/>
    <n v="1859"/>
    <n v="752"/>
    <n v="221"/>
    <n v="0.29388297872340424"/>
    <n v="5"/>
    <n v="1102"/>
    <n v="0.59279182356105431"/>
    <n v="1859"/>
    <n v="757"/>
    <n v="1102"/>
    <n v="0.59279182356105431"/>
  </r>
  <r>
    <x v="4"/>
    <x v="53"/>
    <s v="KYIV"/>
    <m/>
    <m/>
    <m/>
    <m/>
    <s v=""/>
    <n v="127"/>
    <n v="74"/>
    <n v="56"/>
    <n v="0.7567567567567568"/>
    <n v="1"/>
    <n v="52"/>
    <n v="0.40944881889763779"/>
    <n v="127"/>
    <n v="75"/>
    <n v="52"/>
    <n v="0.40944881889763779"/>
  </r>
  <r>
    <x v="4"/>
    <x v="55"/>
    <s v="LONDON"/>
    <m/>
    <m/>
    <m/>
    <m/>
    <s v=""/>
    <n v="180"/>
    <n v="167"/>
    <n v="158"/>
    <n v="0.94610778443113774"/>
    <m/>
    <n v="10"/>
    <n v="5.6497175141242938E-2"/>
    <n v="180"/>
    <n v="167"/>
    <n v="10"/>
    <n v="5.6497175141242938E-2"/>
  </r>
  <r>
    <x v="4"/>
    <x v="56"/>
    <s v="NEW YORK, NY"/>
    <m/>
    <m/>
    <m/>
    <m/>
    <s v=""/>
    <n v="51"/>
    <n v="40"/>
    <n v="12"/>
    <n v="0.3"/>
    <m/>
    <n v="11"/>
    <n v="0.21568627450980393"/>
    <n v="51"/>
    <n v="40"/>
    <n v="11"/>
    <n v="0.21568627450980393"/>
  </r>
  <r>
    <x v="4"/>
    <x v="56"/>
    <s v="SAN FRANCISCO, CA"/>
    <m/>
    <m/>
    <m/>
    <m/>
    <s v=""/>
    <n v="15"/>
    <n v="15"/>
    <n v="8"/>
    <n v="0.53333333333333333"/>
    <m/>
    <m/>
    <n v="0"/>
    <n v="15"/>
    <n v="15"/>
    <s v=""/>
    <s v=""/>
  </r>
  <r>
    <x v="5"/>
    <x v="1"/>
    <s v="ALGIERS"/>
    <m/>
    <m/>
    <m/>
    <m/>
    <s v=""/>
    <n v="73"/>
    <n v="20"/>
    <n v="6"/>
    <n v="0.3"/>
    <m/>
    <n v="40"/>
    <n v="0.66666666666666663"/>
    <n v="73"/>
    <n v="20"/>
    <n v="40"/>
    <n v="0.66666666666666663"/>
  </r>
  <r>
    <x v="5"/>
    <x v="2"/>
    <s v="BUENOS AIRES"/>
    <m/>
    <m/>
    <m/>
    <m/>
    <s v=""/>
    <n v="1"/>
    <m/>
    <m/>
    <s v=""/>
    <m/>
    <m/>
    <s v=""/>
    <n v="1"/>
    <s v=""/>
    <s v=""/>
    <s v=""/>
  </r>
  <r>
    <x v="5"/>
    <x v="3"/>
    <s v="CANBERRA"/>
    <m/>
    <m/>
    <m/>
    <m/>
    <s v=""/>
    <n v="5"/>
    <n v="5"/>
    <n v="4"/>
    <n v="0.8"/>
    <m/>
    <m/>
    <n v="0"/>
    <n v="5"/>
    <n v="5"/>
    <s v=""/>
    <s v=""/>
  </r>
  <r>
    <x v="5"/>
    <x v="7"/>
    <s v="SOFIA"/>
    <m/>
    <m/>
    <m/>
    <m/>
    <s v=""/>
    <n v="60"/>
    <n v="48"/>
    <n v="37"/>
    <n v="0.77083333333333337"/>
    <n v="4"/>
    <n v="3"/>
    <n v="5.4545454545454543E-2"/>
    <n v="60"/>
    <n v="52"/>
    <n v="3"/>
    <n v="5.4545454545454543E-2"/>
  </r>
  <r>
    <x v="5"/>
    <x v="9"/>
    <s v="SANTIAGO DE CHILE"/>
    <m/>
    <m/>
    <m/>
    <m/>
    <s v=""/>
    <n v="2"/>
    <n v="1"/>
    <m/>
    <n v="0"/>
    <m/>
    <n v="1"/>
    <n v="0.5"/>
    <n v="2"/>
    <n v="1"/>
    <n v="1"/>
    <n v="0.5"/>
  </r>
  <r>
    <x v="5"/>
    <x v="10"/>
    <s v="BEIJING"/>
    <m/>
    <m/>
    <m/>
    <m/>
    <s v=""/>
    <n v="250"/>
    <n v="207"/>
    <n v="21"/>
    <n v="0.10144927536231885"/>
    <n v="17"/>
    <n v="6"/>
    <n v="2.6086956521739129E-2"/>
    <n v="250"/>
    <n v="224"/>
    <n v="6"/>
    <n v="2.6086956521739129E-2"/>
  </r>
  <r>
    <x v="5"/>
    <x v="10"/>
    <s v="SHANGHAI"/>
    <m/>
    <m/>
    <m/>
    <m/>
    <s v=""/>
    <n v="288"/>
    <n v="273"/>
    <n v="239"/>
    <n v="0.87545787545787546"/>
    <m/>
    <n v="10"/>
    <n v="3.5335689045936397E-2"/>
    <n v="288"/>
    <n v="273"/>
    <n v="10"/>
    <n v="3.5335689045936397E-2"/>
  </r>
  <r>
    <x v="5"/>
    <x v="14"/>
    <s v="NICOSIA"/>
    <m/>
    <m/>
    <m/>
    <m/>
    <s v=""/>
    <n v="61"/>
    <n v="46"/>
    <n v="20"/>
    <n v="0.43478260869565216"/>
    <m/>
    <n v="15"/>
    <n v="0.24590163934426229"/>
    <n v="61"/>
    <n v="46"/>
    <n v="15"/>
    <n v="0.24590163934426229"/>
  </r>
  <r>
    <x v="5"/>
    <x v="15"/>
    <s v="CAIRO"/>
    <m/>
    <m/>
    <m/>
    <m/>
    <s v=""/>
    <n v="418"/>
    <n v="263"/>
    <n v="125"/>
    <n v="0.47528517110266161"/>
    <n v="1"/>
    <n v="60"/>
    <n v="0.18518518518518517"/>
    <n v="418"/>
    <n v="264"/>
    <n v="60"/>
    <n v="0.18518518518518517"/>
  </r>
  <r>
    <x v="5"/>
    <x v="16"/>
    <s v="ADDIS ABEBA"/>
    <m/>
    <m/>
    <m/>
    <m/>
    <s v=""/>
    <n v="80"/>
    <n v="55"/>
    <n v="4"/>
    <n v="7.2727272727272724E-2"/>
    <n v="3"/>
    <n v="10"/>
    <n v="0.14705882352941177"/>
    <n v="80"/>
    <n v="58"/>
    <n v="10"/>
    <n v="0.14705882352941177"/>
  </r>
  <r>
    <x v="5"/>
    <x v="18"/>
    <s v="BERLIN"/>
    <m/>
    <m/>
    <m/>
    <m/>
    <s v=""/>
    <n v="5"/>
    <n v="1"/>
    <m/>
    <n v="0"/>
    <m/>
    <m/>
    <n v="0"/>
    <n v="5"/>
    <n v="1"/>
    <s v=""/>
    <s v=""/>
  </r>
  <r>
    <x v="5"/>
    <x v="19"/>
    <s v="HONG KONG"/>
    <m/>
    <m/>
    <m/>
    <m/>
    <s v=""/>
    <n v="53"/>
    <n v="29"/>
    <n v="7"/>
    <n v="0.2413793103448276"/>
    <m/>
    <n v="18"/>
    <n v="0.38297872340425532"/>
    <n v="53"/>
    <n v="29"/>
    <n v="18"/>
    <n v="0.38297872340425532"/>
  </r>
  <r>
    <x v="5"/>
    <x v="20"/>
    <s v="NEW DELHI"/>
    <m/>
    <m/>
    <m/>
    <m/>
    <s v=""/>
    <n v="376"/>
    <n v="265"/>
    <n v="96"/>
    <n v="0.3622641509433962"/>
    <n v="1"/>
    <n v="66"/>
    <n v="0.19879518072289157"/>
    <n v="376"/>
    <n v="266"/>
    <n v="66"/>
    <n v="0.19879518072289157"/>
  </r>
  <r>
    <x v="5"/>
    <x v="21"/>
    <s v="JAKARTA"/>
    <m/>
    <m/>
    <m/>
    <m/>
    <s v=""/>
    <n v="590"/>
    <n v="498"/>
    <n v="20"/>
    <n v="4.0160642570281124E-2"/>
    <n v="11"/>
    <n v="48"/>
    <n v="8.6175942549371637E-2"/>
    <n v="590"/>
    <n v="509"/>
    <n v="48"/>
    <n v="8.6175942549371637E-2"/>
  </r>
  <r>
    <x v="5"/>
    <x v="22"/>
    <s v="TEHERAN"/>
    <m/>
    <m/>
    <m/>
    <m/>
    <s v=""/>
    <n v="393"/>
    <n v="210"/>
    <n v="62"/>
    <n v="0.29523809523809524"/>
    <n v="21"/>
    <n v="104"/>
    <n v="0.31044776119402984"/>
    <n v="393"/>
    <n v="231"/>
    <n v="104"/>
    <n v="0.31044776119402984"/>
  </r>
  <r>
    <x v="5"/>
    <x v="23"/>
    <s v="DUBLIN"/>
    <m/>
    <m/>
    <m/>
    <m/>
    <s v=""/>
    <n v="90"/>
    <n v="84"/>
    <n v="33"/>
    <n v="0.39285714285714285"/>
    <m/>
    <n v="2"/>
    <n v="2.3255813953488372E-2"/>
    <n v="90"/>
    <n v="84"/>
    <n v="2"/>
    <n v="2.3255813953488372E-2"/>
  </r>
  <r>
    <x v="5"/>
    <x v="24"/>
    <s v="TEL AVIV"/>
    <m/>
    <m/>
    <m/>
    <m/>
    <s v=""/>
    <n v="49"/>
    <n v="27"/>
    <n v="16"/>
    <n v="0.59259259259259256"/>
    <n v="4"/>
    <n v="12"/>
    <n v="0.27906976744186046"/>
    <n v="49"/>
    <n v="31"/>
    <n v="12"/>
    <n v="0.27906976744186046"/>
  </r>
  <r>
    <x v="5"/>
    <x v="25"/>
    <s v="TOKYO"/>
    <m/>
    <m/>
    <m/>
    <m/>
    <s v=""/>
    <n v="12"/>
    <n v="10"/>
    <n v="2"/>
    <n v="0.2"/>
    <m/>
    <n v="1"/>
    <n v="9.0909090909090912E-2"/>
    <n v="12"/>
    <n v="10"/>
    <n v="1"/>
    <n v="9.0909090909090912E-2"/>
  </r>
  <r>
    <x v="5"/>
    <x v="28"/>
    <s v="NAIROBI"/>
    <m/>
    <m/>
    <m/>
    <m/>
    <s v=""/>
    <n v="291"/>
    <n v="169"/>
    <n v="22"/>
    <n v="0.13017751479289941"/>
    <n v="6"/>
    <n v="77"/>
    <n v="0.30555555555555558"/>
    <n v="291"/>
    <n v="175"/>
    <n v="77"/>
    <n v="0.30555555555555558"/>
  </r>
  <r>
    <x v="5"/>
    <x v="100"/>
    <s v="PRISTINA"/>
    <m/>
    <m/>
    <m/>
    <m/>
    <s v=""/>
    <n v="1561"/>
    <n v="6"/>
    <n v="269"/>
    <n v="44.833333333333336"/>
    <n v="1286"/>
    <n v="176"/>
    <n v="0.11989100817438691"/>
    <n v="1561"/>
    <n v="1292"/>
    <n v="176"/>
    <n v="0.11989100817438691"/>
  </r>
  <r>
    <x v="5"/>
    <x v="101"/>
    <s v="VILNIUS"/>
    <m/>
    <m/>
    <m/>
    <m/>
    <s v=""/>
    <n v="1"/>
    <m/>
    <m/>
    <s v=""/>
    <m/>
    <m/>
    <s v=""/>
    <n v="1"/>
    <s v=""/>
    <s v=""/>
    <s v=""/>
  </r>
  <r>
    <x v="5"/>
    <x v="31"/>
    <s v="KUALA LUMPUR"/>
    <m/>
    <m/>
    <m/>
    <m/>
    <s v=""/>
    <n v="23"/>
    <n v="15"/>
    <n v="4"/>
    <n v="0.26666666666666666"/>
    <m/>
    <n v="6"/>
    <n v="0.2857142857142857"/>
    <n v="23"/>
    <n v="15"/>
    <n v="6"/>
    <n v="0.2857142857142857"/>
  </r>
  <r>
    <x v="5"/>
    <x v="32"/>
    <s v="MEXICO CITY"/>
    <m/>
    <m/>
    <m/>
    <m/>
    <s v=""/>
    <n v="4"/>
    <n v="3"/>
    <n v="1"/>
    <n v="0.33333333333333331"/>
    <m/>
    <n v="1"/>
    <n v="0.25"/>
    <n v="4"/>
    <n v="3"/>
    <n v="1"/>
    <n v="0.25"/>
  </r>
  <r>
    <x v="5"/>
    <x v="33"/>
    <s v="RABAT"/>
    <m/>
    <m/>
    <m/>
    <m/>
    <s v=""/>
    <n v="267"/>
    <n v="74"/>
    <n v="39"/>
    <n v="0.52702702702702697"/>
    <n v="1"/>
    <n v="166"/>
    <n v="0.68879668049792531"/>
    <n v="267"/>
    <n v="75"/>
    <n v="166"/>
    <n v="0.68879668049792531"/>
  </r>
  <r>
    <x v="5"/>
    <x v="102"/>
    <s v="MAPUTO"/>
    <m/>
    <m/>
    <m/>
    <m/>
    <s v=""/>
    <n v="10"/>
    <n v="6"/>
    <n v="1"/>
    <n v="0.16666666666666666"/>
    <m/>
    <n v="4"/>
    <n v="0.4"/>
    <n v="10"/>
    <n v="6"/>
    <n v="4"/>
    <n v="0.4"/>
  </r>
  <r>
    <x v="5"/>
    <x v="103"/>
    <s v="WINDHOEK"/>
    <m/>
    <m/>
    <m/>
    <m/>
    <s v=""/>
    <n v="80"/>
    <n v="65"/>
    <n v="47"/>
    <n v="0.72307692307692306"/>
    <n v="5"/>
    <n v="4"/>
    <n v="5.4054054054054057E-2"/>
    <n v="80"/>
    <n v="70"/>
    <n v="4"/>
    <n v="5.4054054054054057E-2"/>
  </r>
  <r>
    <x v="5"/>
    <x v="104"/>
    <s v="KATHMANDU"/>
    <m/>
    <m/>
    <m/>
    <m/>
    <s v=""/>
    <n v="214"/>
    <n v="143"/>
    <n v="1"/>
    <n v="6.993006993006993E-3"/>
    <m/>
    <n v="45"/>
    <n v="0.23936170212765959"/>
    <n v="214"/>
    <n v="143"/>
    <n v="45"/>
    <n v="0.23936170212765959"/>
  </r>
  <r>
    <x v="5"/>
    <x v="34"/>
    <s v="ABUJA"/>
    <m/>
    <m/>
    <m/>
    <m/>
    <s v=""/>
    <n v="393"/>
    <n v="113"/>
    <n v="5"/>
    <n v="4.4247787610619468E-2"/>
    <n v="1"/>
    <n v="240"/>
    <n v="0.67796610169491522"/>
    <n v="393"/>
    <n v="114"/>
    <n v="240"/>
    <n v="0.67796610169491522"/>
  </r>
  <r>
    <x v="5"/>
    <x v="37"/>
    <s v="LIMA"/>
    <m/>
    <m/>
    <m/>
    <m/>
    <s v=""/>
    <n v="3"/>
    <n v="1"/>
    <m/>
    <n v="0"/>
    <m/>
    <n v="2"/>
    <n v="0.66666666666666663"/>
    <n v="3"/>
    <n v="1"/>
    <n v="2"/>
    <n v="0.66666666666666663"/>
  </r>
  <r>
    <x v="5"/>
    <x v="38"/>
    <s v="MANILA"/>
    <m/>
    <m/>
    <m/>
    <m/>
    <s v=""/>
    <n v="542"/>
    <n v="267"/>
    <n v="157"/>
    <n v="0.58801498127340823"/>
    <n v="1"/>
    <n v="241"/>
    <n v="0.47347740667976423"/>
    <n v="542"/>
    <n v="268"/>
    <n v="241"/>
    <n v="0.47347740667976423"/>
  </r>
  <r>
    <x v="5"/>
    <x v="40"/>
    <s v="MOSCOW"/>
    <m/>
    <m/>
    <m/>
    <m/>
    <s v=""/>
    <n v="6577"/>
    <n v="6165"/>
    <n v="5324"/>
    <n v="0.86358475263584755"/>
    <n v="102"/>
    <n v="168"/>
    <n v="2.6107226107226107E-2"/>
    <n v="6577"/>
    <n v="6267"/>
    <n v="168"/>
    <n v="2.6107226107226107E-2"/>
  </r>
  <r>
    <x v="5"/>
    <x v="40"/>
    <s v="MURMANSK"/>
    <m/>
    <m/>
    <m/>
    <m/>
    <s v=""/>
    <n v="1134"/>
    <n v="1078"/>
    <n v="1053"/>
    <n v="0.97680890538033394"/>
    <m/>
    <n v="6"/>
    <n v="5.5350553505535052E-3"/>
    <n v="1134"/>
    <n v="1078"/>
    <n v="6"/>
    <n v="5.5350553505535052E-3"/>
  </r>
  <r>
    <x v="5"/>
    <x v="40"/>
    <s v="PETROZAVODSK"/>
    <m/>
    <m/>
    <m/>
    <m/>
    <s v=""/>
    <n v="6473"/>
    <n v="6344"/>
    <n v="6305"/>
    <n v="0.99385245901639341"/>
    <n v="1"/>
    <n v="40"/>
    <n v="6.2646828504306969E-3"/>
    <n v="6473"/>
    <n v="6345"/>
    <n v="40"/>
    <n v="6.2646828504306969E-3"/>
  </r>
  <r>
    <x v="5"/>
    <x v="40"/>
    <s v="ST. PETERSBURG"/>
    <n v="2"/>
    <m/>
    <m/>
    <m/>
    <s v=""/>
    <n v="32273"/>
    <n v="30917"/>
    <n v="30659"/>
    <n v="0.99165507649513218"/>
    <n v="1"/>
    <n v="157"/>
    <n v="5.0522928399034592E-3"/>
    <n v="32275"/>
    <n v="30918"/>
    <n v="157"/>
    <n v="5.0522928399034592E-3"/>
  </r>
  <r>
    <x v="5"/>
    <x v="41"/>
    <s v="RIYADH"/>
    <m/>
    <m/>
    <m/>
    <m/>
    <s v=""/>
    <n v="54"/>
    <n v="12"/>
    <n v="8"/>
    <n v="0.66666666666666663"/>
    <n v="41"/>
    <m/>
    <n v="0"/>
    <n v="54"/>
    <n v="53"/>
    <s v=""/>
    <s v=""/>
  </r>
  <r>
    <x v="5"/>
    <x v="43"/>
    <s v="BELGRADE"/>
    <m/>
    <m/>
    <m/>
    <m/>
    <s v=""/>
    <n v="11"/>
    <n v="11"/>
    <n v="4"/>
    <n v="0.36363636363636365"/>
    <m/>
    <m/>
    <n v="0"/>
    <n v="11"/>
    <n v="11"/>
    <s v=""/>
    <s v=""/>
  </r>
  <r>
    <x v="5"/>
    <x v="46"/>
    <s v="PRETORIA"/>
    <m/>
    <m/>
    <m/>
    <m/>
    <s v=""/>
    <n v="233"/>
    <n v="205"/>
    <n v="179"/>
    <n v="0.87317073170731707"/>
    <n v="1"/>
    <n v="13"/>
    <n v="5.9360730593607303E-2"/>
    <n v="233"/>
    <n v="206"/>
    <n v="13"/>
    <n v="5.9360730593607303E-2"/>
  </r>
  <r>
    <x v="5"/>
    <x v="47"/>
    <s v="SEOUL"/>
    <m/>
    <m/>
    <m/>
    <m/>
    <s v=""/>
    <n v="7"/>
    <n v="6"/>
    <m/>
    <n v="0"/>
    <n v="1"/>
    <m/>
    <n v="0"/>
    <n v="7"/>
    <n v="7"/>
    <s v=""/>
    <s v=""/>
  </r>
  <r>
    <x v="5"/>
    <x v="79"/>
    <s v="DAR ES SALAAM"/>
    <m/>
    <m/>
    <m/>
    <m/>
    <s v=""/>
    <n v="67"/>
    <n v="44"/>
    <n v="2"/>
    <n v="4.5454545454545456E-2"/>
    <m/>
    <n v="23"/>
    <n v="0.34328358208955223"/>
    <n v="67"/>
    <n v="44"/>
    <n v="23"/>
    <n v="0.34328358208955223"/>
  </r>
  <r>
    <x v="5"/>
    <x v="50"/>
    <s v="BANGKOK"/>
    <m/>
    <m/>
    <m/>
    <m/>
    <s v=""/>
    <n v="4060"/>
    <n v="3830"/>
    <n v="65"/>
    <n v="1.6971279373368148E-2"/>
    <n v="6"/>
    <n v="197"/>
    <n v="4.8847012149764446E-2"/>
    <n v="4060"/>
    <n v="3836"/>
    <n v="197"/>
    <n v="4.8847012149764446E-2"/>
  </r>
  <r>
    <x v="5"/>
    <x v="51"/>
    <s v="TUNIS"/>
    <m/>
    <m/>
    <m/>
    <m/>
    <s v=""/>
    <n v="399"/>
    <n v="175"/>
    <n v="39"/>
    <n v="0.22285714285714286"/>
    <m/>
    <n v="145"/>
    <n v="0.453125"/>
    <n v="399"/>
    <n v="175"/>
    <n v="145"/>
    <n v="0.453125"/>
  </r>
  <r>
    <x v="5"/>
    <x v="52"/>
    <s v="ANKARA"/>
    <m/>
    <m/>
    <m/>
    <m/>
    <s v=""/>
    <n v="1506"/>
    <n v="978"/>
    <n v="415"/>
    <n v="0.42433537832310836"/>
    <n v="17"/>
    <n v="431"/>
    <n v="0.30224403927068721"/>
    <n v="1506"/>
    <n v="995"/>
    <n v="431"/>
    <n v="0.30224403927068721"/>
  </r>
  <r>
    <x v="5"/>
    <x v="53"/>
    <s v="KYIV"/>
    <m/>
    <m/>
    <m/>
    <m/>
    <s v=""/>
    <n v="18"/>
    <n v="14"/>
    <n v="4"/>
    <n v="0.2857142857142857"/>
    <m/>
    <n v="3"/>
    <n v="0.17647058823529413"/>
    <n v="18"/>
    <n v="14"/>
    <n v="3"/>
    <n v="0.17647058823529413"/>
  </r>
  <r>
    <x v="5"/>
    <x v="54"/>
    <s v="ABU DHABI"/>
    <m/>
    <m/>
    <m/>
    <m/>
    <s v=""/>
    <n v="586"/>
    <n v="370"/>
    <n v="78"/>
    <n v="0.21081081081081082"/>
    <n v="2"/>
    <n v="135"/>
    <n v="0.26627218934911245"/>
    <n v="586"/>
    <n v="372"/>
    <n v="135"/>
    <n v="0.26627218934911245"/>
  </r>
  <r>
    <x v="5"/>
    <x v="55"/>
    <s v="LONDON"/>
    <n v="1"/>
    <m/>
    <m/>
    <m/>
    <s v=""/>
    <n v="1088"/>
    <n v="1026"/>
    <n v="383"/>
    <n v="0.37329434697855751"/>
    <n v="6"/>
    <n v="31"/>
    <n v="2.9162746942615239E-2"/>
    <n v="1089"/>
    <n v="1032"/>
    <n v="31"/>
    <n v="2.9162746942615239E-2"/>
  </r>
  <r>
    <x v="5"/>
    <x v="56"/>
    <s v="LOS ANGELES, CA"/>
    <m/>
    <m/>
    <m/>
    <m/>
    <s v=""/>
    <n v="75"/>
    <n v="59"/>
    <n v="22"/>
    <n v="0.3728813559322034"/>
    <m/>
    <n v="9"/>
    <n v="0.13235294117647059"/>
    <n v="75"/>
    <n v="59"/>
    <n v="9"/>
    <n v="0.13235294117647059"/>
  </r>
  <r>
    <x v="5"/>
    <x v="56"/>
    <s v="NEW YORK, NY"/>
    <m/>
    <m/>
    <m/>
    <m/>
    <s v=""/>
    <n v="173"/>
    <n v="141"/>
    <n v="31"/>
    <n v="0.21985815602836881"/>
    <m/>
    <n v="20"/>
    <n v="0.12422360248447205"/>
    <n v="173"/>
    <n v="141"/>
    <n v="20"/>
    <n v="0.12422360248447205"/>
  </r>
  <r>
    <x v="5"/>
    <x v="57"/>
    <s v="HANOI"/>
    <m/>
    <m/>
    <m/>
    <m/>
    <s v=""/>
    <n v="86"/>
    <n v="58"/>
    <n v="6"/>
    <n v="0.10344827586206896"/>
    <n v="5"/>
    <n v="9"/>
    <n v="0.125"/>
    <n v="86"/>
    <n v="63"/>
    <n v="9"/>
    <n v="0.125"/>
  </r>
  <r>
    <x v="6"/>
    <x v="81"/>
    <s v="KABUL"/>
    <n v="0"/>
    <n v="0"/>
    <m/>
    <n v="0"/>
    <s v=""/>
    <n v="225"/>
    <n v="205"/>
    <n v="152"/>
    <n v="0.74146341463414633"/>
    <n v="64"/>
    <n v="0"/>
    <n v="0"/>
    <n v="225"/>
    <n v="269"/>
    <s v=""/>
    <s v=""/>
  </r>
  <r>
    <x v="6"/>
    <x v="0"/>
    <s v="TIRANA"/>
    <n v="2"/>
    <n v="0"/>
    <m/>
    <n v="0"/>
    <s v=""/>
    <n v="31"/>
    <n v="29"/>
    <n v="5"/>
    <n v="0.17241379310344829"/>
    <n v="5"/>
    <n v="1"/>
    <n v="2.8571428571428571E-2"/>
    <n v="33"/>
    <n v="34"/>
    <n v="1"/>
    <n v="2.8571428571428571E-2"/>
  </r>
  <r>
    <x v="6"/>
    <x v="1"/>
    <s v="ALGIERS"/>
    <n v="386"/>
    <n v="358"/>
    <m/>
    <n v="0"/>
    <n v="0"/>
    <n v="51435"/>
    <n v="25270"/>
    <n v="14385"/>
    <n v="0.56925207756232687"/>
    <n v="36"/>
    <n v="17871"/>
    <n v="0.41390091947101465"/>
    <n v="51821"/>
    <n v="25664"/>
    <n v="17871"/>
    <n v="0.41049730102216608"/>
  </r>
  <r>
    <x v="6"/>
    <x v="1"/>
    <s v="ANNABA"/>
    <n v="0"/>
    <n v="0"/>
    <m/>
    <n v="0"/>
    <s v=""/>
    <n v="17107"/>
    <n v="8722"/>
    <n v="4376"/>
    <n v="0.50171978903921122"/>
    <n v="1"/>
    <n v="6971"/>
    <n v="0.4441824901236141"/>
    <n v="17107"/>
    <n v="8723"/>
    <n v="6971"/>
    <n v="0.4441824901236141"/>
  </r>
  <r>
    <x v="6"/>
    <x v="1"/>
    <s v="ORAN"/>
    <n v="3"/>
    <n v="1"/>
    <m/>
    <n v="2"/>
    <n v="0.66666666666666663"/>
    <n v="20010"/>
    <n v="10040"/>
    <n v="5208"/>
    <n v="0.51872509960159363"/>
    <n v="3"/>
    <n v="7113"/>
    <n v="0.41460713453019354"/>
    <n v="20013"/>
    <n v="10044"/>
    <n v="7115"/>
    <n v="0.41465120345008449"/>
  </r>
  <r>
    <x v="6"/>
    <x v="58"/>
    <s v="LUANDA"/>
    <n v="359"/>
    <n v="351"/>
    <m/>
    <n v="5"/>
    <n v="1.4044943820224719E-2"/>
    <n v="691"/>
    <n v="355"/>
    <n v="93"/>
    <n v="0.26197183098591548"/>
    <n v="0"/>
    <n v="289"/>
    <n v="0.44875776397515527"/>
    <n v="1050"/>
    <n v="706"/>
    <n v="294"/>
    <n v="0.29399999999999998"/>
  </r>
  <r>
    <x v="6"/>
    <x v="2"/>
    <s v="BUENOS AIRES"/>
    <n v="2"/>
    <n v="2"/>
    <m/>
    <n v="0"/>
    <n v="0"/>
    <n v="31"/>
    <n v="27"/>
    <n v="8"/>
    <n v="0.29629629629629628"/>
    <n v="0"/>
    <n v="2"/>
    <n v="6.8965517241379309E-2"/>
    <n v="33"/>
    <n v="29"/>
    <n v="2"/>
    <n v="6.4516129032258063E-2"/>
  </r>
  <r>
    <x v="6"/>
    <x v="82"/>
    <s v="YEREVAN"/>
    <n v="1"/>
    <n v="1"/>
    <m/>
    <n v="0"/>
    <n v="0"/>
    <n v="1929"/>
    <n v="1663"/>
    <n v="633"/>
    <n v="0.38063740228502707"/>
    <n v="0"/>
    <n v="215"/>
    <n v="0.11448349307774228"/>
    <n v="1930"/>
    <n v="1664"/>
    <n v="215"/>
    <n v="0.11442256519425226"/>
  </r>
  <r>
    <x v="6"/>
    <x v="3"/>
    <s v="SYDNEY"/>
    <n v="0"/>
    <n v="0"/>
    <m/>
    <n v="0"/>
    <s v=""/>
    <n v="119"/>
    <n v="90"/>
    <n v="10"/>
    <n v="0.1111111111111111"/>
    <n v="0"/>
    <n v="10"/>
    <n v="0.1"/>
    <n v="119"/>
    <n v="90"/>
    <n v="10"/>
    <n v="0.1"/>
  </r>
  <r>
    <x v="6"/>
    <x v="83"/>
    <s v="VIENNA"/>
    <n v="0"/>
    <n v="0"/>
    <m/>
    <n v="0"/>
    <s v=""/>
    <n v="1"/>
    <n v="1"/>
    <n v="0"/>
    <n v="0"/>
    <n v="0"/>
    <n v="0"/>
    <n v="0"/>
    <n v="1"/>
    <n v="1"/>
    <s v=""/>
    <s v=""/>
  </r>
  <r>
    <x v="6"/>
    <x v="4"/>
    <s v="BAKU"/>
    <n v="0"/>
    <n v="0"/>
    <m/>
    <n v="0"/>
    <s v=""/>
    <n v="3498"/>
    <n v="2891"/>
    <n v="1348"/>
    <n v="0.4662746454514009"/>
    <n v="6"/>
    <n v="178"/>
    <n v="5.7886178861788616E-2"/>
    <n v="3498"/>
    <n v="2897"/>
    <n v="178"/>
    <n v="5.7886178861788616E-2"/>
  </r>
  <r>
    <x v="6"/>
    <x v="105"/>
    <s v="MANAMA"/>
    <n v="7"/>
    <n v="7"/>
    <m/>
    <n v="0"/>
    <n v="0"/>
    <n v="2031"/>
    <n v="1889"/>
    <n v="1210"/>
    <n v="0.64055055584965592"/>
    <n v="0"/>
    <n v="97"/>
    <n v="4.8841893252769386E-2"/>
    <n v="2038"/>
    <n v="1896"/>
    <n v="97"/>
    <n v="4.8670346211741093E-2"/>
  </r>
  <r>
    <x v="6"/>
    <x v="92"/>
    <s v="DHAKA"/>
    <n v="2"/>
    <n v="1"/>
    <m/>
    <n v="1"/>
    <n v="0.5"/>
    <n v="1049"/>
    <n v="823"/>
    <n v="167"/>
    <n v="0.20291616038882138"/>
    <n v="130"/>
    <n v="124"/>
    <n v="0.11513463324048283"/>
    <n v="1051"/>
    <n v="954"/>
    <n v="125"/>
    <n v="0.11584800741427248"/>
  </r>
  <r>
    <x v="6"/>
    <x v="84"/>
    <s v="MINSK"/>
    <n v="9"/>
    <n v="12"/>
    <m/>
    <n v="2"/>
    <n v="0.14285714285714285"/>
    <n v="1327"/>
    <n v="1287"/>
    <n v="1236"/>
    <n v="0.96037296037296038"/>
    <n v="0"/>
    <n v="2"/>
    <n v="1.5515903801396431E-3"/>
    <n v="1336"/>
    <n v="1299"/>
    <n v="4"/>
    <n v="3.0698388334612432E-3"/>
  </r>
  <r>
    <x v="6"/>
    <x v="59"/>
    <s v="BRUSSELS"/>
    <n v="0"/>
    <n v="0"/>
    <m/>
    <n v="0"/>
    <s v=""/>
    <n v="12"/>
    <n v="6"/>
    <n v="2"/>
    <n v="0.33333333333333331"/>
    <n v="0"/>
    <n v="3"/>
    <n v="0.33333333333333331"/>
    <n v="12"/>
    <n v="6"/>
    <n v="3"/>
    <n v="0.33333333333333331"/>
  </r>
  <r>
    <x v="6"/>
    <x v="106"/>
    <s v="COTONOU"/>
    <n v="60"/>
    <n v="60"/>
    <m/>
    <n v="0"/>
    <n v="0"/>
    <n v="4018"/>
    <n v="3070"/>
    <n v="693"/>
    <n v="0.2257328990228013"/>
    <n v="6"/>
    <n v="835"/>
    <n v="0.21350038353362311"/>
    <n v="4078"/>
    <n v="3136"/>
    <n v="835"/>
    <n v="0.2102744900528834"/>
  </r>
  <r>
    <x v="6"/>
    <x v="107"/>
    <s v="LA PAZ"/>
    <n v="0"/>
    <n v="0"/>
    <m/>
    <n v="0"/>
    <s v=""/>
    <n v="50"/>
    <n v="39"/>
    <n v="11"/>
    <n v="0.28205128205128205"/>
    <n v="1"/>
    <n v="5"/>
    <n v="0.1111111111111111"/>
    <n v="50"/>
    <n v="40"/>
    <n v="5"/>
    <n v="0.1111111111111111"/>
  </r>
  <r>
    <x v="6"/>
    <x v="5"/>
    <s v="SARAJEVO"/>
    <n v="0"/>
    <n v="0"/>
    <m/>
    <n v="0"/>
    <s v=""/>
    <n v="23"/>
    <n v="20"/>
    <n v="5"/>
    <n v="0.25"/>
    <n v="0"/>
    <n v="1"/>
    <n v="4.7619047619047616E-2"/>
    <n v="23"/>
    <n v="20"/>
    <n v="1"/>
    <n v="4.7619047619047616E-2"/>
  </r>
  <r>
    <x v="6"/>
    <x v="6"/>
    <s v="BRASILIA"/>
    <n v="3"/>
    <n v="3"/>
    <m/>
    <n v="0"/>
    <n v="0"/>
    <n v="22"/>
    <n v="19"/>
    <n v="5"/>
    <n v="0.26315789473684209"/>
    <n v="0"/>
    <n v="1"/>
    <n v="0.05"/>
    <n v="25"/>
    <n v="22"/>
    <n v="1"/>
    <n v="4.3478260869565216E-2"/>
  </r>
  <r>
    <x v="6"/>
    <x v="6"/>
    <s v="RIO DE JANEIRO"/>
    <n v="0"/>
    <n v="0"/>
    <m/>
    <n v="0"/>
    <s v=""/>
    <n v="16"/>
    <n v="15"/>
    <n v="6"/>
    <n v="0.4"/>
    <n v="0"/>
    <n v="0"/>
    <n v="0"/>
    <n v="16"/>
    <n v="15"/>
    <s v=""/>
    <s v=""/>
  </r>
  <r>
    <x v="6"/>
    <x v="6"/>
    <s v="SAO PAULO"/>
    <n v="2"/>
    <n v="2"/>
    <m/>
    <n v="0"/>
    <n v="0"/>
    <n v="33"/>
    <n v="26"/>
    <n v="3"/>
    <n v="0.11538461538461539"/>
    <n v="0"/>
    <n v="2"/>
    <n v="7.1428571428571425E-2"/>
    <n v="35"/>
    <n v="28"/>
    <n v="2"/>
    <n v="6.6666666666666666E-2"/>
  </r>
  <r>
    <x v="6"/>
    <x v="7"/>
    <s v="SOFIA"/>
    <n v="0"/>
    <n v="0"/>
    <m/>
    <n v="0"/>
    <s v=""/>
    <n v="148"/>
    <n v="140"/>
    <n v="6"/>
    <n v="4.2857142857142858E-2"/>
    <n v="0"/>
    <n v="4"/>
    <n v="2.7777777777777776E-2"/>
    <n v="148"/>
    <n v="140"/>
    <n v="4"/>
    <n v="2.7777777777777776E-2"/>
  </r>
  <r>
    <x v="6"/>
    <x v="60"/>
    <s v="OUAGADOUGOU"/>
    <n v="42"/>
    <n v="38"/>
    <m/>
    <n v="4"/>
    <n v="9.5238095238095233E-2"/>
    <n v="4409"/>
    <n v="3210"/>
    <n v="872"/>
    <n v="0.27165109034267915"/>
    <n v="0"/>
    <n v="852"/>
    <n v="0.20974889217134415"/>
    <n v="4451"/>
    <n v="3248"/>
    <n v="856"/>
    <n v="0.20857699805068225"/>
  </r>
  <r>
    <x v="6"/>
    <x v="61"/>
    <s v="BUJUMBURA"/>
    <n v="0"/>
    <n v="0"/>
    <m/>
    <n v="0"/>
    <s v=""/>
    <n v="64"/>
    <n v="64"/>
    <n v="17"/>
    <n v="0.265625"/>
    <n v="0"/>
    <n v="0"/>
    <n v="0"/>
    <n v="64"/>
    <n v="64"/>
    <s v=""/>
    <s v=""/>
  </r>
  <r>
    <x v="6"/>
    <x v="108"/>
    <s v="PHNOM PENH"/>
    <n v="0"/>
    <n v="0"/>
    <m/>
    <n v="0"/>
    <s v=""/>
    <n v="1136"/>
    <n v="1003"/>
    <n v="379"/>
    <n v="0.37786640079760719"/>
    <n v="0"/>
    <n v="90"/>
    <n v="8.2342177493138158E-2"/>
    <n v="1136"/>
    <n v="1003"/>
    <n v="90"/>
    <n v="8.2342177493138158E-2"/>
  </r>
  <r>
    <x v="6"/>
    <x v="62"/>
    <s v="DOUALA"/>
    <n v="106"/>
    <n v="58"/>
    <m/>
    <n v="39"/>
    <n v="0.40206185567010311"/>
    <n v="3819"/>
    <n v="2626"/>
    <n v="1285"/>
    <n v="0.48933739527798936"/>
    <n v="14"/>
    <n v="926"/>
    <n v="0.25967470555243971"/>
    <n v="3925"/>
    <n v="2698"/>
    <n v="965"/>
    <n v="0.26344526344526342"/>
  </r>
  <r>
    <x v="6"/>
    <x v="62"/>
    <s v="YAONDE"/>
    <n v="94"/>
    <n v="72"/>
    <m/>
    <n v="7"/>
    <n v="8.8607594936708861E-2"/>
    <n v="4161"/>
    <n v="3011"/>
    <n v="815"/>
    <n v="0.27067419461972769"/>
    <n v="1"/>
    <n v="826"/>
    <n v="0.21521625846795206"/>
    <n v="4255"/>
    <n v="3084"/>
    <n v="833"/>
    <n v="0.21266275210620372"/>
  </r>
  <r>
    <x v="6"/>
    <x v="8"/>
    <s v="MONTREAL"/>
    <n v="12"/>
    <n v="11"/>
    <m/>
    <n v="0"/>
    <n v="0"/>
    <n v="2334"/>
    <n v="2108"/>
    <n v="275"/>
    <n v="0.13045540796963948"/>
    <n v="0"/>
    <n v="135"/>
    <n v="6.0187249219794917E-2"/>
    <n v="2346"/>
    <n v="2119"/>
    <n v="135"/>
    <n v="5.9893522626441882E-2"/>
  </r>
  <r>
    <x v="6"/>
    <x v="109"/>
    <s v="BANGUI"/>
    <n v="18"/>
    <n v="16"/>
    <m/>
    <n v="1"/>
    <n v="5.8823529411764705E-2"/>
    <n v="1021"/>
    <n v="691"/>
    <n v="112"/>
    <n v="0.16208393632416787"/>
    <n v="0"/>
    <n v="278"/>
    <n v="0.2868937048503612"/>
    <n v="1039"/>
    <n v="707"/>
    <n v="279"/>
    <n v="0.28296146044624748"/>
  </r>
  <r>
    <x v="6"/>
    <x v="110"/>
    <s v="N'DJAMENA"/>
    <n v="15"/>
    <n v="16"/>
    <m/>
    <n v="0"/>
    <n v="0"/>
    <n v="2537"/>
    <n v="1934"/>
    <n v="1115"/>
    <n v="0.57652533609100309"/>
    <n v="0"/>
    <n v="536"/>
    <n v="0.21700404858299596"/>
    <n v="2552"/>
    <n v="1950"/>
    <n v="536"/>
    <n v="0.21560740144810941"/>
  </r>
  <r>
    <x v="6"/>
    <x v="9"/>
    <s v="SANTIAGO DE CHILE"/>
    <n v="1"/>
    <n v="1"/>
    <m/>
    <n v="0"/>
    <n v="0"/>
    <n v="144"/>
    <n v="67"/>
    <n v="1"/>
    <n v="1.4925373134328358E-2"/>
    <n v="1"/>
    <n v="70"/>
    <n v="0.50724637681159424"/>
    <n v="145"/>
    <n v="69"/>
    <n v="70"/>
    <n v="0.50359712230215825"/>
  </r>
  <r>
    <x v="6"/>
    <x v="10"/>
    <s v="BEIJING"/>
    <n v="31"/>
    <n v="24"/>
    <m/>
    <n v="6"/>
    <n v="0.2"/>
    <n v="3456"/>
    <n v="3436"/>
    <n v="3008"/>
    <n v="0.87543655413271249"/>
    <n v="0"/>
    <n v="55"/>
    <n v="1.5754798052134058E-2"/>
    <n v="3487"/>
    <n v="3460"/>
    <n v="61"/>
    <n v="1.7324623686452711E-2"/>
  </r>
  <r>
    <x v="6"/>
    <x v="10"/>
    <s v="CHENGDU"/>
    <n v="3"/>
    <n v="3"/>
    <m/>
    <n v="0"/>
    <n v="0"/>
    <n v="501"/>
    <n v="500"/>
    <n v="343"/>
    <n v="0.68600000000000005"/>
    <n v="0"/>
    <n v="2"/>
    <n v="3.9840637450199202E-3"/>
    <n v="504"/>
    <n v="503"/>
    <n v="2"/>
    <n v="3.9603960396039604E-3"/>
  </r>
  <r>
    <x v="6"/>
    <x v="10"/>
    <s v="GUANGZHOU (CANTON)"/>
    <n v="2"/>
    <n v="2"/>
    <m/>
    <n v="0"/>
    <n v="0"/>
    <n v="650"/>
    <n v="575"/>
    <n v="320"/>
    <n v="0.55652173913043479"/>
    <n v="0"/>
    <n v="15"/>
    <n v="2.5423728813559324E-2"/>
    <n v="652"/>
    <n v="577"/>
    <n v="15"/>
    <n v="2.5337837837837839E-2"/>
  </r>
  <r>
    <x v="6"/>
    <x v="10"/>
    <s v="SHANGHAI"/>
    <n v="9"/>
    <n v="5"/>
    <m/>
    <n v="1"/>
    <n v="0.16666666666666666"/>
    <n v="441"/>
    <n v="358"/>
    <n v="72"/>
    <n v="0.2011173184357542"/>
    <n v="0"/>
    <n v="49"/>
    <n v="0.12039312039312039"/>
    <n v="450"/>
    <n v="363"/>
    <n v="50"/>
    <n v="0.12106537530266344"/>
  </r>
  <r>
    <x v="6"/>
    <x v="10"/>
    <s v="SHENYANG"/>
    <n v="2"/>
    <n v="3"/>
    <m/>
    <n v="0"/>
    <n v="0"/>
    <n v="23"/>
    <n v="19"/>
    <n v="4"/>
    <n v="0.21052631578947367"/>
    <n v="0"/>
    <n v="3"/>
    <n v="0.13636363636363635"/>
    <n v="25"/>
    <n v="22"/>
    <n v="3"/>
    <n v="0.12"/>
  </r>
  <r>
    <x v="6"/>
    <x v="10"/>
    <s v="WUHAN"/>
    <n v="0"/>
    <n v="0"/>
    <m/>
    <n v="0"/>
    <s v=""/>
    <n v="54"/>
    <n v="48"/>
    <n v="30"/>
    <n v="0.625"/>
    <n v="0"/>
    <n v="1"/>
    <n v="2.0408163265306121E-2"/>
    <n v="54"/>
    <n v="48"/>
    <n v="1"/>
    <n v="2.0408163265306121E-2"/>
  </r>
  <r>
    <x v="6"/>
    <x v="11"/>
    <s v="BOGOTA"/>
    <n v="0"/>
    <n v="0"/>
    <m/>
    <n v="0"/>
    <s v=""/>
    <n v="7"/>
    <n v="7"/>
    <n v="2"/>
    <n v="0.2857142857142857"/>
    <n v="0"/>
    <n v="0"/>
    <n v="0"/>
    <n v="7"/>
    <n v="7"/>
    <s v=""/>
    <s v=""/>
  </r>
  <r>
    <x v="6"/>
    <x v="111"/>
    <s v="MORONI"/>
    <n v="0"/>
    <n v="0"/>
    <m/>
    <n v="0"/>
    <s v=""/>
    <n v="1105"/>
    <n v="771"/>
    <n v="343"/>
    <n v="0.44487678339818415"/>
    <n v="0"/>
    <n v="248"/>
    <n v="0.24337585868498529"/>
    <n v="1105"/>
    <n v="771"/>
    <n v="248"/>
    <n v="0.24337585868498529"/>
  </r>
  <r>
    <x v="6"/>
    <x v="111"/>
    <s v="MUTSAMUDU"/>
    <n v="0"/>
    <n v="0"/>
    <m/>
    <n v="0"/>
    <s v=""/>
    <n v="80"/>
    <n v="44"/>
    <n v="16"/>
    <n v="0.36363636363636365"/>
    <n v="0"/>
    <n v="31"/>
    <n v="0.41333333333333333"/>
    <n v="80"/>
    <n v="44"/>
    <n v="31"/>
    <n v="0.41333333333333333"/>
  </r>
  <r>
    <x v="6"/>
    <x v="112"/>
    <s v="BRAZZAVILLE"/>
    <n v="74"/>
    <n v="46"/>
    <m/>
    <n v="26"/>
    <n v="0.3611111111111111"/>
    <n v="4769"/>
    <n v="3676"/>
    <n v="2108"/>
    <n v="0.57344940152339496"/>
    <n v="0"/>
    <n v="941"/>
    <n v="0.20381199913363657"/>
    <n v="4843"/>
    <n v="3722"/>
    <n v="967"/>
    <n v="0.20622734058434633"/>
  </r>
  <r>
    <x v="6"/>
    <x v="112"/>
    <s v="POINTE NOIRE"/>
    <n v="30"/>
    <n v="18"/>
    <m/>
    <n v="11"/>
    <n v="0.37931034482758619"/>
    <n v="830"/>
    <n v="446"/>
    <n v="184"/>
    <n v="0.41255605381165922"/>
    <n v="0"/>
    <n v="363"/>
    <n v="0.44870210135970334"/>
    <n v="860"/>
    <n v="464"/>
    <n v="374"/>
    <n v="0.44630071599045346"/>
  </r>
  <r>
    <x v="6"/>
    <x v="63"/>
    <s v="KINSHASA"/>
    <n v="0"/>
    <n v="0"/>
    <m/>
    <n v="0"/>
    <s v=""/>
    <n v="3"/>
    <n v="2"/>
    <n v="2"/>
    <n v="1"/>
    <n v="0"/>
    <n v="0"/>
    <n v="0"/>
    <n v="3"/>
    <n v="2"/>
    <s v=""/>
    <s v=""/>
  </r>
  <r>
    <x v="6"/>
    <x v="64"/>
    <s v="ABIDJAN"/>
    <n v="326"/>
    <n v="226"/>
    <m/>
    <n v="45"/>
    <n v="0.16605166051660517"/>
    <n v="20296"/>
    <n v="14628"/>
    <n v="8592"/>
    <n v="0.58736669401148478"/>
    <n v="9"/>
    <n v="4764"/>
    <n v="0.24555435286840885"/>
    <n v="20622"/>
    <n v="14863"/>
    <n v="4809"/>
    <n v="0.2444591297275315"/>
  </r>
  <r>
    <x v="6"/>
    <x v="12"/>
    <s v="ZAGREB"/>
    <n v="0"/>
    <n v="0"/>
    <m/>
    <n v="0"/>
    <s v=""/>
    <n v="160"/>
    <n v="155"/>
    <n v="74"/>
    <n v="0.47741935483870968"/>
    <n v="0"/>
    <n v="0"/>
    <n v="0"/>
    <n v="160"/>
    <n v="155"/>
    <s v=""/>
    <s v=""/>
  </r>
  <r>
    <x v="6"/>
    <x v="13"/>
    <s v="HAVANA"/>
    <n v="418"/>
    <n v="378"/>
    <m/>
    <n v="36"/>
    <n v="8.6956521739130432E-2"/>
    <n v="378"/>
    <n v="362"/>
    <n v="187"/>
    <n v="0.51657458563535907"/>
    <n v="0"/>
    <n v="10"/>
    <n v="2.6881720430107527E-2"/>
    <n v="796"/>
    <n v="740"/>
    <n v="46"/>
    <n v="5.8524173027989825E-2"/>
  </r>
  <r>
    <x v="6"/>
    <x v="14"/>
    <s v="NICOSIA"/>
    <n v="0"/>
    <n v="0"/>
    <m/>
    <n v="0"/>
    <s v=""/>
    <n v="334"/>
    <n v="270"/>
    <n v="16"/>
    <n v="5.9259259259259262E-2"/>
    <n v="0"/>
    <n v="27"/>
    <n v="9.0909090909090912E-2"/>
    <n v="334"/>
    <n v="270"/>
    <n v="27"/>
    <n v="9.0909090909090912E-2"/>
  </r>
  <r>
    <x v="6"/>
    <x v="113"/>
    <s v="DJIBOUTI"/>
    <n v="15"/>
    <n v="13"/>
    <m/>
    <n v="1"/>
    <n v="7.1428571428571425E-2"/>
    <n v="1217"/>
    <n v="1128"/>
    <n v="567"/>
    <n v="0.50265957446808507"/>
    <n v="1"/>
    <n v="38"/>
    <n v="3.2562125107112254E-2"/>
    <n v="1232"/>
    <n v="1142"/>
    <n v="39"/>
    <n v="3.3022861981371721E-2"/>
  </r>
  <r>
    <x v="6"/>
    <x v="114"/>
    <s v="SANTO DOMINGO"/>
    <n v="41"/>
    <n v="38"/>
    <m/>
    <n v="3"/>
    <n v="7.3170731707317069E-2"/>
    <n v="1129"/>
    <n v="912"/>
    <n v="400"/>
    <n v="0.43859649122807015"/>
    <n v="0"/>
    <n v="202"/>
    <n v="0.18132854578096949"/>
    <n v="1170"/>
    <n v="950"/>
    <n v="205"/>
    <n v="0.1774891774891775"/>
  </r>
  <r>
    <x v="6"/>
    <x v="115"/>
    <s v="QUITO"/>
    <n v="15"/>
    <n v="11"/>
    <m/>
    <n v="1"/>
    <n v="8.3333333333333329E-2"/>
    <n v="1690"/>
    <n v="1319"/>
    <n v="275"/>
    <n v="0.20849128127369218"/>
    <n v="0"/>
    <n v="335"/>
    <n v="0.20253929866989118"/>
    <n v="1705"/>
    <n v="1330"/>
    <n v="336"/>
    <n v="0.20168067226890757"/>
  </r>
  <r>
    <x v="6"/>
    <x v="15"/>
    <s v="CAIRO"/>
    <n v="17"/>
    <n v="15"/>
    <m/>
    <n v="0"/>
    <n v="0"/>
    <n v="22569"/>
    <n v="17274"/>
    <n v="8754"/>
    <n v="0.50677318513372693"/>
    <n v="71"/>
    <n v="2729"/>
    <n v="0.1359469961143768"/>
    <n v="22586"/>
    <n v="17360"/>
    <n v="2729"/>
    <n v="0.13584548758026782"/>
  </r>
  <r>
    <x v="6"/>
    <x v="116"/>
    <s v="MALABO"/>
    <n v="19"/>
    <n v="17"/>
    <m/>
    <n v="0"/>
    <n v="0"/>
    <n v="159"/>
    <n v="131"/>
    <n v="60"/>
    <n v="0.4580152671755725"/>
    <n v="31"/>
    <n v="1"/>
    <n v="6.1349693251533744E-3"/>
    <n v="178"/>
    <n v="179"/>
    <n v="1"/>
    <n v="5.5555555555555558E-3"/>
  </r>
  <r>
    <x v="6"/>
    <x v="16"/>
    <s v="ADDIS ABEBA"/>
    <n v="1"/>
    <n v="1"/>
    <m/>
    <n v="0"/>
    <n v="0"/>
    <n v="789"/>
    <n v="542"/>
    <n v="179"/>
    <n v="0.33025830258302585"/>
    <n v="8"/>
    <n v="178"/>
    <n v="0.2445054945054945"/>
    <n v="790"/>
    <n v="551"/>
    <n v="178"/>
    <n v="0.24417009602194786"/>
  </r>
  <r>
    <x v="6"/>
    <x v="94"/>
    <s v="HELSINKI"/>
    <n v="0"/>
    <n v="0"/>
    <m/>
    <n v="0"/>
    <s v=""/>
    <n v="6"/>
    <n v="6"/>
    <n v="0"/>
    <n v="0"/>
    <n v="0"/>
    <n v="0"/>
    <n v="0"/>
    <n v="6"/>
    <n v="6"/>
    <s v=""/>
    <s v=""/>
  </r>
  <r>
    <x v="6"/>
    <x v="17"/>
    <s v="SKOPJE"/>
    <n v="0"/>
    <n v="0"/>
    <m/>
    <n v="0"/>
    <s v=""/>
    <n v="90"/>
    <n v="85"/>
    <n v="23"/>
    <n v="0.27058823529411763"/>
    <n v="1"/>
    <n v="5"/>
    <n v="5.4945054945054944E-2"/>
    <n v="90"/>
    <n v="86"/>
    <n v="5"/>
    <n v="5.4945054945054944E-2"/>
  </r>
  <r>
    <x v="6"/>
    <x v="65"/>
    <s v="PARIS"/>
    <m/>
    <m/>
    <m/>
    <m/>
    <s v=""/>
    <n v="27"/>
    <n v="0"/>
    <n v="0"/>
    <s v=""/>
    <n v="0"/>
    <n v="0"/>
    <s v=""/>
    <n v="27"/>
    <s v=""/>
    <s v=""/>
    <s v=""/>
  </r>
  <r>
    <x v="6"/>
    <x v="117"/>
    <s v="LIBREVILLE"/>
    <n v="12"/>
    <n v="6"/>
    <m/>
    <n v="3"/>
    <n v="0.33333333333333331"/>
    <n v="3028"/>
    <n v="1992"/>
    <n v="731"/>
    <n v="0.36696787148594379"/>
    <n v="0"/>
    <n v="866"/>
    <n v="0.30300909727081876"/>
    <n v="3040"/>
    <n v="1998"/>
    <n v="869"/>
    <n v="0.30310429019881407"/>
  </r>
  <r>
    <x v="6"/>
    <x v="85"/>
    <s v="TBILISSI"/>
    <n v="1"/>
    <n v="1"/>
    <m/>
    <n v="0"/>
    <n v="0"/>
    <n v="100"/>
    <n v="88"/>
    <n v="49"/>
    <n v="0.55681818181818177"/>
    <n v="0"/>
    <n v="5"/>
    <n v="5.3763440860215055E-2"/>
    <n v="101"/>
    <n v="89"/>
    <n v="5"/>
    <n v="5.3191489361702128E-2"/>
  </r>
  <r>
    <x v="6"/>
    <x v="18"/>
    <s v="FRANKFURT/MAIN"/>
    <n v="0"/>
    <n v="0"/>
    <m/>
    <n v="0"/>
    <s v=""/>
    <n v="26"/>
    <n v="20"/>
    <n v="6"/>
    <n v="0.3"/>
    <n v="1"/>
    <n v="2"/>
    <n v="8.6956521739130432E-2"/>
    <n v="26"/>
    <n v="21"/>
    <n v="2"/>
    <n v="8.6956521739130432E-2"/>
  </r>
  <r>
    <x v="6"/>
    <x v="86"/>
    <s v="ACCRA"/>
    <n v="97"/>
    <n v="91"/>
    <m/>
    <n v="4"/>
    <n v="4.2105263157894736E-2"/>
    <n v="1412"/>
    <n v="1000"/>
    <n v="342"/>
    <n v="0.34200000000000003"/>
    <n v="0"/>
    <n v="357"/>
    <n v="0.26308032424465733"/>
    <n v="1509"/>
    <n v="1091"/>
    <n v="361"/>
    <n v="0.24862258953168045"/>
  </r>
  <r>
    <x v="6"/>
    <x v="66"/>
    <s v="ATHENS"/>
    <n v="0"/>
    <n v="0"/>
    <m/>
    <n v="0"/>
    <s v=""/>
    <n v="2"/>
    <n v="2"/>
    <n v="1"/>
    <n v="0.5"/>
    <n v="0"/>
    <n v="0"/>
    <n v="0"/>
    <n v="2"/>
    <n v="2"/>
    <s v=""/>
    <s v=""/>
  </r>
  <r>
    <x v="6"/>
    <x v="118"/>
    <s v="GUATEMALA CITY"/>
    <n v="0"/>
    <n v="0"/>
    <m/>
    <n v="0"/>
    <s v=""/>
    <n v="16"/>
    <n v="14"/>
    <n v="7"/>
    <n v="0.5"/>
    <n v="0"/>
    <n v="0"/>
    <n v="0"/>
    <n v="16"/>
    <n v="14"/>
    <s v=""/>
    <s v=""/>
  </r>
  <r>
    <x v="6"/>
    <x v="119"/>
    <s v="CONAKRY"/>
    <n v="114"/>
    <n v="95"/>
    <m/>
    <n v="13"/>
    <n v="0.12037037037037036"/>
    <n v="3701"/>
    <n v="1970"/>
    <n v="658"/>
    <n v="0.33401015228426395"/>
    <n v="14"/>
    <n v="1507"/>
    <n v="0.43168146662847323"/>
    <n v="3815"/>
    <n v="2079"/>
    <n v="1520"/>
    <n v="0.42233953876076685"/>
  </r>
  <r>
    <x v="6"/>
    <x v="120"/>
    <s v="PORT AU PRINCE"/>
    <n v="214"/>
    <n v="196"/>
    <m/>
    <n v="16"/>
    <n v="7.5471698113207544E-2"/>
    <n v="1560"/>
    <n v="924"/>
    <n v="207"/>
    <n v="0.22402597402597402"/>
    <n v="0"/>
    <n v="577"/>
    <n v="0.38441039307128583"/>
    <n v="1774"/>
    <n v="1120"/>
    <n v="593"/>
    <n v="0.34617629889083479"/>
  </r>
  <r>
    <x v="6"/>
    <x v="19"/>
    <s v="HONG KONG"/>
    <n v="0"/>
    <n v="0"/>
    <m/>
    <n v="0"/>
    <s v=""/>
    <n v="228"/>
    <n v="168"/>
    <n v="87"/>
    <n v="0.5178571428571429"/>
    <n v="0"/>
    <n v="52"/>
    <n v="0.23636363636363636"/>
    <n v="228"/>
    <n v="168"/>
    <n v="52"/>
    <n v="0.23636363636363636"/>
  </r>
  <r>
    <x v="6"/>
    <x v="20"/>
    <s v="BANGALORE"/>
    <n v="70"/>
    <n v="55"/>
    <m/>
    <n v="5"/>
    <n v="8.3333333333333329E-2"/>
    <n v="4653"/>
    <n v="3052"/>
    <n v="575"/>
    <n v="0.1884010484927916"/>
    <n v="0"/>
    <n v="1454"/>
    <n v="0.32268086995117623"/>
    <n v="4723"/>
    <n v="3107"/>
    <n v="1459"/>
    <n v="0.31953569864213754"/>
  </r>
  <r>
    <x v="6"/>
    <x v="20"/>
    <s v="KOLKATA"/>
    <n v="20"/>
    <n v="9"/>
    <m/>
    <n v="7"/>
    <n v="0.4375"/>
    <n v="1937"/>
    <n v="1418"/>
    <n v="428"/>
    <n v="0.3018335684062059"/>
    <n v="0"/>
    <n v="445"/>
    <n v="0.23886205045625336"/>
    <n v="1957"/>
    <n v="1427"/>
    <n v="452"/>
    <n v="0.2405534858967536"/>
  </r>
  <r>
    <x v="6"/>
    <x v="20"/>
    <s v="MUMBAI"/>
    <n v="223"/>
    <n v="196"/>
    <m/>
    <n v="21"/>
    <n v="9.6774193548387094E-2"/>
    <n v="11847"/>
    <n v="9139"/>
    <n v="2784"/>
    <n v="0.30462851515483097"/>
    <n v="0"/>
    <n v="2173"/>
    <n v="0.19209688826025459"/>
    <n v="12070"/>
    <n v="9335"/>
    <n v="2194"/>
    <n v="0.19030271489287884"/>
  </r>
  <r>
    <x v="6"/>
    <x v="20"/>
    <s v="NEW DELHI"/>
    <n v="685"/>
    <n v="485"/>
    <m/>
    <n v="191"/>
    <n v="0.28254437869822485"/>
    <n v="14807"/>
    <n v="8218"/>
    <n v="2458"/>
    <n v="0.29909953760038938"/>
    <n v="0"/>
    <n v="6320"/>
    <n v="0.43472279543265924"/>
    <n v="15492"/>
    <n v="8703"/>
    <n v="6511"/>
    <n v="0.427961088471145"/>
  </r>
  <r>
    <x v="6"/>
    <x v="20"/>
    <s v="PONDICHERY"/>
    <n v="124"/>
    <n v="112"/>
    <m/>
    <n v="6"/>
    <n v="5.0847457627118647E-2"/>
    <n v="4341"/>
    <n v="2798"/>
    <n v="838"/>
    <n v="0.29949964260185846"/>
    <n v="0"/>
    <n v="1337"/>
    <n v="0.32333736396614271"/>
    <n v="4465"/>
    <n v="2910"/>
    <n v="1343"/>
    <n v="0.31577709851869268"/>
  </r>
  <r>
    <x v="6"/>
    <x v="21"/>
    <s v="JAKARTA"/>
    <n v="0"/>
    <n v="0"/>
    <m/>
    <n v="0"/>
    <s v=""/>
    <n v="2655"/>
    <n v="2189"/>
    <n v="802"/>
    <n v="0.36637734125171312"/>
    <n v="3"/>
    <n v="301"/>
    <n v="0.12073806658644204"/>
    <n v="2655"/>
    <n v="2192"/>
    <n v="301"/>
    <n v="0.12073806658644204"/>
  </r>
  <r>
    <x v="6"/>
    <x v="22"/>
    <s v="TEHERAN"/>
    <n v="0"/>
    <n v="0"/>
    <m/>
    <n v="0"/>
    <s v=""/>
    <n v="7013"/>
    <n v="5349"/>
    <n v="2690"/>
    <n v="0.50289773789493364"/>
    <n v="47"/>
    <n v="993"/>
    <n v="0.15542338394114885"/>
    <n v="7013"/>
    <n v="5396"/>
    <n v="993"/>
    <n v="0.15542338394114885"/>
  </r>
  <r>
    <x v="6"/>
    <x v="87"/>
    <s v="BAGHDAD"/>
    <n v="3"/>
    <n v="1"/>
    <m/>
    <n v="0"/>
    <n v="0"/>
    <n v="3595"/>
    <n v="1493"/>
    <n v="454"/>
    <n v="0.304085733422639"/>
    <n v="76"/>
    <n v="1809"/>
    <n v="0.53552397868561274"/>
    <n v="3598"/>
    <n v="1570"/>
    <n v="1809"/>
    <n v="0.53536549274933409"/>
  </r>
  <r>
    <x v="6"/>
    <x v="87"/>
    <s v="ERBIL"/>
    <n v="2"/>
    <n v="0"/>
    <m/>
    <n v="2"/>
    <n v="1"/>
    <n v="5317"/>
    <n v="2904"/>
    <n v="969"/>
    <n v="0.33367768595041325"/>
    <n v="19"/>
    <n v="2185"/>
    <n v="0.42776037588097104"/>
    <n v="5319"/>
    <n v="2923"/>
    <n v="2187"/>
    <n v="0.42798434442270061"/>
  </r>
  <r>
    <x v="6"/>
    <x v="23"/>
    <s v="DUBLIN"/>
    <n v="0"/>
    <n v="0"/>
    <m/>
    <n v="0"/>
    <s v=""/>
    <n v="802"/>
    <n v="741"/>
    <n v="114"/>
    <n v="0.15384615384615385"/>
    <n v="0"/>
    <n v="15"/>
    <n v="1.984126984126984E-2"/>
    <n v="802"/>
    <n v="741"/>
    <n v="15"/>
    <n v="1.984126984126984E-2"/>
  </r>
  <r>
    <x v="6"/>
    <x v="24"/>
    <s v="JERUSALEM"/>
    <n v="1"/>
    <n v="1"/>
    <m/>
    <n v="0"/>
    <n v="0"/>
    <n v="1659"/>
    <n v="1446"/>
    <n v="595"/>
    <n v="0.4114799446749654"/>
    <n v="147"/>
    <n v="168"/>
    <n v="9.540034071550256E-2"/>
    <n v="1660"/>
    <n v="1594"/>
    <n v="168"/>
    <n v="9.5346197502837682E-2"/>
  </r>
  <r>
    <x v="6"/>
    <x v="24"/>
    <s v="TEL AVIV"/>
    <n v="3"/>
    <n v="3"/>
    <m/>
    <n v="0"/>
    <n v="0"/>
    <n v="121"/>
    <n v="101"/>
    <n v="24"/>
    <n v="0.23762376237623761"/>
    <n v="0"/>
    <n v="7"/>
    <n v="6.4814814814814811E-2"/>
    <n v="124"/>
    <n v="104"/>
    <n v="7"/>
    <n v="6.3063063063063057E-2"/>
  </r>
  <r>
    <x v="6"/>
    <x v="68"/>
    <s v="ROME"/>
    <n v="0"/>
    <n v="0"/>
    <m/>
    <n v="0"/>
    <s v=""/>
    <n v="22"/>
    <n v="20"/>
    <n v="1"/>
    <n v="0.05"/>
    <n v="0"/>
    <n v="2"/>
    <n v="9.0909090909090912E-2"/>
    <n v="22"/>
    <n v="20"/>
    <n v="2"/>
    <n v="9.0909090909090912E-2"/>
  </r>
  <r>
    <x v="6"/>
    <x v="25"/>
    <s v="TOKYO"/>
    <n v="0"/>
    <n v="0"/>
    <m/>
    <n v="0"/>
    <s v=""/>
    <n v="101"/>
    <n v="86"/>
    <n v="21"/>
    <n v="0.2441860465116279"/>
    <n v="0"/>
    <n v="6"/>
    <n v="6.5217391304347824E-2"/>
    <n v="101"/>
    <n v="86"/>
    <n v="6"/>
    <n v="6.5217391304347824E-2"/>
  </r>
  <r>
    <x v="6"/>
    <x v="26"/>
    <s v="AMMAN"/>
    <n v="0"/>
    <n v="0"/>
    <m/>
    <n v="0"/>
    <s v=""/>
    <n v="2394"/>
    <n v="1972"/>
    <n v="1139"/>
    <n v="0.57758620689655171"/>
    <n v="8"/>
    <n v="347"/>
    <n v="0.14911903738719381"/>
    <n v="2394"/>
    <n v="1980"/>
    <n v="347"/>
    <n v="0.14911903738719381"/>
  </r>
  <r>
    <x v="6"/>
    <x v="27"/>
    <s v="NUR-SULTAN"/>
    <n v="0"/>
    <n v="0"/>
    <m/>
    <n v="0"/>
    <s v=""/>
    <n v="621"/>
    <n v="545"/>
    <n v="275"/>
    <n v="0.50458715596330272"/>
    <n v="0"/>
    <n v="25"/>
    <n v="4.3859649122807015E-2"/>
    <n v="621"/>
    <n v="545"/>
    <n v="25"/>
    <n v="4.3859649122807015E-2"/>
  </r>
  <r>
    <x v="6"/>
    <x v="28"/>
    <s v="NAIROBI"/>
    <n v="2"/>
    <n v="2"/>
    <m/>
    <n v="0"/>
    <n v="0"/>
    <n v="1205"/>
    <n v="1125"/>
    <n v="554"/>
    <n v="0.49244444444444446"/>
    <n v="19"/>
    <n v="29"/>
    <n v="2.4722932651321399E-2"/>
    <n v="1207"/>
    <n v="1146"/>
    <n v="29"/>
    <n v="2.4680851063829789E-2"/>
  </r>
  <r>
    <x v="6"/>
    <x v="29"/>
    <s v="KUWAIT"/>
    <n v="4"/>
    <n v="4"/>
    <m/>
    <n v="0"/>
    <n v="0"/>
    <n v="14917"/>
    <n v="14172"/>
    <n v="9043"/>
    <n v="0.63808918995201802"/>
    <n v="97"/>
    <n v="314"/>
    <n v="2.1531920729616676E-2"/>
    <n v="14921"/>
    <n v="14273"/>
    <n v="314"/>
    <n v="2.1526016315897716E-2"/>
  </r>
  <r>
    <x v="6"/>
    <x v="121"/>
    <s v="VIENTIANE"/>
    <n v="0"/>
    <n v="0"/>
    <m/>
    <n v="0"/>
    <s v=""/>
    <n v="300"/>
    <n v="212"/>
    <n v="97"/>
    <n v="0.45754716981132076"/>
    <n v="0"/>
    <n v="79"/>
    <n v="0.27147766323024053"/>
    <n v="300"/>
    <n v="212"/>
    <n v="79"/>
    <n v="0.27147766323024053"/>
  </r>
  <r>
    <x v="6"/>
    <x v="30"/>
    <s v="BEIRUT"/>
    <n v="22"/>
    <n v="11"/>
    <m/>
    <n v="0"/>
    <n v="0"/>
    <n v="28885"/>
    <n v="23505"/>
    <n v="12580"/>
    <n v="0.53520527547330354"/>
    <n v="51"/>
    <n v="4818"/>
    <n v="0.16980334108691056"/>
    <n v="28907"/>
    <n v="23567"/>
    <n v="4818"/>
    <n v="0.16973753743174211"/>
  </r>
  <r>
    <x v="6"/>
    <x v="122"/>
    <s v="ANTANANARIVO"/>
    <n v="140"/>
    <n v="126"/>
    <m/>
    <n v="5"/>
    <n v="3.8167938931297711E-2"/>
    <n v="4015"/>
    <n v="3089"/>
    <n v="2066"/>
    <n v="0.66882486241502104"/>
    <n v="0"/>
    <n v="536"/>
    <n v="0.14786206896551723"/>
    <n v="4155"/>
    <n v="3215"/>
    <n v="541"/>
    <n v="0.14403620873269435"/>
  </r>
  <r>
    <x v="6"/>
    <x v="31"/>
    <s v="KUALA LUMPUR"/>
    <n v="1"/>
    <n v="1"/>
    <m/>
    <n v="0"/>
    <n v="0"/>
    <n v="125"/>
    <n v="104"/>
    <n v="32"/>
    <n v="0.30769230769230771"/>
    <n v="0"/>
    <n v="20"/>
    <n v="0.16129032258064516"/>
    <n v="126"/>
    <n v="105"/>
    <n v="20"/>
    <n v="0.16"/>
  </r>
  <r>
    <x v="6"/>
    <x v="97"/>
    <s v="BAMAKO"/>
    <n v="70"/>
    <n v="51"/>
    <m/>
    <n v="12"/>
    <n v="0.19047619047619047"/>
    <n v="8912"/>
    <n v="6650"/>
    <n v="2839"/>
    <n v="0.4269172932330827"/>
    <n v="21"/>
    <n v="1757"/>
    <n v="0.2084717607973422"/>
    <n v="8982"/>
    <n v="6722"/>
    <n v="1769"/>
    <n v="0.20833824048993052"/>
  </r>
  <r>
    <x v="6"/>
    <x v="123"/>
    <s v="VALETTA"/>
    <n v="0"/>
    <n v="0"/>
    <m/>
    <n v="0"/>
    <s v=""/>
    <n v="10"/>
    <n v="9"/>
    <n v="2"/>
    <n v="0.22222222222222221"/>
    <n v="0"/>
    <n v="0"/>
    <n v="0"/>
    <n v="10"/>
    <n v="9"/>
    <s v=""/>
    <s v=""/>
  </r>
  <r>
    <x v="6"/>
    <x v="124"/>
    <s v="NOUAKCHOTT"/>
    <n v="26"/>
    <n v="25"/>
    <m/>
    <n v="1"/>
    <n v="3.8461538461538464E-2"/>
    <n v="1610"/>
    <n v="1173"/>
    <n v="574"/>
    <n v="0.48934356351236147"/>
    <n v="3"/>
    <n v="284"/>
    <n v="0.19452054794520549"/>
    <n v="1636"/>
    <n v="1201"/>
    <n v="285"/>
    <n v="0.1917900403768506"/>
  </r>
  <r>
    <x v="6"/>
    <x v="125"/>
    <s v="PORT LOUIS"/>
    <n v="8"/>
    <n v="8"/>
    <m/>
    <n v="0"/>
    <n v="0"/>
    <n v="124"/>
    <n v="113"/>
    <n v="68"/>
    <n v="0.60176991150442483"/>
    <n v="0"/>
    <n v="4"/>
    <n v="3.4188034188034191E-2"/>
    <n v="132"/>
    <n v="121"/>
    <n v="4"/>
    <n v="3.2000000000000001E-2"/>
  </r>
  <r>
    <x v="6"/>
    <x v="32"/>
    <s v="MEXICO CITY"/>
    <n v="52"/>
    <n v="49"/>
    <m/>
    <n v="0"/>
    <n v="0"/>
    <n v="37"/>
    <n v="30"/>
    <n v="10"/>
    <n v="0.33333333333333331"/>
    <n v="0"/>
    <n v="6"/>
    <n v="0.16666666666666666"/>
    <n v="89"/>
    <n v="79"/>
    <n v="6"/>
    <n v="7.0588235294117646E-2"/>
  </r>
  <r>
    <x v="6"/>
    <x v="89"/>
    <s v="ULAN BATOR"/>
    <n v="0"/>
    <n v="0"/>
    <m/>
    <n v="0"/>
    <s v=""/>
    <n v="381"/>
    <n v="330"/>
    <n v="78"/>
    <n v="0.23636363636363636"/>
    <n v="0"/>
    <n v="44"/>
    <n v="0.11764705882352941"/>
    <n v="381"/>
    <n v="330"/>
    <n v="44"/>
    <n v="0.11764705882352941"/>
  </r>
  <r>
    <x v="6"/>
    <x v="33"/>
    <s v="AGADIR"/>
    <n v="0"/>
    <n v="0"/>
    <m/>
    <n v="0"/>
    <s v=""/>
    <n v="959"/>
    <n v="719"/>
    <n v="275"/>
    <n v="0.38247566063977745"/>
    <n v="3"/>
    <n v="361"/>
    <n v="0.33333333333333331"/>
    <n v="959"/>
    <n v="722"/>
    <n v="361"/>
    <n v="0.33333333333333331"/>
  </r>
  <r>
    <x v="6"/>
    <x v="33"/>
    <s v="CASABLANCA"/>
    <n v="0"/>
    <n v="0"/>
    <m/>
    <n v="0"/>
    <s v=""/>
    <n v="23123"/>
    <n v="13481"/>
    <n v="8057"/>
    <n v="0.59765596024033829"/>
    <n v="2"/>
    <n v="9114"/>
    <n v="0.40332787538168785"/>
    <n v="23123"/>
    <n v="13483"/>
    <n v="9114"/>
    <n v="0.40332787538168785"/>
  </r>
  <r>
    <x v="6"/>
    <x v="33"/>
    <s v="FES"/>
    <n v="1"/>
    <n v="1"/>
    <m/>
    <n v="0"/>
    <n v="0"/>
    <n v="420"/>
    <n v="333"/>
    <n v="128"/>
    <n v="0.38438438438438438"/>
    <n v="2"/>
    <n v="132"/>
    <n v="0.28265524625267668"/>
    <n v="421"/>
    <n v="336"/>
    <n v="132"/>
    <n v="0.28205128205128205"/>
  </r>
  <r>
    <x v="6"/>
    <x v="33"/>
    <s v="MARRAKECH"/>
    <n v="2"/>
    <n v="2"/>
    <m/>
    <n v="0"/>
    <n v="0"/>
    <n v="118"/>
    <n v="94"/>
    <n v="32"/>
    <n v="0.34042553191489361"/>
    <n v="0"/>
    <n v="29"/>
    <n v="0.23577235772357724"/>
    <n v="120"/>
    <n v="96"/>
    <n v="29"/>
    <n v="0.23200000000000001"/>
  </r>
  <r>
    <x v="6"/>
    <x v="33"/>
    <s v="RABAT"/>
    <n v="10"/>
    <n v="9"/>
    <m/>
    <n v="0"/>
    <n v="0"/>
    <n v="32266"/>
    <n v="18288"/>
    <n v="13072"/>
    <n v="0.71478565179352582"/>
    <n v="36"/>
    <n v="10578"/>
    <n v="0.36599543284201785"/>
    <n v="32276"/>
    <n v="18333"/>
    <n v="10578"/>
    <n v="0.36588149839161566"/>
  </r>
  <r>
    <x v="6"/>
    <x v="33"/>
    <s v="TANGER"/>
    <n v="0"/>
    <n v="0"/>
    <m/>
    <n v="0"/>
    <s v=""/>
    <n v="1424"/>
    <n v="1341"/>
    <n v="372"/>
    <n v="0.27740492170022374"/>
    <n v="3"/>
    <n v="155"/>
    <n v="0.10340226817878585"/>
    <n v="1424"/>
    <n v="1344"/>
    <n v="155"/>
    <n v="0.10340226817878585"/>
  </r>
  <r>
    <x v="6"/>
    <x v="102"/>
    <s v="MAPUTO"/>
    <n v="33"/>
    <n v="32"/>
    <m/>
    <n v="1"/>
    <n v="3.0303030303030304E-2"/>
    <n v="500"/>
    <n v="404"/>
    <n v="63"/>
    <n v="0.15594059405940594"/>
    <n v="0"/>
    <n v="31"/>
    <n v="7.1264367816091953E-2"/>
    <n v="533"/>
    <n v="436"/>
    <n v="32"/>
    <n v="6.8376068376068383E-2"/>
  </r>
  <r>
    <x v="6"/>
    <x v="126"/>
    <s v="YANGON"/>
    <n v="0"/>
    <n v="0"/>
    <m/>
    <n v="0"/>
    <s v=""/>
    <n v="569"/>
    <n v="558"/>
    <n v="28"/>
    <n v="5.0179211469534052E-2"/>
    <n v="0"/>
    <n v="4"/>
    <n v="7.1174377224199285E-3"/>
    <n v="569"/>
    <n v="558"/>
    <n v="4"/>
    <n v="7.1174377224199285E-3"/>
  </r>
  <r>
    <x v="6"/>
    <x v="127"/>
    <s v="WELLINGTON"/>
    <n v="0"/>
    <n v="0"/>
    <m/>
    <n v="0"/>
    <s v=""/>
    <n v="24"/>
    <n v="21"/>
    <n v="7"/>
    <n v="0.33333333333333331"/>
    <n v="0"/>
    <n v="2"/>
    <n v="8.6956521739130432E-2"/>
    <n v="24"/>
    <n v="21"/>
    <n v="2"/>
    <n v="8.6956521739130432E-2"/>
  </r>
  <r>
    <x v="6"/>
    <x v="128"/>
    <s v="NIAMEY"/>
    <n v="17"/>
    <n v="17"/>
    <m/>
    <n v="0"/>
    <n v="0"/>
    <n v="2589"/>
    <n v="2158"/>
    <n v="746"/>
    <n v="0.34569045412418908"/>
    <n v="15"/>
    <n v="287"/>
    <n v="0.11666666666666667"/>
    <n v="2606"/>
    <n v="2190"/>
    <n v="287"/>
    <n v="0.11586596689543803"/>
  </r>
  <r>
    <x v="6"/>
    <x v="34"/>
    <s v="ABUJA"/>
    <n v="148"/>
    <n v="135"/>
    <m/>
    <n v="10"/>
    <n v="6.8965517241379309E-2"/>
    <n v="4748"/>
    <n v="2734"/>
    <n v="936"/>
    <n v="0.34235552304316019"/>
    <n v="126"/>
    <n v="1905"/>
    <n v="0.39979013641133265"/>
    <n v="4896"/>
    <n v="2995"/>
    <n v="1915"/>
    <n v="0.39002036659877798"/>
  </r>
  <r>
    <x v="6"/>
    <x v="34"/>
    <s v="LAGOS"/>
    <n v="1664"/>
    <n v="1550"/>
    <m/>
    <n v="104"/>
    <n v="6.2877871825876661E-2"/>
    <n v="8310"/>
    <n v="5128"/>
    <n v="1750"/>
    <n v="0.34126365054602187"/>
    <n v="15"/>
    <n v="2880"/>
    <n v="0.35896796709460299"/>
    <n v="9974"/>
    <n v="6693"/>
    <n v="2984"/>
    <n v="0.30836002893458714"/>
  </r>
  <r>
    <x v="6"/>
    <x v="98"/>
    <s v="OSLO"/>
    <n v="0"/>
    <n v="0"/>
    <m/>
    <n v="0"/>
    <s v=""/>
    <n v="2"/>
    <n v="2"/>
    <n v="0"/>
    <n v="0"/>
    <n v="0"/>
    <n v="0"/>
    <n v="0"/>
    <n v="2"/>
    <n v="2"/>
    <s v=""/>
    <s v=""/>
  </r>
  <r>
    <x v="6"/>
    <x v="35"/>
    <s v="MUSCAT"/>
    <n v="0"/>
    <n v="0"/>
    <m/>
    <n v="0"/>
    <s v=""/>
    <n v="1538"/>
    <n v="1409"/>
    <n v="1105"/>
    <n v="0.78424414478353444"/>
    <n v="0"/>
    <n v="113"/>
    <n v="7.4244415243101186E-2"/>
    <n v="1538"/>
    <n v="1409"/>
    <n v="113"/>
    <n v="7.4244415243101186E-2"/>
  </r>
  <r>
    <x v="6"/>
    <x v="36"/>
    <s v="ISLAMABAD"/>
    <n v="0"/>
    <n v="0"/>
    <m/>
    <n v="0"/>
    <s v=""/>
    <n v="1188"/>
    <n v="764"/>
    <n v="226"/>
    <n v="0.29581151832460734"/>
    <n v="8"/>
    <n v="314"/>
    <n v="0.28913443830570901"/>
    <n v="1188"/>
    <n v="772"/>
    <n v="314"/>
    <n v="0.28913443830570901"/>
  </r>
  <r>
    <x v="6"/>
    <x v="71"/>
    <s v="PANAMA CITY"/>
    <n v="0"/>
    <n v="0"/>
    <m/>
    <n v="0"/>
    <s v=""/>
    <n v="37"/>
    <n v="35"/>
    <n v="12"/>
    <n v="0.34285714285714286"/>
    <n v="0"/>
    <n v="0"/>
    <n v="0"/>
    <n v="37"/>
    <n v="35"/>
    <s v=""/>
    <s v=""/>
  </r>
  <r>
    <x v="6"/>
    <x v="37"/>
    <s v="LIMA"/>
    <n v="16"/>
    <n v="15"/>
    <m/>
    <n v="0"/>
    <n v="0"/>
    <n v="23"/>
    <n v="19"/>
    <n v="3"/>
    <n v="0.15789473684210525"/>
    <n v="0"/>
    <n v="2"/>
    <n v="9.5238095238095233E-2"/>
    <n v="39"/>
    <n v="34"/>
    <n v="2"/>
    <n v="5.5555555555555552E-2"/>
  </r>
  <r>
    <x v="6"/>
    <x v="38"/>
    <s v="MANILA"/>
    <n v="5"/>
    <n v="4"/>
    <m/>
    <n v="1"/>
    <n v="0.2"/>
    <n v="5764"/>
    <n v="5493"/>
    <n v="2721"/>
    <n v="0.49535772801747679"/>
    <n v="0"/>
    <n v="222"/>
    <n v="3.884514435695538E-2"/>
    <n v="5769"/>
    <n v="5497"/>
    <n v="223"/>
    <n v="3.8986013986013986E-2"/>
  </r>
  <r>
    <x v="6"/>
    <x v="74"/>
    <s v="DOHA"/>
    <n v="3"/>
    <n v="3"/>
    <m/>
    <n v="0"/>
    <n v="0"/>
    <n v="10590"/>
    <n v="9761"/>
    <n v="7095"/>
    <n v="0.72687224669603523"/>
    <n v="174"/>
    <n v="624"/>
    <n v="5.9096505350885502E-2"/>
    <n v="10593"/>
    <n v="9938"/>
    <n v="624"/>
    <n v="5.9079719750047339E-2"/>
  </r>
  <r>
    <x v="6"/>
    <x v="39"/>
    <s v="BUCHAREST"/>
    <n v="0"/>
    <n v="0"/>
    <m/>
    <n v="0"/>
    <s v=""/>
    <n v="819"/>
    <n v="774"/>
    <n v="275"/>
    <n v="0.355297157622739"/>
    <n v="0"/>
    <n v="20"/>
    <n v="2.5188916876574308E-2"/>
    <n v="819"/>
    <n v="774"/>
    <n v="20"/>
    <n v="2.5188916876574308E-2"/>
  </r>
  <r>
    <x v="6"/>
    <x v="40"/>
    <s v="MOSCOW"/>
    <n v="18"/>
    <n v="12"/>
    <m/>
    <n v="4"/>
    <n v="0.25"/>
    <n v="6034"/>
    <n v="5407"/>
    <n v="3052"/>
    <n v="0.56445348622156466"/>
    <n v="45"/>
    <n v="168"/>
    <n v="2.9893238434163701E-2"/>
    <n v="6052"/>
    <n v="5464"/>
    <n v="172"/>
    <n v="3.0518097941802696E-2"/>
  </r>
  <r>
    <x v="6"/>
    <x v="75"/>
    <s v="KIGALI"/>
    <n v="0"/>
    <n v="0"/>
    <m/>
    <n v="0"/>
    <s v=""/>
    <n v="125"/>
    <n v="117"/>
    <n v="31"/>
    <n v="0.26495726495726496"/>
    <n v="5"/>
    <n v="3"/>
    <n v="2.4E-2"/>
    <n v="125"/>
    <n v="122"/>
    <n v="3"/>
    <n v="2.4E-2"/>
  </r>
  <r>
    <x v="6"/>
    <x v="129"/>
    <s v="CASTRIES"/>
    <n v="63"/>
    <n v="61"/>
    <m/>
    <n v="0"/>
    <n v="0"/>
    <n v="51"/>
    <n v="41"/>
    <n v="24"/>
    <n v="0.58536585365853655"/>
    <n v="0"/>
    <n v="4"/>
    <n v="8.8888888888888892E-2"/>
    <n v="114"/>
    <n v="102"/>
    <n v="4"/>
    <n v="3.7735849056603772E-2"/>
  </r>
  <r>
    <x v="6"/>
    <x v="41"/>
    <s v="JEDDAH"/>
    <n v="32"/>
    <n v="27"/>
    <m/>
    <n v="3"/>
    <n v="0.1"/>
    <n v="35445"/>
    <n v="32746"/>
    <n v="26186"/>
    <n v="0.79967018872534046"/>
    <n v="9"/>
    <n v="2013"/>
    <n v="5.7898067188219049E-2"/>
    <n v="35477"/>
    <n v="32782"/>
    <n v="2016"/>
    <n v="5.7934364043910572E-2"/>
  </r>
  <r>
    <x v="6"/>
    <x v="41"/>
    <s v="RIYADH"/>
    <n v="30"/>
    <n v="30"/>
    <m/>
    <n v="0"/>
    <n v="0"/>
    <n v="37257"/>
    <n v="35256"/>
    <n v="26636"/>
    <n v="0.75550260948491033"/>
    <n v="28"/>
    <n v="834"/>
    <n v="2.3090979566974916E-2"/>
    <n v="37287"/>
    <n v="35314"/>
    <n v="834"/>
    <n v="2.3071815868097822E-2"/>
  </r>
  <r>
    <x v="6"/>
    <x v="42"/>
    <s v="DAKAR"/>
    <n v="165"/>
    <n v="66"/>
    <m/>
    <n v="60"/>
    <n v="0.47619047619047616"/>
    <n v="12584"/>
    <n v="6997"/>
    <n v="3129"/>
    <n v="0.44719165356581392"/>
    <n v="1"/>
    <n v="3106"/>
    <n v="0.307403008709422"/>
    <n v="12749"/>
    <n v="7064"/>
    <n v="3166"/>
    <n v="0.30948191593352886"/>
  </r>
  <r>
    <x v="6"/>
    <x v="43"/>
    <s v="BELGRADE"/>
    <n v="0"/>
    <n v="0"/>
    <m/>
    <n v="0"/>
    <s v=""/>
    <n v="78"/>
    <n v="68"/>
    <n v="16"/>
    <n v="0.23529411764705882"/>
    <n v="0"/>
    <n v="1"/>
    <n v="1.4492753623188406E-2"/>
    <n v="78"/>
    <n v="68"/>
    <n v="1"/>
    <n v="1.4492753623188406E-2"/>
  </r>
  <r>
    <x v="6"/>
    <x v="76"/>
    <s v="SINGAPORE"/>
    <n v="3"/>
    <n v="2"/>
    <m/>
    <n v="0"/>
    <n v="0"/>
    <n v="2400"/>
    <n v="2283"/>
    <n v="990"/>
    <n v="0.43363994743758211"/>
    <n v="0"/>
    <n v="47"/>
    <n v="2.017167381974249E-2"/>
    <n v="2403"/>
    <n v="2285"/>
    <n v="47"/>
    <n v="2.0154373927958835E-2"/>
  </r>
  <r>
    <x v="6"/>
    <x v="46"/>
    <s v="CAPE TOWN"/>
    <n v="10"/>
    <n v="9"/>
    <m/>
    <n v="0"/>
    <n v="0"/>
    <n v="2661"/>
    <n v="2298"/>
    <n v="1392"/>
    <n v="0.60574412532637079"/>
    <n v="1"/>
    <n v="108"/>
    <n v="4.4869131699210633E-2"/>
    <n v="2671"/>
    <n v="2308"/>
    <n v="108"/>
    <n v="4.4701986754966887E-2"/>
  </r>
  <r>
    <x v="6"/>
    <x v="46"/>
    <s v="JOHANNESBURG"/>
    <n v="10"/>
    <n v="10"/>
    <m/>
    <n v="0"/>
    <n v="0"/>
    <n v="4316"/>
    <n v="4019"/>
    <n v="2415"/>
    <n v="0.60089574521025135"/>
    <n v="1"/>
    <n v="167"/>
    <n v="3.988535944590399E-2"/>
    <n v="4326"/>
    <n v="4030"/>
    <n v="167"/>
    <n v="3.9790326423635933E-2"/>
  </r>
  <r>
    <x v="6"/>
    <x v="47"/>
    <s v="SEOUL"/>
    <n v="4"/>
    <n v="4"/>
    <m/>
    <n v="0"/>
    <n v="0"/>
    <n v="160"/>
    <n v="134"/>
    <n v="19"/>
    <n v="0.1417910447761194"/>
    <n v="0"/>
    <n v="20"/>
    <n v="0.12987012987012986"/>
    <n v="164"/>
    <n v="138"/>
    <n v="20"/>
    <n v="0.12658227848101267"/>
  </r>
  <r>
    <x v="6"/>
    <x v="77"/>
    <s v="MADRID"/>
    <n v="0"/>
    <n v="0"/>
    <m/>
    <n v="0"/>
    <s v=""/>
    <n v="48"/>
    <n v="45"/>
    <n v="3"/>
    <n v="6.6666666666666666E-2"/>
    <n v="8"/>
    <n v="1"/>
    <n v="1.8518518518518517E-2"/>
    <n v="48"/>
    <n v="53"/>
    <n v="1"/>
    <n v="1.8518518518518517E-2"/>
  </r>
  <r>
    <x v="6"/>
    <x v="130"/>
    <s v="COLOMBO"/>
    <n v="32"/>
    <n v="25"/>
    <m/>
    <n v="7"/>
    <n v="0.21875"/>
    <n v="1550"/>
    <n v="1122"/>
    <n v="405"/>
    <n v="0.36096256684491979"/>
    <n v="44"/>
    <n v="364"/>
    <n v="0.23790849673202613"/>
    <n v="1582"/>
    <n v="1191"/>
    <n v="371"/>
    <n v="0.23751600512163892"/>
  </r>
  <r>
    <x v="6"/>
    <x v="131"/>
    <s v="KHARTOUM"/>
    <n v="2"/>
    <n v="2"/>
    <m/>
    <n v="0"/>
    <n v="0"/>
    <n v="910"/>
    <n v="614"/>
    <n v="191"/>
    <n v="0.31107491856677527"/>
    <n v="85"/>
    <n v="197"/>
    <n v="0.21986607142857142"/>
    <n v="912"/>
    <n v="701"/>
    <n v="197"/>
    <n v="0.21937639198218262"/>
  </r>
  <r>
    <x v="6"/>
    <x v="132"/>
    <s v="PARAMARIBO"/>
    <n v="0"/>
    <n v="0"/>
    <m/>
    <n v="0"/>
    <s v=""/>
    <n v="35"/>
    <n v="32"/>
    <n v="10"/>
    <n v="0.3125"/>
    <n v="0"/>
    <n v="0"/>
    <n v="0"/>
    <n v="35"/>
    <n v="32"/>
    <s v=""/>
    <s v=""/>
  </r>
  <r>
    <x v="6"/>
    <x v="99"/>
    <s v="STOCKHOLM"/>
    <n v="0"/>
    <n v="0"/>
    <m/>
    <n v="0"/>
    <s v=""/>
    <n v="1"/>
    <n v="1"/>
    <n v="0"/>
    <n v="0"/>
    <n v="1"/>
    <n v="0"/>
    <n v="0"/>
    <n v="1"/>
    <n v="2"/>
    <s v=""/>
    <s v=""/>
  </r>
  <r>
    <x v="6"/>
    <x v="78"/>
    <s v="GENEVA"/>
    <n v="0"/>
    <n v="0"/>
    <m/>
    <n v="0"/>
    <s v=""/>
    <n v="15"/>
    <n v="15"/>
    <n v="4"/>
    <n v="0.26666666666666666"/>
    <n v="0"/>
    <n v="0"/>
    <n v="0"/>
    <n v="15"/>
    <n v="15"/>
    <s v=""/>
    <s v=""/>
  </r>
  <r>
    <x v="6"/>
    <x v="49"/>
    <s v="TAIPEI"/>
    <n v="0"/>
    <n v="0"/>
    <m/>
    <n v="0"/>
    <s v=""/>
    <n v="19"/>
    <n v="17"/>
    <n v="6"/>
    <n v="0.35294117647058826"/>
    <n v="0"/>
    <n v="0"/>
    <n v="0"/>
    <n v="19"/>
    <n v="17"/>
    <s v=""/>
    <s v=""/>
  </r>
  <r>
    <x v="6"/>
    <x v="79"/>
    <s v="DAR ES SALAAM"/>
    <n v="0"/>
    <n v="0"/>
    <m/>
    <n v="0"/>
    <s v=""/>
    <n v="569"/>
    <n v="390"/>
    <n v="120"/>
    <n v="0.30769230769230771"/>
    <n v="2"/>
    <n v="151"/>
    <n v="0.27808471454880296"/>
    <n v="569"/>
    <n v="392"/>
    <n v="151"/>
    <n v="0.27808471454880296"/>
  </r>
  <r>
    <x v="6"/>
    <x v="50"/>
    <s v="BANGKOK"/>
    <n v="12"/>
    <n v="12"/>
    <m/>
    <n v="0"/>
    <n v="0"/>
    <n v="4560"/>
    <n v="4062"/>
    <n v="1744"/>
    <n v="0.42934515017232888"/>
    <n v="0"/>
    <n v="325"/>
    <n v="7.4082516526099845E-2"/>
    <n v="4572"/>
    <n v="4074"/>
    <n v="325"/>
    <n v="7.3880427369856783E-2"/>
  </r>
  <r>
    <x v="6"/>
    <x v="133"/>
    <s v="LOME"/>
    <n v="10"/>
    <n v="8"/>
    <m/>
    <n v="2"/>
    <n v="0.2"/>
    <n v="2637"/>
    <n v="2117"/>
    <n v="1191"/>
    <n v="0.56258856872933394"/>
    <n v="0"/>
    <n v="461"/>
    <n v="0.17882079131109388"/>
    <n v="2647"/>
    <n v="2125"/>
    <n v="463"/>
    <n v="0.17890262751159197"/>
  </r>
  <r>
    <x v="6"/>
    <x v="51"/>
    <s v="TUNIS"/>
    <n v="7"/>
    <n v="4"/>
    <m/>
    <n v="2"/>
    <n v="0.33333333333333331"/>
    <n v="41756"/>
    <n v="27988"/>
    <n v="13890"/>
    <n v="0.49628412176647135"/>
    <n v="32"/>
    <n v="8822"/>
    <n v="0.23945496987134249"/>
    <n v="41763"/>
    <n v="28024"/>
    <n v="8824"/>
    <n v="0.23947025618758142"/>
  </r>
  <r>
    <x v="6"/>
    <x v="52"/>
    <s v="ANKARA"/>
    <n v="4"/>
    <n v="3"/>
    <m/>
    <n v="1"/>
    <n v="0.25"/>
    <n v="15592"/>
    <n v="12476"/>
    <n v="6863"/>
    <n v="0.55009618467457522"/>
    <n v="0"/>
    <n v="2644"/>
    <n v="0.17486772486772487"/>
    <n v="15596"/>
    <n v="12479"/>
    <n v="2645"/>
    <n v="0.17488759587410738"/>
  </r>
  <r>
    <x v="6"/>
    <x v="52"/>
    <s v="ISTANBUL"/>
    <n v="3"/>
    <n v="2"/>
    <m/>
    <n v="1"/>
    <n v="0.33333333333333331"/>
    <n v="29527"/>
    <n v="24213"/>
    <n v="13451"/>
    <n v="0.55552802213686858"/>
    <n v="0"/>
    <n v="3285"/>
    <n v="0.11946323368972289"/>
    <n v="29530"/>
    <n v="24215"/>
    <n v="3286"/>
    <n v="0.11948656412494091"/>
  </r>
  <r>
    <x v="6"/>
    <x v="80"/>
    <s v="KAMPALA"/>
    <n v="2"/>
    <n v="2"/>
    <m/>
    <n v="0"/>
    <n v="0"/>
    <n v="683"/>
    <n v="602"/>
    <n v="214"/>
    <n v="0.35548172757475083"/>
    <n v="0"/>
    <n v="35"/>
    <n v="5.4945054945054944E-2"/>
    <n v="685"/>
    <n v="604"/>
    <n v="35"/>
    <n v="5.4773082942097026E-2"/>
  </r>
  <r>
    <x v="6"/>
    <x v="53"/>
    <s v="KYIV"/>
    <n v="3"/>
    <n v="2"/>
    <m/>
    <n v="1"/>
    <n v="0.33333333333333331"/>
    <n v="168"/>
    <n v="90"/>
    <n v="44"/>
    <n v="0.48888888888888887"/>
    <n v="0"/>
    <n v="45"/>
    <n v="0.33333333333333331"/>
    <n v="171"/>
    <n v="92"/>
    <n v="46"/>
    <n v="0.33333333333333331"/>
  </r>
  <r>
    <x v="6"/>
    <x v="54"/>
    <s v="ABU DHABI"/>
    <n v="62"/>
    <n v="61"/>
    <m/>
    <n v="0"/>
    <n v="0"/>
    <n v="12018"/>
    <n v="10317"/>
    <n v="5764"/>
    <n v="0.55868954153339145"/>
    <n v="5"/>
    <n v="1261"/>
    <n v="0.10886644219977554"/>
    <n v="12080"/>
    <n v="10383"/>
    <n v="1261"/>
    <n v="0.10829611817244933"/>
  </r>
  <r>
    <x v="6"/>
    <x v="55"/>
    <s v="LONDON"/>
    <n v="392"/>
    <n v="373"/>
    <m/>
    <n v="6"/>
    <n v="1.5831134564643801E-2"/>
    <n v="19636"/>
    <n v="18257"/>
    <n v="5154"/>
    <n v="0.28230267842471379"/>
    <n v="2"/>
    <n v="909"/>
    <n v="4.7422787979966609E-2"/>
    <n v="20028"/>
    <n v="18632"/>
    <n v="915"/>
    <n v="4.6810252212615748E-2"/>
  </r>
  <r>
    <x v="6"/>
    <x v="134"/>
    <s v="MONTEVIDEO"/>
    <n v="0"/>
    <n v="0"/>
    <m/>
    <n v="0"/>
    <s v=""/>
    <n v="1"/>
    <n v="1"/>
    <n v="0"/>
    <n v="0"/>
    <n v="0"/>
    <n v="0"/>
    <n v="0"/>
    <n v="1"/>
    <n v="1"/>
    <s v=""/>
    <s v=""/>
  </r>
  <r>
    <x v="6"/>
    <x v="56"/>
    <s v="WASHINGTON, DC"/>
    <n v="9"/>
    <n v="9"/>
    <m/>
    <n v="0"/>
    <n v="0"/>
    <n v="7757"/>
    <n v="6975"/>
    <n v="1300"/>
    <n v="0.1863799283154122"/>
    <n v="3"/>
    <n v="516"/>
    <n v="6.8855084067253797E-2"/>
    <n v="7766"/>
    <n v="6987"/>
    <n v="516"/>
    <n v="6.8772491003598557E-2"/>
  </r>
  <r>
    <x v="6"/>
    <x v="90"/>
    <s v="TASHKENT"/>
    <n v="0"/>
    <n v="0"/>
    <m/>
    <n v="0"/>
    <s v=""/>
    <n v="1139"/>
    <n v="861"/>
    <n v="195"/>
    <n v="0.2264808362369338"/>
    <n v="10"/>
    <n v="100"/>
    <n v="0.10298661174047374"/>
    <n v="1139"/>
    <n v="871"/>
    <n v="100"/>
    <n v="0.10298661174047374"/>
  </r>
  <r>
    <x v="6"/>
    <x v="57"/>
    <s v="HANOI"/>
    <n v="0"/>
    <n v="0"/>
    <m/>
    <n v="0"/>
    <s v=""/>
    <n v="454"/>
    <n v="397"/>
    <n v="294"/>
    <n v="0.74055415617128462"/>
    <n v="0"/>
    <n v="7"/>
    <n v="1.7326732673267328E-2"/>
    <n v="454"/>
    <n v="397"/>
    <n v="7"/>
    <n v="1.7326732673267328E-2"/>
  </r>
  <r>
    <x v="6"/>
    <x v="57"/>
    <s v="HO CHI MINH"/>
    <n v="1"/>
    <n v="0"/>
    <m/>
    <n v="1"/>
    <n v="1"/>
    <n v="283"/>
    <n v="241"/>
    <n v="193"/>
    <n v="0.80082987551867224"/>
    <n v="0"/>
    <n v="8"/>
    <n v="3.2128514056224897E-2"/>
    <n v="284"/>
    <n v="241"/>
    <n v="9"/>
    <n v="3.5999999999999997E-2"/>
  </r>
  <r>
    <x v="6"/>
    <x v="135"/>
    <s v="HARARE"/>
    <n v="28"/>
    <n v="28"/>
    <m/>
    <n v="0"/>
    <n v="0"/>
    <n v="178"/>
    <n v="146"/>
    <n v="29"/>
    <n v="0.19863013698630136"/>
    <n v="0"/>
    <n v="19"/>
    <n v="0.11515151515151516"/>
    <n v="206"/>
    <n v="174"/>
    <n v="19"/>
    <n v="9.8445595854922283E-2"/>
  </r>
  <r>
    <x v="7"/>
    <x v="81"/>
    <s v="KABUL"/>
    <m/>
    <m/>
    <m/>
    <m/>
    <s v=""/>
    <n v="95"/>
    <n v="22"/>
    <n v="18"/>
    <n v="0.81818181818181823"/>
    <n v="6"/>
    <n v="67"/>
    <n v="0.70526315789473681"/>
    <n v="95"/>
    <n v="28"/>
    <n v="67"/>
    <n v="0.70526315789473681"/>
  </r>
  <r>
    <x v="7"/>
    <x v="0"/>
    <s v="TIRANA"/>
    <m/>
    <m/>
    <m/>
    <m/>
    <s v=""/>
    <n v="54"/>
    <n v="24"/>
    <n v="22"/>
    <n v="0.91666666666666663"/>
    <n v="19"/>
    <n v="11"/>
    <n v="0.20370370370370369"/>
    <n v="54"/>
    <n v="43"/>
    <n v="11"/>
    <n v="0.20370370370370369"/>
  </r>
  <r>
    <x v="7"/>
    <x v="1"/>
    <s v="ALGIERS"/>
    <m/>
    <m/>
    <m/>
    <m/>
    <s v=""/>
    <n v="2428"/>
    <n v="619"/>
    <n v="386"/>
    <n v="0.62358642972536349"/>
    <n v="1"/>
    <n v="1084"/>
    <n v="0.636150234741784"/>
    <n v="2428"/>
    <n v="620"/>
    <n v="1084"/>
    <n v="0.636150234741784"/>
  </r>
  <r>
    <x v="7"/>
    <x v="58"/>
    <s v="LUANDA"/>
    <m/>
    <m/>
    <m/>
    <m/>
    <s v=""/>
    <n v="354"/>
    <n v="328"/>
    <n v="157"/>
    <n v="0.47865853658536583"/>
    <n v="0"/>
    <n v="19"/>
    <n v="5.4755043227665709E-2"/>
    <n v="354"/>
    <n v="328"/>
    <n v="19"/>
    <n v="5.4755043227665709E-2"/>
  </r>
  <r>
    <x v="7"/>
    <x v="2"/>
    <s v="BUENOS AIRES"/>
    <n v="5"/>
    <n v="5"/>
    <n v="5"/>
    <n v="0"/>
    <n v="0"/>
    <n v="14"/>
    <n v="12"/>
    <n v="12"/>
    <n v="1"/>
    <n v="0"/>
    <n v="1"/>
    <n v="7.6923076923076927E-2"/>
    <n v="19"/>
    <n v="17"/>
    <n v="1"/>
    <n v="5.5555555555555552E-2"/>
  </r>
  <r>
    <x v="7"/>
    <x v="82"/>
    <s v="YEREVAN"/>
    <m/>
    <m/>
    <m/>
    <m/>
    <s v=""/>
    <n v="2385"/>
    <n v="2158"/>
    <n v="1779"/>
    <n v="0.82437442075996292"/>
    <n v="0"/>
    <n v="215"/>
    <n v="9.0602612726506535E-2"/>
    <n v="2385"/>
    <n v="2158"/>
    <n v="215"/>
    <n v="9.0602612726506535E-2"/>
  </r>
  <r>
    <x v="7"/>
    <x v="3"/>
    <s v="SYDNEY"/>
    <m/>
    <m/>
    <m/>
    <m/>
    <s v=""/>
    <n v="7"/>
    <n v="2"/>
    <n v="2"/>
    <n v="1"/>
    <n v="1"/>
    <n v="3"/>
    <n v="0.5"/>
    <n v="7"/>
    <n v="3"/>
    <n v="3"/>
    <n v="0.5"/>
  </r>
  <r>
    <x v="7"/>
    <x v="83"/>
    <s v="VIENNA"/>
    <n v="1"/>
    <n v="1"/>
    <n v="0"/>
    <n v="0"/>
    <n v="0"/>
    <n v="14"/>
    <n v="7"/>
    <n v="7"/>
    <n v="1"/>
    <n v="3"/>
    <n v="1"/>
    <n v="9.0909090909090912E-2"/>
    <n v="15"/>
    <n v="11"/>
    <n v="1"/>
    <n v="8.3333333333333329E-2"/>
  </r>
  <r>
    <x v="7"/>
    <x v="4"/>
    <s v="BAKU"/>
    <m/>
    <m/>
    <m/>
    <m/>
    <s v=""/>
    <n v="3708"/>
    <n v="3243"/>
    <n v="2539"/>
    <n v="0.78291705211224172"/>
    <n v="0"/>
    <n v="396"/>
    <n v="0.10882110469909316"/>
    <n v="3708"/>
    <n v="3243"/>
    <n v="396"/>
    <n v="0.10882110469909316"/>
  </r>
  <r>
    <x v="7"/>
    <x v="105"/>
    <s v="MANAMA"/>
    <m/>
    <m/>
    <m/>
    <m/>
    <s v=""/>
    <n v="2810"/>
    <n v="2655"/>
    <n v="2648"/>
    <n v="0.99736346516007535"/>
    <n v="4"/>
    <n v="140"/>
    <n v="5.0017863522686674E-2"/>
    <n v="2810"/>
    <n v="2659"/>
    <n v="140"/>
    <n v="5.0017863522686674E-2"/>
  </r>
  <r>
    <x v="7"/>
    <x v="92"/>
    <s v="DHAKA"/>
    <m/>
    <m/>
    <m/>
    <m/>
    <s v=""/>
    <n v="439"/>
    <n v="363"/>
    <n v="358"/>
    <n v="0.98622589531680438"/>
    <n v="66"/>
    <n v="9"/>
    <n v="2.0547945205479451E-2"/>
    <n v="439"/>
    <n v="429"/>
    <n v="9"/>
    <n v="2.0547945205479451E-2"/>
  </r>
  <r>
    <x v="7"/>
    <x v="84"/>
    <s v="MINSK"/>
    <m/>
    <m/>
    <m/>
    <m/>
    <s v=""/>
    <n v="6580"/>
    <n v="6484"/>
    <n v="5558"/>
    <n v="0.85718692165330046"/>
    <n v="3"/>
    <n v="84"/>
    <n v="1.2783442398417288E-2"/>
    <n v="6580"/>
    <n v="6487"/>
    <n v="84"/>
    <n v="1.2783442398417288E-2"/>
  </r>
  <r>
    <x v="7"/>
    <x v="59"/>
    <s v="BRUSSELS"/>
    <m/>
    <m/>
    <m/>
    <m/>
    <s v=""/>
    <n v="1"/>
    <n v="1"/>
    <n v="1"/>
    <n v="1"/>
    <n v="0"/>
    <n v="0"/>
    <n v="0"/>
    <n v="1"/>
    <n v="1"/>
    <s v=""/>
    <s v=""/>
  </r>
  <r>
    <x v="7"/>
    <x v="106"/>
    <s v="COTONOU"/>
    <m/>
    <m/>
    <m/>
    <m/>
    <s v=""/>
    <n v="201"/>
    <n v="160"/>
    <n v="104"/>
    <n v="0.65"/>
    <n v="0"/>
    <n v="34"/>
    <n v="0.17525773195876287"/>
    <n v="201"/>
    <n v="160"/>
    <n v="34"/>
    <n v="0.17525773195876287"/>
  </r>
  <r>
    <x v="7"/>
    <x v="107"/>
    <s v="LA PAZ"/>
    <m/>
    <m/>
    <m/>
    <m/>
    <s v=""/>
    <n v="522"/>
    <n v="477"/>
    <n v="474"/>
    <n v="0.99371069182389937"/>
    <n v="0"/>
    <n v="8"/>
    <n v="1.6494845360824743E-2"/>
    <n v="522"/>
    <n v="477"/>
    <n v="8"/>
    <n v="1.6494845360824743E-2"/>
  </r>
  <r>
    <x v="7"/>
    <x v="5"/>
    <s v="SARAJEVO"/>
    <m/>
    <m/>
    <m/>
    <m/>
    <s v=""/>
    <n v="236"/>
    <n v="181"/>
    <n v="159"/>
    <n v="0.87845303867403313"/>
    <n v="46"/>
    <n v="9"/>
    <n v="3.8135593220338986E-2"/>
    <n v="236"/>
    <n v="227"/>
    <n v="9"/>
    <n v="3.8135593220338986E-2"/>
  </r>
  <r>
    <x v="7"/>
    <x v="136"/>
    <s v="GABORONE"/>
    <m/>
    <m/>
    <m/>
    <m/>
    <s v=""/>
    <n v="74"/>
    <n v="66"/>
    <n v="56"/>
    <n v="0.84848484848484851"/>
    <n v="0"/>
    <n v="8"/>
    <n v="0.10810810810810811"/>
    <n v="74"/>
    <n v="66"/>
    <n v="8"/>
    <n v="0.10810810810810811"/>
  </r>
  <r>
    <x v="7"/>
    <x v="6"/>
    <s v="RECIFE"/>
    <m/>
    <m/>
    <m/>
    <m/>
    <s v=""/>
    <n v="2"/>
    <n v="1"/>
    <n v="1"/>
    <n v="1"/>
    <n v="0"/>
    <n v="1"/>
    <n v="0.5"/>
    <n v="2"/>
    <n v="1"/>
    <n v="1"/>
    <n v="0.5"/>
  </r>
  <r>
    <x v="7"/>
    <x v="6"/>
    <s v="RIO DE JANEIRO"/>
    <m/>
    <m/>
    <m/>
    <m/>
    <s v=""/>
    <n v="7"/>
    <n v="7"/>
    <n v="7"/>
    <n v="1"/>
    <n v="0"/>
    <n v="0"/>
    <n v="0"/>
    <n v="7"/>
    <n v="7"/>
    <s v=""/>
    <s v=""/>
  </r>
  <r>
    <x v="7"/>
    <x v="6"/>
    <s v="SAO PAULO"/>
    <n v="1"/>
    <n v="0"/>
    <n v="0"/>
    <n v="1"/>
    <n v="1"/>
    <n v="3"/>
    <n v="3"/>
    <n v="2"/>
    <n v="0.66666666666666663"/>
    <n v="0"/>
    <n v="0"/>
    <n v="0"/>
    <n v="4"/>
    <n v="3"/>
    <n v="1"/>
    <n v="0.25"/>
  </r>
  <r>
    <x v="7"/>
    <x v="7"/>
    <s v="SOFIA"/>
    <m/>
    <m/>
    <m/>
    <m/>
    <s v=""/>
    <n v="419"/>
    <n v="402"/>
    <n v="391"/>
    <n v="0.97263681592039797"/>
    <n v="5"/>
    <n v="12"/>
    <n v="2.8639618138424822E-2"/>
    <n v="419"/>
    <n v="407"/>
    <n v="12"/>
    <n v="2.8639618138424822E-2"/>
  </r>
  <r>
    <x v="7"/>
    <x v="60"/>
    <s v="OUAGADOUGOU"/>
    <m/>
    <m/>
    <m/>
    <m/>
    <s v=""/>
    <n v="321"/>
    <n v="267"/>
    <n v="266"/>
    <n v="0.99625468164794007"/>
    <n v="0"/>
    <n v="44"/>
    <n v="0.14147909967845659"/>
    <n v="321"/>
    <n v="267"/>
    <n v="44"/>
    <n v="0.14147909967845659"/>
  </r>
  <r>
    <x v="7"/>
    <x v="108"/>
    <s v="PHNOM PENH"/>
    <m/>
    <m/>
    <m/>
    <m/>
    <s v=""/>
    <n v="98"/>
    <n v="89"/>
    <n v="69"/>
    <n v="0.7752808988764045"/>
    <n v="5"/>
    <n v="3"/>
    <n v="3.0927835051546393E-2"/>
    <n v="98"/>
    <n v="94"/>
    <n v="3"/>
    <n v="3.0927835051546393E-2"/>
  </r>
  <r>
    <x v="7"/>
    <x v="62"/>
    <s v="YAONDE"/>
    <m/>
    <m/>
    <m/>
    <m/>
    <s v=""/>
    <n v="339"/>
    <n v="224"/>
    <n v="81"/>
    <n v="0.36160714285714285"/>
    <n v="2"/>
    <n v="107"/>
    <n v="0.3213213213213213"/>
    <n v="339"/>
    <n v="226"/>
    <n v="107"/>
    <n v="0.3213213213213213"/>
  </r>
  <r>
    <x v="7"/>
    <x v="8"/>
    <s v="TORONTO"/>
    <n v="3"/>
    <n v="3"/>
    <n v="0"/>
    <n v="0"/>
    <n v="0"/>
    <n v="607"/>
    <n v="533"/>
    <n v="445"/>
    <n v="0.83489681050656661"/>
    <n v="16"/>
    <n v="51"/>
    <n v="8.5000000000000006E-2"/>
    <n v="610"/>
    <n v="552"/>
    <n v="51"/>
    <n v="8.45771144278607E-2"/>
  </r>
  <r>
    <x v="7"/>
    <x v="9"/>
    <s v="SANTIAGO DE CHILE"/>
    <n v="3"/>
    <n v="3"/>
    <n v="1"/>
    <n v="0"/>
    <n v="0"/>
    <n v="20"/>
    <n v="18"/>
    <n v="18"/>
    <n v="1"/>
    <n v="0"/>
    <n v="1"/>
    <n v="5.2631578947368418E-2"/>
    <n v="23"/>
    <n v="21"/>
    <n v="1"/>
    <n v="4.5454545454545456E-2"/>
  </r>
  <r>
    <x v="7"/>
    <x v="10"/>
    <s v="BEIJING"/>
    <n v="12"/>
    <n v="12"/>
    <n v="0"/>
    <n v="0"/>
    <n v="0"/>
    <n v="1577"/>
    <n v="1296"/>
    <n v="1250"/>
    <n v="0.96450617283950613"/>
    <n v="0"/>
    <n v="144"/>
    <n v="0.1"/>
    <n v="1589"/>
    <n v="1308"/>
    <n v="144"/>
    <n v="9.9173553719008267E-2"/>
  </r>
  <r>
    <x v="7"/>
    <x v="10"/>
    <s v="CHENGDU"/>
    <m/>
    <m/>
    <m/>
    <m/>
    <s v=""/>
    <n v="224"/>
    <n v="207"/>
    <n v="207"/>
    <n v="1"/>
    <n v="0"/>
    <n v="10"/>
    <n v="4.6082949308755762E-2"/>
    <n v="224"/>
    <n v="207"/>
    <n v="10"/>
    <n v="4.6082949308755762E-2"/>
  </r>
  <r>
    <x v="7"/>
    <x v="10"/>
    <s v="GUANGZHOU (CANTON)"/>
    <m/>
    <m/>
    <m/>
    <m/>
    <s v=""/>
    <n v="1009"/>
    <n v="919"/>
    <n v="806"/>
    <n v="0.87704026115342759"/>
    <n v="0"/>
    <n v="28"/>
    <n v="2.9567053854276663E-2"/>
    <n v="1009"/>
    <n v="919"/>
    <n v="28"/>
    <n v="2.9567053854276663E-2"/>
  </r>
  <r>
    <x v="7"/>
    <x v="10"/>
    <s v="SHANGHAI"/>
    <n v="4"/>
    <n v="4"/>
    <n v="0"/>
    <n v="0"/>
    <n v="0"/>
    <n v="1997"/>
    <n v="1410"/>
    <n v="1332"/>
    <n v="0.94468085106382982"/>
    <n v="0"/>
    <n v="465"/>
    <n v="0.248"/>
    <n v="2001"/>
    <n v="1414"/>
    <n v="465"/>
    <n v="0.24747205960617349"/>
  </r>
  <r>
    <x v="7"/>
    <x v="10"/>
    <s v="SHENYANG"/>
    <m/>
    <m/>
    <m/>
    <m/>
    <s v=""/>
    <n v="166"/>
    <n v="158"/>
    <n v="83"/>
    <n v="0.52531645569620256"/>
    <n v="0"/>
    <n v="6"/>
    <n v="3.6585365853658534E-2"/>
    <n v="166"/>
    <n v="158"/>
    <n v="6"/>
    <n v="3.6585365853658534E-2"/>
  </r>
  <r>
    <x v="7"/>
    <x v="11"/>
    <s v="BOGOTA"/>
    <m/>
    <m/>
    <m/>
    <m/>
    <s v=""/>
    <n v="24"/>
    <n v="23"/>
    <n v="23"/>
    <n v="1"/>
    <n v="0"/>
    <n v="0"/>
    <n v="0"/>
    <n v="24"/>
    <n v="23"/>
    <s v=""/>
    <s v=""/>
  </r>
  <r>
    <x v="7"/>
    <x v="63"/>
    <s v="KINSHASA"/>
    <n v="3"/>
    <n v="3"/>
    <n v="1"/>
    <n v="0"/>
    <n v="0"/>
    <n v="85"/>
    <n v="69"/>
    <n v="25"/>
    <n v="0.36231884057971014"/>
    <n v="0"/>
    <n v="13"/>
    <n v="0.15853658536585366"/>
    <n v="88"/>
    <n v="72"/>
    <n v="13"/>
    <n v="0.15294117647058825"/>
  </r>
  <r>
    <x v="7"/>
    <x v="137"/>
    <s v="SAN JOSE"/>
    <n v="6"/>
    <n v="6"/>
    <n v="2"/>
    <n v="0"/>
    <n v="0"/>
    <n v="21"/>
    <n v="18"/>
    <n v="17"/>
    <n v="0.94444444444444442"/>
    <n v="1"/>
    <n v="1"/>
    <n v="0.05"/>
    <n v="27"/>
    <n v="25"/>
    <n v="1"/>
    <n v="3.8461538461538464E-2"/>
  </r>
  <r>
    <x v="7"/>
    <x v="64"/>
    <s v="ABIDJAN"/>
    <m/>
    <m/>
    <m/>
    <m/>
    <s v=""/>
    <n v="582"/>
    <n v="359"/>
    <n v="307"/>
    <n v="0.85515320334261835"/>
    <n v="0"/>
    <n v="207"/>
    <n v="0.36572438162544169"/>
    <n v="582"/>
    <n v="359"/>
    <n v="207"/>
    <n v="0.36572438162544169"/>
  </r>
  <r>
    <x v="7"/>
    <x v="12"/>
    <s v="ZAGREB"/>
    <m/>
    <m/>
    <m/>
    <m/>
    <s v=""/>
    <n v="96"/>
    <n v="68"/>
    <n v="67"/>
    <n v="0.98529411764705888"/>
    <n v="0"/>
    <n v="27"/>
    <n v="0.28421052631578947"/>
    <n v="96"/>
    <n v="68"/>
    <n v="27"/>
    <n v="0.28421052631578947"/>
  </r>
  <r>
    <x v="7"/>
    <x v="13"/>
    <s v="HAVANA"/>
    <n v="1"/>
    <n v="1"/>
    <n v="1"/>
    <n v="0"/>
    <n v="0"/>
    <n v="900"/>
    <n v="598"/>
    <n v="515"/>
    <n v="0.8612040133779264"/>
    <n v="19"/>
    <n v="267"/>
    <n v="0.30203619909502261"/>
    <n v="901"/>
    <n v="618"/>
    <n v="267"/>
    <n v="0.30169491525423731"/>
  </r>
  <r>
    <x v="7"/>
    <x v="14"/>
    <s v="NICOSIA"/>
    <n v="3"/>
    <n v="3"/>
    <n v="3"/>
    <n v="0"/>
    <n v="0"/>
    <n v="789"/>
    <n v="559"/>
    <n v="411"/>
    <n v="0.73524150268336319"/>
    <n v="60"/>
    <n v="162"/>
    <n v="0.20742637644046094"/>
    <n v="792"/>
    <n v="622"/>
    <n v="162"/>
    <n v="0.2066326530612245"/>
  </r>
  <r>
    <x v="7"/>
    <x v="138"/>
    <s v="PRAGUE"/>
    <m/>
    <m/>
    <m/>
    <m/>
    <s v=""/>
    <n v="1"/>
    <m/>
    <m/>
    <s v=""/>
    <m/>
    <m/>
    <s v=""/>
    <n v="1"/>
    <s v=""/>
    <s v=""/>
    <s v=""/>
  </r>
  <r>
    <x v="7"/>
    <x v="93"/>
    <s v="COPENHAGEN"/>
    <m/>
    <m/>
    <m/>
    <m/>
    <s v=""/>
    <n v="1"/>
    <n v="1"/>
    <n v="1"/>
    <n v="1"/>
    <n v="0"/>
    <n v="0"/>
    <n v="0"/>
    <n v="1"/>
    <n v="1"/>
    <s v=""/>
    <s v=""/>
  </r>
  <r>
    <x v="7"/>
    <x v="114"/>
    <s v="SANTO DOMINGO"/>
    <m/>
    <m/>
    <m/>
    <m/>
    <s v=""/>
    <n v="778"/>
    <n v="625"/>
    <n v="333"/>
    <n v="0.53280000000000005"/>
    <n v="1"/>
    <n v="147"/>
    <n v="0.19016817593790428"/>
    <n v="778"/>
    <n v="626"/>
    <n v="147"/>
    <n v="0.19016817593790428"/>
  </r>
  <r>
    <x v="7"/>
    <x v="115"/>
    <s v="QUITO"/>
    <n v="2"/>
    <n v="2"/>
    <n v="2"/>
    <n v="0"/>
    <n v="0"/>
    <n v="1052"/>
    <n v="980"/>
    <n v="978"/>
    <n v="0.99795918367346936"/>
    <n v="0"/>
    <n v="71"/>
    <n v="6.7554709800190293E-2"/>
    <n v="1054"/>
    <n v="982"/>
    <n v="71"/>
    <n v="6.7426400759734093E-2"/>
  </r>
  <r>
    <x v="7"/>
    <x v="15"/>
    <s v="CAIRO"/>
    <m/>
    <m/>
    <m/>
    <m/>
    <s v=""/>
    <n v="13996"/>
    <n v="9964"/>
    <n v="9925"/>
    <n v="0.99608590927338414"/>
    <n v="75"/>
    <n v="2988"/>
    <n v="0.22936977047670223"/>
    <n v="13996"/>
    <n v="10039"/>
    <n v="2988"/>
    <n v="0.22936977047670223"/>
  </r>
  <r>
    <x v="7"/>
    <x v="139"/>
    <s v="SAN SALVADOR"/>
    <m/>
    <m/>
    <m/>
    <m/>
    <s v=""/>
    <n v="5"/>
    <n v="5"/>
    <n v="5"/>
    <n v="1"/>
    <n v="0"/>
    <n v="0"/>
    <n v="0"/>
    <n v="5"/>
    <n v="5"/>
    <s v=""/>
    <s v=""/>
  </r>
  <r>
    <x v="7"/>
    <x v="140"/>
    <s v="TALLINN"/>
    <m/>
    <m/>
    <m/>
    <m/>
    <s v=""/>
    <n v="1"/>
    <n v="0"/>
    <n v="0"/>
    <s v=""/>
    <n v="1"/>
    <n v="0"/>
    <n v="0"/>
    <n v="1"/>
    <n v="1"/>
    <s v=""/>
    <s v=""/>
  </r>
  <r>
    <x v="7"/>
    <x v="16"/>
    <s v="ADDIS ABEBA"/>
    <m/>
    <m/>
    <m/>
    <m/>
    <s v=""/>
    <n v="931"/>
    <n v="704"/>
    <n v="230"/>
    <n v="0.32670454545454547"/>
    <n v="3"/>
    <n v="221"/>
    <n v="0.23814655172413793"/>
    <n v="931"/>
    <n v="707"/>
    <n v="221"/>
    <n v="0.23814655172413793"/>
  </r>
  <r>
    <x v="7"/>
    <x v="17"/>
    <s v="SKOPJE"/>
    <m/>
    <m/>
    <m/>
    <m/>
    <s v=""/>
    <n v="73"/>
    <n v="66"/>
    <n v="63"/>
    <n v="0.95454545454545459"/>
    <n v="0"/>
    <n v="7"/>
    <n v="9.5890410958904104E-2"/>
    <n v="73"/>
    <n v="66"/>
    <n v="7"/>
    <n v="9.5890410958904104E-2"/>
  </r>
  <r>
    <x v="7"/>
    <x v="65"/>
    <s v="PARIS"/>
    <m/>
    <m/>
    <m/>
    <m/>
    <s v=""/>
    <n v="1"/>
    <n v="1"/>
    <n v="1"/>
    <n v="1"/>
    <n v="0"/>
    <n v="0"/>
    <n v="0"/>
    <n v="1"/>
    <n v="1"/>
    <s v=""/>
    <s v=""/>
  </r>
  <r>
    <x v="7"/>
    <x v="85"/>
    <s v="TBILISSI"/>
    <m/>
    <m/>
    <m/>
    <m/>
    <s v=""/>
    <n v="24"/>
    <n v="19"/>
    <n v="13"/>
    <n v="0.68421052631578949"/>
    <n v="4"/>
    <n v="1"/>
    <n v="4.1666666666666664E-2"/>
    <n v="24"/>
    <n v="23"/>
    <n v="1"/>
    <n v="4.1666666666666664E-2"/>
  </r>
  <r>
    <x v="7"/>
    <x v="86"/>
    <s v="ACCRA"/>
    <n v="1"/>
    <n v="1"/>
    <n v="1"/>
    <n v="0"/>
    <n v="0"/>
    <n v="2041"/>
    <n v="1479"/>
    <n v="1438"/>
    <n v="0.97227856659905343"/>
    <n v="0"/>
    <n v="550"/>
    <n v="0.27106949236076883"/>
    <n v="2042"/>
    <n v="1480"/>
    <n v="550"/>
    <n v="0.27093596059113301"/>
  </r>
  <r>
    <x v="7"/>
    <x v="66"/>
    <s v="ATHENS"/>
    <m/>
    <m/>
    <m/>
    <m/>
    <s v=""/>
    <n v="9"/>
    <n v="7"/>
    <n v="6"/>
    <n v="0.8571428571428571"/>
    <n v="1"/>
    <n v="0"/>
    <n v="0"/>
    <n v="9"/>
    <n v="8"/>
    <s v=""/>
    <s v=""/>
  </r>
  <r>
    <x v="7"/>
    <x v="118"/>
    <s v="GUATEMALA CITY"/>
    <m/>
    <m/>
    <m/>
    <m/>
    <s v=""/>
    <n v="15"/>
    <n v="12"/>
    <n v="12"/>
    <n v="1"/>
    <n v="0"/>
    <n v="2"/>
    <n v="0.14285714285714285"/>
    <n v="15"/>
    <n v="12"/>
    <n v="2"/>
    <n v="0.14285714285714285"/>
  </r>
  <r>
    <x v="7"/>
    <x v="119"/>
    <s v="CONAKRY"/>
    <n v="2"/>
    <n v="2"/>
    <n v="2"/>
    <n v="0"/>
    <n v="0"/>
    <n v="460"/>
    <n v="215"/>
    <n v="57"/>
    <n v="0.26511627906976742"/>
    <n v="0"/>
    <n v="240"/>
    <n v="0.52747252747252749"/>
    <n v="462"/>
    <n v="217"/>
    <n v="240"/>
    <n v="0.52516411378555794"/>
  </r>
  <r>
    <x v="7"/>
    <x v="141"/>
    <s v="TEGUCIGALPA"/>
    <m/>
    <m/>
    <m/>
    <m/>
    <s v=""/>
    <n v="5"/>
    <n v="5"/>
    <n v="5"/>
    <n v="1"/>
    <n v="0"/>
    <n v="0"/>
    <n v="0"/>
    <n v="5"/>
    <n v="5"/>
    <s v=""/>
    <s v=""/>
  </r>
  <r>
    <x v="7"/>
    <x v="19"/>
    <s v="HONG KONG"/>
    <n v="2"/>
    <n v="2"/>
    <n v="1"/>
    <n v="0"/>
    <n v="0"/>
    <n v="137"/>
    <n v="132"/>
    <n v="127"/>
    <n v="0.96212121212121215"/>
    <n v="0"/>
    <n v="3"/>
    <n v="2.2222222222222223E-2"/>
    <n v="139"/>
    <n v="134"/>
    <n v="3"/>
    <n v="2.1897810218978103E-2"/>
  </r>
  <r>
    <x v="7"/>
    <x v="20"/>
    <s v="BANGALORE"/>
    <n v="3"/>
    <n v="3"/>
    <n v="3"/>
    <n v="0"/>
    <n v="0"/>
    <n v="660"/>
    <n v="621"/>
    <n v="532"/>
    <n v="0.85668276972624802"/>
    <n v="0"/>
    <n v="38"/>
    <n v="5.7663125948406675E-2"/>
    <n v="663"/>
    <n v="624"/>
    <n v="38"/>
    <n v="5.7401812688821753E-2"/>
  </r>
  <r>
    <x v="7"/>
    <x v="20"/>
    <s v="CHENNAI"/>
    <m/>
    <m/>
    <m/>
    <m/>
    <s v=""/>
    <n v="7"/>
    <n v="7"/>
    <n v="7"/>
    <n v="1"/>
    <n v="0"/>
    <n v="0"/>
    <n v="0"/>
    <n v="7"/>
    <n v="7"/>
    <s v=""/>
    <s v=""/>
  </r>
  <r>
    <x v="7"/>
    <x v="20"/>
    <s v="KOLKATA"/>
    <m/>
    <m/>
    <m/>
    <m/>
    <s v=""/>
    <n v="125"/>
    <n v="119"/>
    <n v="119"/>
    <n v="1"/>
    <n v="0"/>
    <n v="0"/>
    <n v="0"/>
    <n v="125"/>
    <n v="119"/>
    <s v=""/>
    <s v=""/>
  </r>
  <r>
    <x v="7"/>
    <x v="20"/>
    <s v="MUMBAI"/>
    <n v="96"/>
    <n v="76"/>
    <n v="42"/>
    <n v="18"/>
    <n v="0.19148936170212766"/>
    <n v="14232"/>
    <n v="11837"/>
    <n v="11377"/>
    <n v="0.96113880206133306"/>
    <n v="0"/>
    <n v="2233"/>
    <n v="0.15870646766169155"/>
    <n v="14328"/>
    <n v="11913"/>
    <n v="2251"/>
    <n v="0.1589240327591076"/>
  </r>
  <r>
    <x v="7"/>
    <x v="20"/>
    <s v="NEW DELHI"/>
    <n v="83"/>
    <n v="51"/>
    <n v="50"/>
    <n v="32"/>
    <n v="0.38554216867469882"/>
    <n v="5425"/>
    <n v="4805"/>
    <n v="4784"/>
    <n v="0.99562955254942764"/>
    <n v="11"/>
    <n v="596"/>
    <n v="0.11012564671101256"/>
    <n v="5508"/>
    <n v="4867"/>
    <n v="628"/>
    <n v="0.11428571428571428"/>
  </r>
  <r>
    <x v="7"/>
    <x v="21"/>
    <s v="JAKARTA"/>
    <m/>
    <m/>
    <m/>
    <m/>
    <s v=""/>
    <n v="3149"/>
    <n v="2888"/>
    <n v="2876"/>
    <n v="0.99584487534626043"/>
    <n v="0"/>
    <n v="228"/>
    <n v="7.3170731707317069E-2"/>
    <n v="3149"/>
    <n v="2888"/>
    <n v="228"/>
    <n v="7.3170731707317069E-2"/>
  </r>
  <r>
    <x v="7"/>
    <x v="22"/>
    <s v="TEHERAN"/>
    <n v="70"/>
    <n v="46"/>
    <n v="18"/>
    <n v="24"/>
    <n v="0.34285714285714286"/>
    <n v="4903"/>
    <n v="3261"/>
    <n v="3114"/>
    <n v="0.95492180312787489"/>
    <n v="38"/>
    <n v="1558"/>
    <n v="0.32077414041589458"/>
    <n v="4973"/>
    <n v="3345"/>
    <n v="1582"/>
    <n v="0.32108788309316016"/>
  </r>
  <r>
    <x v="7"/>
    <x v="87"/>
    <s v="BAGHDAD"/>
    <m/>
    <m/>
    <m/>
    <m/>
    <s v=""/>
    <n v="2326"/>
    <n v="1869"/>
    <n v="1783"/>
    <n v="0.95398608881754954"/>
    <n v="17"/>
    <n v="434"/>
    <n v="0.18706896551724139"/>
    <n v="2326"/>
    <n v="1886"/>
    <n v="434"/>
    <n v="0.18706896551724139"/>
  </r>
  <r>
    <x v="7"/>
    <x v="87"/>
    <s v="ERBIL"/>
    <m/>
    <m/>
    <m/>
    <m/>
    <s v=""/>
    <n v="2817"/>
    <n v="1851"/>
    <n v="1706"/>
    <n v="0.92166396542409512"/>
    <n v="4"/>
    <n v="828"/>
    <n v="0.30860976518822214"/>
    <n v="2817"/>
    <n v="1855"/>
    <n v="828"/>
    <n v="0.30860976518822214"/>
  </r>
  <r>
    <x v="7"/>
    <x v="23"/>
    <s v="DUBLIN"/>
    <m/>
    <m/>
    <m/>
    <m/>
    <s v=""/>
    <n v="229"/>
    <n v="215"/>
    <n v="209"/>
    <n v="0.97209302325581393"/>
    <n v="3"/>
    <n v="3"/>
    <n v="1.3574660633484163E-2"/>
    <n v="229"/>
    <n v="218"/>
    <n v="3"/>
    <n v="1.3574660633484163E-2"/>
  </r>
  <r>
    <x v="7"/>
    <x v="24"/>
    <s v="TEL AVIV"/>
    <n v="71"/>
    <n v="71"/>
    <n v="21"/>
    <n v="0"/>
    <n v="0"/>
    <n v="518"/>
    <n v="483"/>
    <n v="463"/>
    <n v="0.95859213250517594"/>
    <n v="2"/>
    <n v="32"/>
    <n v="6.1895551257253385E-2"/>
    <n v="589"/>
    <n v="556"/>
    <n v="32"/>
    <n v="5.4421768707482991E-2"/>
  </r>
  <r>
    <x v="7"/>
    <x v="68"/>
    <s v="ROME"/>
    <m/>
    <m/>
    <m/>
    <m/>
    <s v=""/>
    <n v="8"/>
    <n v="4"/>
    <n v="4"/>
    <n v="1"/>
    <n v="0"/>
    <n v="4"/>
    <n v="0.5"/>
    <n v="8"/>
    <n v="4"/>
    <n v="4"/>
    <n v="0.5"/>
  </r>
  <r>
    <x v="7"/>
    <x v="69"/>
    <s v="KINGSTON"/>
    <n v="23"/>
    <n v="18"/>
    <n v="15"/>
    <n v="5"/>
    <n v="0.21739130434782608"/>
    <n v="267"/>
    <n v="214"/>
    <n v="202"/>
    <n v="0.94392523364485981"/>
    <n v="0"/>
    <n v="41"/>
    <n v="0.16078431372549021"/>
    <n v="290"/>
    <n v="232"/>
    <n v="46"/>
    <n v="0.16546762589928057"/>
  </r>
  <r>
    <x v="7"/>
    <x v="25"/>
    <s v="OSAKA"/>
    <m/>
    <m/>
    <m/>
    <m/>
    <s v=""/>
    <n v="61"/>
    <n v="61"/>
    <n v="55"/>
    <n v="0.90163934426229508"/>
    <n v="0"/>
    <n v="0"/>
    <n v="0"/>
    <n v="61"/>
    <n v="61"/>
    <s v=""/>
    <s v=""/>
  </r>
  <r>
    <x v="7"/>
    <x v="25"/>
    <s v="TOKYO"/>
    <m/>
    <m/>
    <m/>
    <m/>
    <s v=""/>
    <n v="183"/>
    <n v="160"/>
    <n v="160"/>
    <n v="1"/>
    <n v="0"/>
    <n v="21"/>
    <n v="0.11602209944751381"/>
    <n v="183"/>
    <n v="160"/>
    <n v="21"/>
    <n v="0.11602209944751381"/>
  </r>
  <r>
    <x v="7"/>
    <x v="26"/>
    <s v="AMMAN"/>
    <m/>
    <m/>
    <m/>
    <m/>
    <s v=""/>
    <n v="4543"/>
    <n v="3630"/>
    <n v="2909"/>
    <n v="0.80137741046831956"/>
    <n v="95"/>
    <n v="702"/>
    <n v="0.15857239665687825"/>
    <n v="4543"/>
    <n v="3725"/>
    <n v="702"/>
    <n v="0.15857239665687825"/>
  </r>
  <r>
    <x v="7"/>
    <x v="27"/>
    <s v="ALMATY"/>
    <m/>
    <m/>
    <m/>
    <m/>
    <s v=""/>
    <n v="2806"/>
    <n v="2253"/>
    <n v="1842"/>
    <n v="0.81757656458055927"/>
    <n v="3"/>
    <n v="536"/>
    <n v="0.19197707736389685"/>
    <n v="2806"/>
    <n v="2256"/>
    <n v="536"/>
    <n v="0.19197707736389685"/>
  </r>
  <r>
    <x v="7"/>
    <x v="27"/>
    <s v="NUR-SULTAN"/>
    <m/>
    <m/>
    <m/>
    <m/>
    <s v=""/>
    <n v="1859"/>
    <n v="1557"/>
    <n v="772"/>
    <n v="0.49582530507385997"/>
    <n v="2"/>
    <n v="237"/>
    <n v="0.1319599109131403"/>
    <n v="1859"/>
    <n v="1559"/>
    <n v="237"/>
    <n v="0.1319599109131403"/>
  </r>
  <r>
    <x v="7"/>
    <x v="28"/>
    <s v="NAIROBI"/>
    <n v="1"/>
    <n v="1"/>
    <n v="1"/>
    <n v="0"/>
    <n v="0"/>
    <n v="1430"/>
    <n v="1111"/>
    <n v="733"/>
    <n v="0.65976597659765979"/>
    <n v="8"/>
    <n v="269"/>
    <n v="0.19380403458213258"/>
    <n v="1431"/>
    <n v="1120"/>
    <n v="269"/>
    <n v="0.19366450683945285"/>
  </r>
  <r>
    <x v="7"/>
    <x v="100"/>
    <s v="PRISTINA"/>
    <m/>
    <m/>
    <m/>
    <m/>
    <s v=""/>
    <n v="18707"/>
    <n v="80"/>
    <n v="80"/>
    <n v="1"/>
    <n v="16746"/>
    <n v="1821"/>
    <n v="9.7656459484099317E-2"/>
    <n v="18707"/>
    <n v="16826"/>
    <n v="1821"/>
    <n v="9.7656459484099317E-2"/>
  </r>
  <r>
    <x v="7"/>
    <x v="29"/>
    <s v="KUWAIT"/>
    <n v="2"/>
    <n v="2"/>
    <n v="1"/>
    <n v="0"/>
    <n v="0"/>
    <n v="12734"/>
    <n v="12381"/>
    <n v="12368"/>
    <n v="0.99895000403844603"/>
    <n v="6"/>
    <n v="338"/>
    <n v="2.6561886051080549E-2"/>
    <n v="12736"/>
    <n v="12389"/>
    <n v="338"/>
    <n v="2.6557711950970377E-2"/>
  </r>
  <r>
    <x v="7"/>
    <x v="142"/>
    <s v="BISHKEK"/>
    <m/>
    <m/>
    <m/>
    <m/>
    <s v=""/>
    <n v="1525"/>
    <n v="1313"/>
    <n v="464"/>
    <n v="0.3533891850723534"/>
    <n v="24"/>
    <n v="124"/>
    <n v="8.4873374401095145E-2"/>
    <n v="1525"/>
    <n v="1337"/>
    <n v="124"/>
    <n v="8.4873374401095145E-2"/>
  </r>
  <r>
    <x v="7"/>
    <x v="121"/>
    <s v="VIENTIANE"/>
    <m/>
    <m/>
    <m/>
    <m/>
    <s v=""/>
    <n v="24"/>
    <n v="12"/>
    <n v="12"/>
    <n v="1"/>
    <n v="1"/>
    <n v="0"/>
    <n v="0"/>
    <n v="24"/>
    <n v="13"/>
    <s v=""/>
    <s v=""/>
  </r>
  <r>
    <x v="7"/>
    <x v="30"/>
    <s v="BEIRUT"/>
    <n v="13"/>
    <n v="7"/>
    <n v="7"/>
    <n v="6"/>
    <n v="0.46153846153846156"/>
    <n v="3468"/>
    <n v="2535"/>
    <n v="2532"/>
    <n v="0.99881656804733732"/>
    <n v="43"/>
    <n v="723"/>
    <n v="0.21902453801878219"/>
    <n v="3481"/>
    <n v="2585"/>
    <n v="729"/>
    <n v="0.21997585998792998"/>
  </r>
  <r>
    <x v="7"/>
    <x v="101"/>
    <s v="VILNIUS"/>
    <m/>
    <m/>
    <m/>
    <m/>
    <s v=""/>
    <n v="52"/>
    <n v="51"/>
    <n v="51"/>
    <n v="1"/>
    <n v="0"/>
    <n v="1"/>
    <n v="1.9230769230769232E-2"/>
    <n v="52"/>
    <n v="51"/>
    <n v="1"/>
    <n v="1.9230769230769232E-2"/>
  </r>
  <r>
    <x v="7"/>
    <x v="31"/>
    <s v="KUALA LUMPUR"/>
    <m/>
    <m/>
    <m/>
    <m/>
    <s v=""/>
    <n v="79"/>
    <n v="56"/>
    <n v="53"/>
    <n v="0.9464285714285714"/>
    <n v="0"/>
    <n v="23"/>
    <n v="0.29113924050632911"/>
    <n v="79"/>
    <n v="56"/>
    <n v="23"/>
    <n v="0.29113924050632911"/>
  </r>
  <r>
    <x v="7"/>
    <x v="97"/>
    <s v="BAMAKO"/>
    <m/>
    <m/>
    <m/>
    <m/>
    <s v=""/>
    <n v="616"/>
    <n v="405"/>
    <n v="173"/>
    <n v="0.42716049382716048"/>
    <n v="0"/>
    <n v="176"/>
    <n v="0.30292598967297762"/>
    <n v="616"/>
    <n v="405"/>
    <n v="176"/>
    <n v="0.30292598967297762"/>
  </r>
  <r>
    <x v="7"/>
    <x v="124"/>
    <s v="NOUAKCHOTT"/>
    <m/>
    <m/>
    <m/>
    <m/>
    <s v=""/>
    <n v="354"/>
    <n v="308"/>
    <n v="308"/>
    <n v="1"/>
    <n v="0"/>
    <n v="40"/>
    <n v="0.11494252873563218"/>
    <n v="354"/>
    <n v="308"/>
    <n v="40"/>
    <n v="0.11494252873563218"/>
  </r>
  <r>
    <x v="7"/>
    <x v="32"/>
    <s v="MEXICO CITY"/>
    <n v="6"/>
    <n v="5"/>
    <n v="5"/>
    <n v="0"/>
    <n v="0"/>
    <n v="24"/>
    <n v="22"/>
    <n v="16"/>
    <n v="0.72727272727272729"/>
    <n v="0"/>
    <n v="0"/>
    <n v="0"/>
    <n v="30"/>
    <n v="27"/>
    <s v=""/>
    <s v=""/>
  </r>
  <r>
    <x v="7"/>
    <x v="88"/>
    <s v="CHISINAU"/>
    <n v="18"/>
    <n v="11"/>
    <n v="11"/>
    <n v="7"/>
    <n v="0.3888888888888889"/>
    <n v="50"/>
    <n v="49"/>
    <n v="47"/>
    <n v="0.95918367346938771"/>
    <n v="0"/>
    <n v="1"/>
    <n v="0.02"/>
    <n v="68"/>
    <n v="60"/>
    <n v="8"/>
    <n v="0.11764705882352941"/>
  </r>
  <r>
    <x v="7"/>
    <x v="89"/>
    <s v="ULAN BATOR"/>
    <m/>
    <m/>
    <m/>
    <m/>
    <s v=""/>
    <n v="505"/>
    <n v="467"/>
    <n v="340"/>
    <n v="0.72805139186295498"/>
    <n v="0"/>
    <n v="22"/>
    <n v="4.4989775051124746E-2"/>
    <n v="505"/>
    <n v="467"/>
    <n v="22"/>
    <n v="4.4989775051124746E-2"/>
  </r>
  <r>
    <x v="7"/>
    <x v="143"/>
    <s v="PODGORICA"/>
    <n v="3"/>
    <n v="3"/>
    <n v="1"/>
    <n v="0"/>
    <n v="0"/>
    <n v="66"/>
    <n v="30"/>
    <n v="30"/>
    <n v="1"/>
    <n v="6"/>
    <n v="29"/>
    <n v="0.44615384615384618"/>
    <n v="69"/>
    <n v="39"/>
    <n v="29"/>
    <n v="0.4264705882352941"/>
  </r>
  <r>
    <x v="7"/>
    <x v="33"/>
    <s v="RABAT"/>
    <m/>
    <m/>
    <m/>
    <m/>
    <s v=""/>
    <n v="794"/>
    <n v="580"/>
    <n v="573"/>
    <n v="0.98793103448275865"/>
    <n v="0"/>
    <n v="187"/>
    <n v="0.24380704041720991"/>
    <n v="794"/>
    <n v="580"/>
    <n v="187"/>
    <n v="0.24380704041720991"/>
  </r>
  <r>
    <x v="7"/>
    <x v="102"/>
    <s v="MAPUTO"/>
    <m/>
    <m/>
    <m/>
    <m/>
    <s v=""/>
    <n v="114"/>
    <n v="97"/>
    <n v="36"/>
    <n v="0.37113402061855671"/>
    <n v="4"/>
    <n v="7"/>
    <n v="6.4814814814814811E-2"/>
    <n v="114"/>
    <n v="101"/>
    <n v="7"/>
    <n v="6.4814814814814811E-2"/>
  </r>
  <r>
    <x v="7"/>
    <x v="126"/>
    <s v="YANGON"/>
    <m/>
    <m/>
    <m/>
    <m/>
    <s v=""/>
    <n v="147"/>
    <n v="141"/>
    <n v="132"/>
    <n v="0.93617021276595747"/>
    <n v="0"/>
    <n v="1"/>
    <n v="7.0422535211267607E-3"/>
    <n v="147"/>
    <n v="141"/>
    <n v="1"/>
    <n v="7.0422535211267607E-3"/>
  </r>
  <r>
    <x v="7"/>
    <x v="103"/>
    <s v="WINDHOEK"/>
    <n v="4"/>
    <n v="4"/>
    <n v="4"/>
    <n v="0"/>
    <n v="0"/>
    <n v="569"/>
    <n v="483"/>
    <n v="476"/>
    <n v="0.98550724637681164"/>
    <n v="0"/>
    <n v="57"/>
    <n v="0.10555555555555556"/>
    <n v="573"/>
    <n v="487"/>
    <n v="57"/>
    <n v="0.10477941176470588"/>
  </r>
  <r>
    <x v="7"/>
    <x v="104"/>
    <s v="KATHMANDU"/>
    <m/>
    <m/>
    <m/>
    <m/>
    <s v=""/>
    <n v="1139"/>
    <n v="824"/>
    <n v="781"/>
    <n v="0.94781553398058249"/>
    <n v="0"/>
    <n v="291"/>
    <n v="0.2609865470852018"/>
    <n v="1139"/>
    <n v="824"/>
    <n v="291"/>
    <n v="0.2609865470852018"/>
  </r>
  <r>
    <x v="7"/>
    <x v="70"/>
    <s v="AMSTERDAM"/>
    <m/>
    <m/>
    <m/>
    <m/>
    <s v=""/>
    <n v="6"/>
    <n v="6"/>
    <n v="6"/>
    <n v="1"/>
    <n v="0"/>
    <n v="0"/>
    <n v="0"/>
    <n v="6"/>
    <n v="6"/>
    <s v=""/>
    <s v=""/>
  </r>
  <r>
    <x v="7"/>
    <x v="127"/>
    <s v="WELLINGTON"/>
    <m/>
    <m/>
    <m/>
    <m/>
    <s v=""/>
    <n v="23"/>
    <n v="18"/>
    <n v="18"/>
    <n v="1"/>
    <n v="0"/>
    <n v="3"/>
    <n v="0.14285714285714285"/>
    <n v="23"/>
    <n v="18"/>
    <n v="3"/>
    <n v="0.14285714285714285"/>
  </r>
  <r>
    <x v="7"/>
    <x v="144"/>
    <s v="MANAGUA"/>
    <m/>
    <m/>
    <m/>
    <m/>
    <s v=""/>
    <n v="1"/>
    <n v="1"/>
    <n v="1"/>
    <n v="1"/>
    <n v="0"/>
    <n v="0"/>
    <n v="0"/>
    <n v="1"/>
    <n v="1"/>
    <s v=""/>
    <s v=""/>
  </r>
  <r>
    <x v="7"/>
    <x v="34"/>
    <s v="ABUJA"/>
    <n v="102"/>
    <n v="98"/>
    <n v="76"/>
    <n v="1"/>
    <n v="1.0101010101010102E-2"/>
    <n v="758"/>
    <n v="638"/>
    <n v="602"/>
    <n v="0.94357366771159878"/>
    <n v="77"/>
    <n v="34"/>
    <n v="4.5393858477970631E-2"/>
    <n v="860"/>
    <n v="813"/>
    <n v="35"/>
    <n v="4.1273584905660375E-2"/>
  </r>
  <r>
    <x v="7"/>
    <x v="34"/>
    <s v="LAGOS"/>
    <n v="268"/>
    <n v="219"/>
    <n v="165"/>
    <n v="49"/>
    <n v="0.18283582089552239"/>
    <n v="2564"/>
    <n v="1459"/>
    <n v="902"/>
    <n v="0.61823166552433173"/>
    <n v="6"/>
    <n v="1073"/>
    <n v="0.42277383766745469"/>
    <n v="2832"/>
    <n v="1684"/>
    <n v="1122"/>
    <n v="0.39985744832501779"/>
  </r>
  <r>
    <x v="7"/>
    <x v="98"/>
    <s v="OSLO"/>
    <m/>
    <m/>
    <m/>
    <m/>
    <s v=""/>
    <n v="2"/>
    <n v="2"/>
    <n v="0"/>
    <n v="0"/>
    <n v="0"/>
    <n v="0"/>
    <n v="0"/>
    <n v="2"/>
    <n v="2"/>
    <s v=""/>
    <s v=""/>
  </r>
  <r>
    <x v="7"/>
    <x v="35"/>
    <s v="MUSCAT"/>
    <m/>
    <m/>
    <m/>
    <m/>
    <s v=""/>
    <n v="2213"/>
    <n v="2158"/>
    <n v="2157"/>
    <n v="0.99953660797034294"/>
    <n v="1"/>
    <n v="50"/>
    <n v="2.2634676324128564E-2"/>
    <n v="2213"/>
    <n v="2159"/>
    <n v="50"/>
    <n v="2.2634676324128564E-2"/>
  </r>
  <r>
    <x v="7"/>
    <x v="36"/>
    <s v="ISLAMABAD"/>
    <m/>
    <m/>
    <m/>
    <m/>
    <s v=""/>
    <n v="2237"/>
    <n v="1661"/>
    <n v="1463"/>
    <n v="0.88079470198675491"/>
    <n v="44"/>
    <n v="508"/>
    <n v="0.22955264347040216"/>
    <n v="2237"/>
    <n v="1705"/>
    <n v="508"/>
    <n v="0.22955264347040216"/>
  </r>
  <r>
    <x v="7"/>
    <x v="36"/>
    <s v="KARACHI"/>
    <m/>
    <m/>
    <m/>
    <m/>
    <s v=""/>
    <n v="1553"/>
    <n v="1202"/>
    <n v="1190"/>
    <n v="0.99001663893510816"/>
    <n v="54"/>
    <n v="162"/>
    <n v="0.11424541607898449"/>
    <n v="1553"/>
    <n v="1256"/>
    <n v="162"/>
    <n v="0.11424541607898449"/>
  </r>
  <r>
    <x v="7"/>
    <x v="145"/>
    <s v="RAMALLAH"/>
    <m/>
    <m/>
    <m/>
    <m/>
    <s v=""/>
    <n v="1713"/>
    <n v="1368"/>
    <n v="1324"/>
    <n v="0.96783625730994149"/>
    <n v="143"/>
    <n v="192"/>
    <n v="0.11274221961244862"/>
    <n v="1713"/>
    <n v="1511"/>
    <n v="192"/>
    <n v="0.11274221961244862"/>
  </r>
  <r>
    <x v="7"/>
    <x v="71"/>
    <s v="PANAMA CITY"/>
    <m/>
    <m/>
    <m/>
    <m/>
    <s v=""/>
    <n v="17"/>
    <n v="15"/>
    <n v="12"/>
    <n v="0.8"/>
    <n v="0"/>
    <n v="2"/>
    <n v="0.11764705882352941"/>
    <n v="17"/>
    <n v="15"/>
    <n v="2"/>
    <n v="0.11764705882352941"/>
  </r>
  <r>
    <x v="7"/>
    <x v="146"/>
    <s v="ASUNCION"/>
    <n v="1"/>
    <n v="1"/>
    <n v="1"/>
    <n v="0"/>
    <n v="0"/>
    <n v="11"/>
    <n v="9"/>
    <n v="9"/>
    <n v="1"/>
    <n v="0"/>
    <n v="0"/>
    <n v="0"/>
    <n v="12"/>
    <n v="10"/>
    <s v=""/>
    <s v=""/>
  </r>
  <r>
    <x v="7"/>
    <x v="37"/>
    <s v="LIMA"/>
    <m/>
    <m/>
    <m/>
    <m/>
    <s v=""/>
    <n v="11"/>
    <n v="11"/>
    <n v="11"/>
    <n v="1"/>
    <n v="0"/>
    <n v="0"/>
    <n v="0"/>
    <n v="11"/>
    <n v="11"/>
    <s v=""/>
    <s v=""/>
  </r>
  <r>
    <x v="7"/>
    <x v="38"/>
    <s v="MANILA"/>
    <m/>
    <m/>
    <m/>
    <m/>
    <s v=""/>
    <n v="7503"/>
    <n v="7371"/>
    <n v="7368"/>
    <n v="0.99959299959299963"/>
    <n v="0"/>
    <n v="79"/>
    <n v="1.0604026845637583E-2"/>
    <n v="7503"/>
    <n v="7371"/>
    <n v="79"/>
    <n v="1.0604026845637583E-2"/>
  </r>
  <r>
    <x v="7"/>
    <x v="72"/>
    <s v="WARSAW"/>
    <m/>
    <m/>
    <m/>
    <m/>
    <s v=""/>
    <n v="1"/>
    <n v="1"/>
    <n v="1"/>
    <n v="1"/>
    <n v="0"/>
    <n v="0"/>
    <n v="0"/>
    <n v="1"/>
    <n v="1"/>
    <s v=""/>
    <s v=""/>
  </r>
  <r>
    <x v="7"/>
    <x v="74"/>
    <s v="DOHA"/>
    <n v="1"/>
    <n v="1"/>
    <n v="1"/>
    <n v="0"/>
    <n v="0"/>
    <n v="9081"/>
    <n v="8364"/>
    <n v="8138"/>
    <n v="0.97297943567670975"/>
    <n v="341"/>
    <n v="316"/>
    <n v="3.5029375900676202E-2"/>
    <n v="9082"/>
    <n v="8706"/>
    <n v="316"/>
    <n v="3.5025493238749726E-2"/>
  </r>
  <r>
    <x v="7"/>
    <x v="39"/>
    <s v="BUCHAREST"/>
    <m/>
    <m/>
    <m/>
    <m/>
    <s v=""/>
    <n v="215"/>
    <n v="191"/>
    <n v="159"/>
    <n v="0.83246073298429324"/>
    <n v="0"/>
    <n v="24"/>
    <n v="0.11162790697674418"/>
    <n v="215"/>
    <n v="191"/>
    <n v="24"/>
    <n v="0.11162790697674418"/>
  </r>
  <r>
    <x v="7"/>
    <x v="40"/>
    <s v="KALININGRAD"/>
    <m/>
    <m/>
    <m/>
    <m/>
    <s v=""/>
    <n v="1162"/>
    <n v="1132"/>
    <n v="1104"/>
    <n v="0.97526501766784457"/>
    <n v="0"/>
    <n v="26"/>
    <n v="2.2452504317789293E-2"/>
    <n v="1162"/>
    <n v="1132"/>
    <n v="26"/>
    <n v="2.2452504317789293E-2"/>
  </r>
  <r>
    <x v="7"/>
    <x v="40"/>
    <s v="MOSCOW"/>
    <m/>
    <m/>
    <m/>
    <m/>
    <s v=""/>
    <n v="20063"/>
    <n v="16176"/>
    <n v="16159"/>
    <n v="0.99894906033630071"/>
    <n v="26"/>
    <n v="3774"/>
    <n v="0.18892671205446535"/>
    <n v="20063"/>
    <n v="16202"/>
    <n v="3774"/>
    <n v="0.18892671205446535"/>
  </r>
  <r>
    <x v="7"/>
    <x v="40"/>
    <s v="NOVOSIBIRSK"/>
    <m/>
    <m/>
    <m/>
    <m/>
    <s v=""/>
    <n v="2303"/>
    <n v="2267"/>
    <n v="1707"/>
    <n v="0.75297750330833702"/>
    <n v="0"/>
    <n v="8"/>
    <n v="3.5164835164835165E-3"/>
    <n v="2303"/>
    <n v="2267"/>
    <n v="8"/>
    <n v="3.5164835164835165E-3"/>
  </r>
  <r>
    <x v="7"/>
    <x v="40"/>
    <s v="ST. PETERSBURG"/>
    <m/>
    <m/>
    <m/>
    <m/>
    <s v=""/>
    <n v="3525"/>
    <n v="3346"/>
    <n v="3120"/>
    <n v="0.93245666467423793"/>
    <n v="1"/>
    <n v="137"/>
    <n v="3.9322617680826635E-2"/>
    <n v="3525"/>
    <n v="3347"/>
    <n v="137"/>
    <n v="3.9322617680826635E-2"/>
  </r>
  <r>
    <x v="7"/>
    <x v="40"/>
    <s v="YEKATERINBURG"/>
    <m/>
    <m/>
    <m/>
    <m/>
    <s v=""/>
    <n v="2212"/>
    <n v="1818"/>
    <n v="1799"/>
    <n v="0.98954895489548955"/>
    <n v="11"/>
    <n v="218"/>
    <n v="0.10649731314118221"/>
    <n v="2212"/>
    <n v="1829"/>
    <n v="218"/>
    <n v="0.10649731314118221"/>
  </r>
  <r>
    <x v="7"/>
    <x v="75"/>
    <s v="KIGALI"/>
    <m/>
    <m/>
    <m/>
    <m/>
    <s v=""/>
    <n v="241"/>
    <n v="167"/>
    <n v="160"/>
    <n v="0.95808383233532934"/>
    <n v="35"/>
    <n v="34"/>
    <n v="0.1440677966101695"/>
    <n v="241"/>
    <n v="202"/>
    <n v="34"/>
    <n v="0.1440677966101695"/>
  </r>
  <r>
    <x v="7"/>
    <x v="41"/>
    <s v="JEDDAH"/>
    <m/>
    <m/>
    <m/>
    <m/>
    <s v=""/>
    <n v="2475"/>
    <n v="2341"/>
    <n v="2336"/>
    <n v="0.99786416061512173"/>
    <n v="0"/>
    <n v="81"/>
    <n v="3.3443435177539227E-2"/>
    <n v="2475"/>
    <n v="2341"/>
    <n v="81"/>
    <n v="3.3443435177539227E-2"/>
  </r>
  <r>
    <x v="7"/>
    <x v="41"/>
    <s v="RIYADH"/>
    <n v="3"/>
    <n v="0"/>
    <n v="0"/>
    <n v="3"/>
    <n v="1"/>
    <n v="12879"/>
    <n v="12499"/>
    <n v="12498"/>
    <n v="0.99991999359948791"/>
    <n v="51"/>
    <n v="306"/>
    <n v="2.3802115743621656E-2"/>
    <n v="12882"/>
    <n v="12550"/>
    <n v="309"/>
    <n v="2.4029862353215647E-2"/>
  </r>
  <r>
    <x v="7"/>
    <x v="42"/>
    <s v="DAKAR"/>
    <m/>
    <m/>
    <m/>
    <m/>
    <s v=""/>
    <n v="981"/>
    <n v="601"/>
    <n v="505"/>
    <n v="0.84026622296173048"/>
    <n v="1"/>
    <n v="375"/>
    <n v="0.38382804503582396"/>
    <n v="981"/>
    <n v="602"/>
    <n v="375"/>
    <n v="0.38382804503582396"/>
  </r>
  <r>
    <x v="7"/>
    <x v="43"/>
    <s v="BELGRADE"/>
    <n v="4"/>
    <n v="3"/>
    <n v="2"/>
    <n v="1"/>
    <n v="0.25"/>
    <n v="787"/>
    <n v="758"/>
    <n v="752"/>
    <n v="0.9920844327176781"/>
    <n v="3"/>
    <n v="16"/>
    <n v="2.0592020592020591E-2"/>
    <n v="791"/>
    <n v="764"/>
    <n v="17"/>
    <n v="2.176696542893726E-2"/>
  </r>
  <r>
    <x v="7"/>
    <x v="76"/>
    <s v="SINGAPORE"/>
    <n v="7"/>
    <n v="6"/>
    <n v="4"/>
    <n v="1"/>
    <n v="0.14285714285714285"/>
    <n v="2433"/>
    <n v="2339"/>
    <n v="2336"/>
    <n v="0.99871740059854641"/>
    <n v="0"/>
    <n v="86"/>
    <n v="3.5463917525773193E-2"/>
    <n v="2440"/>
    <n v="2345"/>
    <n v="87"/>
    <n v="3.577302631578947E-2"/>
  </r>
  <r>
    <x v="7"/>
    <x v="45"/>
    <s v="LJUBLJANA"/>
    <m/>
    <m/>
    <m/>
    <m/>
    <s v=""/>
    <n v="116"/>
    <n v="2"/>
    <n v="2"/>
    <n v="1"/>
    <n v="65"/>
    <n v="40"/>
    <n v="0.37383177570093457"/>
    <n v="116"/>
    <n v="67"/>
    <n v="40"/>
    <n v="0.37383177570093457"/>
  </r>
  <r>
    <x v="7"/>
    <x v="46"/>
    <s v="CAPE TOWN"/>
    <m/>
    <m/>
    <m/>
    <m/>
    <s v=""/>
    <n v="1874"/>
    <n v="1692"/>
    <n v="1674"/>
    <n v="0.98936170212765961"/>
    <n v="1"/>
    <n v="149"/>
    <n v="8.0890336590662318E-2"/>
    <n v="1874"/>
    <n v="1693"/>
    <n v="149"/>
    <n v="8.0890336590662318E-2"/>
  </r>
  <r>
    <x v="7"/>
    <x v="46"/>
    <s v="PRETORIA"/>
    <n v="1"/>
    <n v="1"/>
    <n v="0"/>
    <n v="0"/>
    <n v="0"/>
    <n v="2805"/>
    <n v="2116"/>
    <n v="2108"/>
    <n v="0.99621928166351603"/>
    <n v="1"/>
    <n v="363"/>
    <n v="0.14637096774193548"/>
    <n v="2806"/>
    <n v="2118"/>
    <n v="363"/>
    <n v="0.14631197097944376"/>
  </r>
  <r>
    <x v="7"/>
    <x v="47"/>
    <s v="SEOUL"/>
    <m/>
    <m/>
    <m/>
    <m/>
    <s v=""/>
    <n v="63"/>
    <n v="51"/>
    <n v="42"/>
    <n v="0.82352941176470584"/>
    <n v="0"/>
    <n v="11"/>
    <n v="0.17741935483870969"/>
    <n v="63"/>
    <n v="51"/>
    <n v="11"/>
    <n v="0.17741935483870969"/>
  </r>
  <r>
    <x v="7"/>
    <x v="77"/>
    <s v="MADRID"/>
    <m/>
    <m/>
    <m/>
    <m/>
    <s v=""/>
    <n v="5"/>
    <n v="1"/>
    <n v="1"/>
    <n v="1"/>
    <n v="4"/>
    <n v="0"/>
    <n v="0"/>
    <n v="5"/>
    <n v="5"/>
    <s v=""/>
    <s v=""/>
  </r>
  <r>
    <x v="7"/>
    <x v="130"/>
    <s v="COLOMBO"/>
    <m/>
    <m/>
    <m/>
    <m/>
    <s v=""/>
    <n v="533"/>
    <n v="250"/>
    <n v="218"/>
    <n v="0.872"/>
    <n v="0"/>
    <n v="261"/>
    <n v="0.51076320939334641"/>
    <n v="533"/>
    <n v="250"/>
    <n v="261"/>
    <n v="0.51076320939334641"/>
  </r>
  <r>
    <x v="7"/>
    <x v="131"/>
    <s v="KHARTOUM"/>
    <n v="3"/>
    <n v="3"/>
    <n v="2"/>
    <n v="0"/>
    <n v="0"/>
    <n v="272"/>
    <n v="178"/>
    <n v="113"/>
    <n v="0.6348314606741573"/>
    <n v="2"/>
    <n v="85"/>
    <n v="0.32075471698113206"/>
    <n v="275"/>
    <n v="183"/>
    <n v="85"/>
    <n v="0.31716417910447764"/>
  </r>
  <r>
    <x v="7"/>
    <x v="99"/>
    <s v="STOCKHOLM"/>
    <m/>
    <m/>
    <m/>
    <m/>
    <s v=""/>
    <n v="1"/>
    <n v="1"/>
    <n v="1"/>
    <n v="1"/>
    <n v="0"/>
    <n v="0"/>
    <n v="0"/>
    <n v="1"/>
    <n v="1"/>
    <s v=""/>
    <s v=""/>
  </r>
  <r>
    <x v="7"/>
    <x v="78"/>
    <s v="BERN"/>
    <m/>
    <m/>
    <m/>
    <m/>
    <s v=""/>
    <n v="10"/>
    <n v="8"/>
    <n v="8"/>
    <n v="1"/>
    <n v="0"/>
    <n v="0"/>
    <n v="0"/>
    <n v="10"/>
    <n v="8"/>
    <s v=""/>
    <s v=""/>
  </r>
  <r>
    <x v="7"/>
    <x v="48"/>
    <s v="DAMASCUS"/>
    <m/>
    <m/>
    <m/>
    <m/>
    <s v=""/>
    <n v="567"/>
    <n v="240"/>
    <n v="234"/>
    <n v="0.97499999999999998"/>
    <n v="8"/>
    <n v="314"/>
    <n v="0.55871886120996439"/>
    <n v="567"/>
    <n v="248"/>
    <n v="314"/>
    <n v="0.55871886120996439"/>
  </r>
  <r>
    <x v="7"/>
    <x v="49"/>
    <s v="TAIPEI"/>
    <n v="1"/>
    <n v="1"/>
    <n v="1"/>
    <n v="0"/>
    <n v="0"/>
    <n v="48"/>
    <n v="41"/>
    <n v="38"/>
    <n v="0.92682926829268297"/>
    <n v="0"/>
    <n v="4"/>
    <n v="8.8888888888888892E-2"/>
    <n v="49"/>
    <n v="42"/>
    <n v="4"/>
    <n v="8.6956521739130432E-2"/>
  </r>
  <r>
    <x v="7"/>
    <x v="147"/>
    <s v="DUSHANBE"/>
    <m/>
    <m/>
    <m/>
    <m/>
    <s v=""/>
    <n v="1017"/>
    <n v="495"/>
    <n v="286"/>
    <n v="0.57777777777777772"/>
    <n v="184"/>
    <n v="302"/>
    <n v="0.30784913353720694"/>
    <n v="1017"/>
    <n v="679"/>
    <n v="302"/>
    <n v="0.30784913353720694"/>
  </r>
  <r>
    <x v="7"/>
    <x v="79"/>
    <s v="DAR ES SALAAM"/>
    <m/>
    <m/>
    <m/>
    <m/>
    <s v=""/>
    <n v="578"/>
    <n v="488"/>
    <n v="460"/>
    <n v="0.94262295081967218"/>
    <n v="0"/>
    <n v="79"/>
    <n v="0.13932980599647266"/>
    <n v="578"/>
    <n v="488"/>
    <n v="79"/>
    <n v="0.13932980599647266"/>
  </r>
  <r>
    <x v="7"/>
    <x v="50"/>
    <s v="BANGKOK"/>
    <m/>
    <m/>
    <m/>
    <m/>
    <s v=""/>
    <n v="6113"/>
    <n v="5260"/>
    <n v="5259"/>
    <n v="0.99980988593155895"/>
    <n v="0"/>
    <n v="537"/>
    <n v="9.2634121097119201E-2"/>
    <n v="6113"/>
    <n v="5260"/>
    <n v="537"/>
    <n v="9.2634121097119201E-2"/>
  </r>
  <r>
    <x v="7"/>
    <x v="133"/>
    <s v="LOME"/>
    <m/>
    <m/>
    <m/>
    <m/>
    <s v=""/>
    <n v="198"/>
    <n v="167"/>
    <n v="83"/>
    <n v="0.49700598802395207"/>
    <n v="0"/>
    <n v="30"/>
    <n v="0.15228426395939088"/>
    <n v="198"/>
    <n v="167"/>
    <n v="30"/>
    <n v="0.15228426395939088"/>
  </r>
  <r>
    <x v="7"/>
    <x v="148"/>
    <s v="PORT OF SPAIN"/>
    <n v="4"/>
    <n v="3"/>
    <n v="1"/>
    <n v="1"/>
    <n v="0.25"/>
    <n v="29"/>
    <n v="27"/>
    <n v="27"/>
    <n v="1"/>
    <n v="0"/>
    <n v="1"/>
    <n v="3.5714285714285712E-2"/>
    <n v="33"/>
    <n v="30"/>
    <n v="2"/>
    <n v="6.25E-2"/>
  </r>
  <r>
    <x v="7"/>
    <x v="51"/>
    <s v="TUNIS"/>
    <m/>
    <m/>
    <m/>
    <m/>
    <s v=""/>
    <n v="6247"/>
    <n v="4560"/>
    <n v="4033"/>
    <n v="0.88442982456140351"/>
    <n v="29"/>
    <n v="1583"/>
    <n v="0.25648088139987041"/>
    <n v="6247"/>
    <n v="4589"/>
    <n v="1583"/>
    <n v="0.25648088139987041"/>
  </r>
  <r>
    <x v="7"/>
    <x v="52"/>
    <s v="ANKARA"/>
    <m/>
    <m/>
    <m/>
    <m/>
    <s v=""/>
    <n v="32351"/>
    <n v="22269"/>
    <n v="22050"/>
    <n v="0.99016570119897618"/>
    <n v="8"/>
    <n v="10018"/>
    <n v="0.31020281777364916"/>
    <n v="32351"/>
    <n v="22277"/>
    <n v="10018"/>
    <n v="0.31020281777364916"/>
  </r>
  <r>
    <x v="7"/>
    <x v="52"/>
    <s v="ISTANBUL"/>
    <n v="5"/>
    <n v="5"/>
    <n v="5"/>
    <n v="0"/>
    <n v="0"/>
    <n v="48334"/>
    <n v="39485"/>
    <n v="39437"/>
    <n v="0.99878434848676712"/>
    <n v="11"/>
    <n v="8648"/>
    <n v="0.17962778331671653"/>
    <n v="48339"/>
    <n v="39501"/>
    <n v="8648"/>
    <n v="0.17960912999231551"/>
  </r>
  <r>
    <x v="7"/>
    <x v="52"/>
    <s v="IZMIR"/>
    <m/>
    <m/>
    <m/>
    <m/>
    <s v=""/>
    <n v="12902"/>
    <n v="10658"/>
    <n v="10460"/>
    <n v="0.98142240570463501"/>
    <n v="4"/>
    <n v="2141"/>
    <n v="0.16722643130516285"/>
    <n v="12902"/>
    <n v="10662"/>
    <n v="2141"/>
    <n v="0.16722643130516285"/>
  </r>
  <r>
    <x v="7"/>
    <x v="149"/>
    <s v="ASHGABAT"/>
    <m/>
    <m/>
    <m/>
    <m/>
    <s v=""/>
    <n v="43"/>
    <n v="13"/>
    <n v="12"/>
    <n v="0.92307692307692313"/>
    <n v="28"/>
    <n v="0"/>
    <n v="0"/>
    <n v="43"/>
    <n v="41"/>
    <s v=""/>
    <s v=""/>
  </r>
  <r>
    <x v="7"/>
    <x v="80"/>
    <s v="KAMPALA"/>
    <m/>
    <m/>
    <m/>
    <m/>
    <s v=""/>
    <n v="749"/>
    <n v="679"/>
    <n v="217"/>
    <n v="0.31958762886597936"/>
    <n v="0"/>
    <n v="56"/>
    <n v="7.6190476190476197E-2"/>
    <n v="749"/>
    <n v="679"/>
    <n v="56"/>
    <n v="7.6190476190476197E-2"/>
  </r>
  <r>
    <x v="7"/>
    <x v="53"/>
    <s v="KYIV"/>
    <n v="13"/>
    <n v="13"/>
    <n v="5"/>
    <n v="0"/>
    <n v="0"/>
    <n v="582"/>
    <n v="457"/>
    <n v="355"/>
    <n v="0.77680525164113789"/>
    <n v="9"/>
    <n v="102"/>
    <n v="0.1795774647887324"/>
    <n v="595"/>
    <n v="479"/>
    <n v="102"/>
    <n v="0.17555938037865748"/>
  </r>
  <r>
    <x v="7"/>
    <x v="54"/>
    <s v="DUBAI"/>
    <n v="7"/>
    <n v="3"/>
    <n v="1"/>
    <n v="4"/>
    <n v="0.5714285714285714"/>
    <n v="7910"/>
    <n v="5981"/>
    <n v="5772"/>
    <n v="0.96505601070055169"/>
    <n v="139"/>
    <n v="1716"/>
    <n v="0.21898928024502298"/>
    <n v="7917"/>
    <n v="6123"/>
    <n v="1720"/>
    <n v="0.21930383781716181"/>
  </r>
  <r>
    <x v="7"/>
    <x v="55"/>
    <s v="EDINBURGH"/>
    <n v="8"/>
    <n v="8"/>
    <n v="6"/>
    <n v="0"/>
    <n v="0"/>
    <n v="213"/>
    <n v="182"/>
    <n v="168"/>
    <n v="0.92307692307692313"/>
    <n v="0"/>
    <n v="24"/>
    <n v="0.11650485436893204"/>
    <n v="221"/>
    <n v="190"/>
    <n v="24"/>
    <n v="0.11214953271028037"/>
  </r>
  <r>
    <x v="7"/>
    <x v="55"/>
    <s v="LONDON"/>
    <n v="340"/>
    <n v="334"/>
    <n v="321"/>
    <n v="1"/>
    <n v="2.9850746268656717E-3"/>
    <n v="3891"/>
    <n v="3649"/>
    <n v="3623"/>
    <n v="0.99287476020827625"/>
    <n v="58"/>
    <n v="72"/>
    <n v="1.9052659433712621E-2"/>
    <n v="4231"/>
    <n v="4041"/>
    <n v="73"/>
    <n v="1.7744287797763734E-2"/>
  </r>
  <r>
    <x v="7"/>
    <x v="134"/>
    <s v="MONTEVIDEO"/>
    <m/>
    <m/>
    <m/>
    <m/>
    <s v=""/>
    <n v="3"/>
    <n v="3"/>
    <n v="3"/>
    <n v="1"/>
    <n v="0"/>
    <n v="0"/>
    <n v="0"/>
    <n v="3"/>
    <n v="3"/>
    <s v=""/>
    <s v=""/>
  </r>
  <r>
    <x v="7"/>
    <x v="56"/>
    <s v="ATLANTA, GA"/>
    <n v="7"/>
    <n v="6"/>
    <n v="5"/>
    <n v="1"/>
    <n v="0.14285714285714285"/>
    <n v="303"/>
    <n v="284"/>
    <n v="209"/>
    <n v="0.7359154929577465"/>
    <n v="5"/>
    <n v="6"/>
    <n v="2.0338983050847456E-2"/>
    <n v="310"/>
    <n v="295"/>
    <n v="7"/>
    <n v="2.3178807947019868E-2"/>
  </r>
  <r>
    <x v="7"/>
    <x v="56"/>
    <s v="BOSTON, MA"/>
    <n v="1"/>
    <n v="1"/>
    <n v="0"/>
    <n v="0"/>
    <n v="0"/>
    <n v="385"/>
    <n v="378"/>
    <n v="308"/>
    <n v="0.81481481481481477"/>
    <n v="1"/>
    <n v="1"/>
    <n v="2.631578947368421E-3"/>
    <n v="386"/>
    <n v="380"/>
    <n v="1"/>
    <n v="2.6246719160104987E-3"/>
  </r>
  <r>
    <x v="7"/>
    <x v="56"/>
    <s v="CHICAGO, IL"/>
    <n v="6"/>
    <n v="6"/>
    <n v="5"/>
    <n v="0"/>
    <n v="0"/>
    <n v="377"/>
    <n v="346"/>
    <n v="339"/>
    <n v="0.97976878612716767"/>
    <n v="3"/>
    <n v="18"/>
    <n v="4.9046321525885561E-2"/>
    <n v="383"/>
    <n v="355"/>
    <n v="18"/>
    <n v="4.8257372654155493E-2"/>
  </r>
  <r>
    <x v="7"/>
    <x v="56"/>
    <s v="HOUSTON, TX"/>
    <n v="6"/>
    <n v="6"/>
    <n v="4"/>
    <n v="0"/>
    <n v="0"/>
    <n v="391"/>
    <n v="361"/>
    <n v="110"/>
    <n v="0.3047091412742382"/>
    <n v="0"/>
    <n v="22"/>
    <n v="5.7441253263707574E-2"/>
    <n v="397"/>
    <n v="367"/>
    <n v="22"/>
    <n v="5.6555269922879174E-2"/>
  </r>
  <r>
    <x v="7"/>
    <x v="56"/>
    <s v="LOS ANGELES, CA"/>
    <n v="5"/>
    <n v="5"/>
    <n v="0"/>
    <n v="0"/>
    <n v="0"/>
    <n v="547"/>
    <n v="517"/>
    <n v="514"/>
    <n v="0.99419729206963248"/>
    <n v="6"/>
    <n v="14"/>
    <n v="2.6070763500931099E-2"/>
    <n v="552"/>
    <n v="528"/>
    <n v="14"/>
    <n v="2.5830258302583026E-2"/>
  </r>
  <r>
    <x v="7"/>
    <x v="56"/>
    <s v="MIAMI, FL"/>
    <n v="1"/>
    <n v="1"/>
    <n v="0"/>
    <n v="0"/>
    <n v="0"/>
    <n v="209"/>
    <n v="195"/>
    <n v="111"/>
    <n v="0.56923076923076921"/>
    <n v="3"/>
    <n v="0"/>
    <n v="0"/>
    <n v="210"/>
    <n v="199"/>
    <s v=""/>
    <s v=""/>
  </r>
  <r>
    <x v="7"/>
    <x v="56"/>
    <s v="NEW YORK, NY"/>
    <n v="3"/>
    <n v="3"/>
    <n v="1"/>
    <n v="0"/>
    <n v="0"/>
    <n v="857"/>
    <n v="789"/>
    <n v="773"/>
    <n v="0.97972116603295312"/>
    <n v="25"/>
    <n v="36"/>
    <n v="4.2352941176470586E-2"/>
    <n v="860"/>
    <n v="817"/>
    <n v="36"/>
    <n v="4.2203985932004688E-2"/>
  </r>
  <r>
    <x v="7"/>
    <x v="56"/>
    <s v="SAN FRANCISCO, CA"/>
    <n v="2"/>
    <n v="2"/>
    <n v="2"/>
    <n v="0"/>
    <n v="0"/>
    <n v="699"/>
    <n v="675"/>
    <n v="648"/>
    <n v="0.96"/>
    <n v="6"/>
    <n v="14"/>
    <n v="2.0143884892086329E-2"/>
    <n v="701"/>
    <n v="683"/>
    <n v="14"/>
    <n v="2.0086083213773313E-2"/>
  </r>
  <r>
    <x v="7"/>
    <x v="56"/>
    <s v="WASHINGTON, DC"/>
    <n v="5"/>
    <n v="5"/>
    <n v="2"/>
    <n v="0"/>
    <n v="0"/>
    <n v="262"/>
    <n v="256"/>
    <n v="219"/>
    <n v="0.85546875"/>
    <n v="1"/>
    <n v="2"/>
    <n v="7.7220077220077222E-3"/>
    <n v="267"/>
    <n v="262"/>
    <n v="2"/>
    <n v="7.575757575757576E-3"/>
  </r>
  <r>
    <x v="7"/>
    <x v="90"/>
    <s v="TASHKENT"/>
    <m/>
    <m/>
    <m/>
    <m/>
    <s v=""/>
    <n v="2082"/>
    <n v="1693"/>
    <n v="1035"/>
    <n v="0.61134081512108684"/>
    <n v="21"/>
    <n v="257"/>
    <n v="0.13039066463723997"/>
    <n v="2082"/>
    <n v="1714"/>
    <n v="257"/>
    <n v="0.13039066463723997"/>
  </r>
  <r>
    <x v="7"/>
    <x v="57"/>
    <s v="HANOI"/>
    <m/>
    <m/>
    <m/>
    <m/>
    <s v=""/>
    <n v="65"/>
    <n v="59"/>
    <n v="40"/>
    <n v="0.67796610169491522"/>
    <n v="1"/>
    <n v="1"/>
    <n v="1.6393442622950821E-2"/>
    <n v="65"/>
    <n v="60"/>
    <n v="1"/>
    <n v="1.6393442622950821E-2"/>
  </r>
  <r>
    <x v="7"/>
    <x v="57"/>
    <s v="HO CHI MINH"/>
    <m/>
    <m/>
    <m/>
    <m/>
    <s v=""/>
    <n v="63"/>
    <n v="38"/>
    <n v="38"/>
    <n v="1"/>
    <n v="0"/>
    <n v="25"/>
    <n v="0.3968253968253968"/>
    <n v="63"/>
    <n v="38"/>
    <n v="25"/>
    <n v="0.3968253968253968"/>
  </r>
  <r>
    <x v="7"/>
    <x v="91"/>
    <s v="LUSAKA"/>
    <m/>
    <m/>
    <m/>
    <m/>
    <s v=""/>
    <n v="273"/>
    <n v="210"/>
    <n v="181"/>
    <n v="0.86190476190476195"/>
    <n v="0"/>
    <n v="60"/>
    <n v="0.22222222222222221"/>
    <n v="273"/>
    <n v="210"/>
    <n v="60"/>
    <n v="0.22222222222222221"/>
  </r>
  <r>
    <x v="7"/>
    <x v="135"/>
    <s v="HARARE"/>
    <m/>
    <m/>
    <m/>
    <m/>
    <s v=""/>
    <n v="94"/>
    <n v="59"/>
    <n v="59"/>
    <n v="1"/>
    <n v="2"/>
    <n v="22"/>
    <n v="0.26506024096385544"/>
    <n v="94"/>
    <n v="61"/>
    <n v="22"/>
    <n v="0.26506024096385544"/>
  </r>
  <r>
    <x v="8"/>
    <x v="0"/>
    <s v="GJIROKASTER"/>
    <m/>
    <m/>
    <m/>
    <m/>
    <s v=""/>
    <n v="1"/>
    <m/>
    <m/>
    <s v=""/>
    <n v="1"/>
    <m/>
    <n v="0"/>
    <n v="1"/>
    <n v="1"/>
    <s v=""/>
    <s v=""/>
  </r>
  <r>
    <x v="8"/>
    <x v="0"/>
    <s v="KORCE"/>
    <m/>
    <m/>
    <m/>
    <m/>
    <s v=""/>
    <n v="3"/>
    <n v="2"/>
    <n v="2"/>
    <n v="1"/>
    <n v="1"/>
    <m/>
    <n v="0"/>
    <n v="3"/>
    <n v="3"/>
    <s v=""/>
    <s v=""/>
  </r>
  <r>
    <x v="8"/>
    <x v="0"/>
    <s v="TIRANA"/>
    <m/>
    <m/>
    <m/>
    <m/>
    <s v=""/>
    <n v="109"/>
    <n v="95"/>
    <n v="52"/>
    <n v="0.54736842105263162"/>
    <n v="9"/>
    <m/>
    <n v="0"/>
    <n v="109"/>
    <n v="104"/>
    <s v=""/>
    <s v=""/>
  </r>
  <r>
    <x v="8"/>
    <x v="1"/>
    <s v="ALGIERS"/>
    <m/>
    <m/>
    <m/>
    <m/>
    <s v=""/>
    <n v="59"/>
    <n v="33"/>
    <n v="22"/>
    <n v="0.66666666666666663"/>
    <m/>
    <n v="17"/>
    <n v="0.34"/>
    <n v="59"/>
    <n v="33"/>
    <n v="17"/>
    <n v="0.34"/>
  </r>
  <r>
    <x v="8"/>
    <x v="2"/>
    <s v="BUENOS AIRES"/>
    <m/>
    <m/>
    <m/>
    <m/>
    <s v=""/>
    <n v="10"/>
    <n v="2"/>
    <n v="2"/>
    <n v="1"/>
    <m/>
    <n v="8"/>
    <n v="0.8"/>
    <n v="10"/>
    <n v="2"/>
    <n v="8"/>
    <n v="0.8"/>
  </r>
  <r>
    <x v="8"/>
    <x v="82"/>
    <s v="YEREVAN"/>
    <m/>
    <m/>
    <m/>
    <m/>
    <s v=""/>
    <n v="4681"/>
    <n v="4209"/>
    <n v="2059"/>
    <n v="0.4891898313138513"/>
    <m/>
    <n v="455"/>
    <n v="9.7555746140651795E-2"/>
    <n v="4681"/>
    <n v="4209"/>
    <n v="455"/>
    <n v="9.7555746140651795E-2"/>
  </r>
  <r>
    <x v="8"/>
    <x v="3"/>
    <s v="MELBOURNE"/>
    <m/>
    <m/>
    <m/>
    <m/>
    <s v=""/>
    <n v="6"/>
    <n v="6"/>
    <n v="6"/>
    <n v="1"/>
    <m/>
    <m/>
    <n v="0"/>
    <n v="6"/>
    <n v="6"/>
    <s v=""/>
    <s v=""/>
  </r>
  <r>
    <x v="8"/>
    <x v="3"/>
    <s v="SYDNEY"/>
    <m/>
    <m/>
    <m/>
    <m/>
    <s v=""/>
    <n v="14"/>
    <n v="12"/>
    <n v="3"/>
    <n v="0.25"/>
    <m/>
    <n v="1"/>
    <n v="7.6923076923076927E-2"/>
    <n v="14"/>
    <n v="12"/>
    <n v="1"/>
    <n v="7.6923076923076927E-2"/>
  </r>
  <r>
    <x v="8"/>
    <x v="83"/>
    <s v="VIENNA"/>
    <m/>
    <m/>
    <m/>
    <m/>
    <s v=""/>
    <n v="4"/>
    <n v="4"/>
    <n v="4"/>
    <n v="1"/>
    <m/>
    <m/>
    <n v="0"/>
    <n v="4"/>
    <n v="4"/>
    <s v=""/>
    <s v=""/>
  </r>
  <r>
    <x v="8"/>
    <x v="4"/>
    <s v="BAKU"/>
    <m/>
    <m/>
    <m/>
    <m/>
    <s v=""/>
    <n v="322"/>
    <n v="304"/>
    <n v="69"/>
    <n v="0.22697368421052633"/>
    <m/>
    <n v="11"/>
    <n v="3.4920634920634921E-2"/>
    <n v="322"/>
    <n v="304"/>
    <n v="11"/>
    <n v="3.4920634920634921E-2"/>
  </r>
  <r>
    <x v="8"/>
    <x v="5"/>
    <s v="SARAJEVO"/>
    <m/>
    <m/>
    <m/>
    <m/>
    <s v=""/>
    <n v="8"/>
    <n v="5"/>
    <n v="2"/>
    <n v="0.4"/>
    <n v="1"/>
    <n v="2"/>
    <n v="0.25"/>
    <n v="8"/>
    <n v="6"/>
    <n v="2"/>
    <n v="0.25"/>
  </r>
  <r>
    <x v="8"/>
    <x v="6"/>
    <s v="SAO PAULO"/>
    <m/>
    <m/>
    <m/>
    <m/>
    <s v=""/>
    <n v="2"/>
    <n v="2"/>
    <n v="2"/>
    <n v="1"/>
    <m/>
    <m/>
    <n v="0"/>
    <n v="2"/>
    <n v="2"/>
    <s v=""/>
    <s v=""/>
  </r>
  <r>
    <x v="8"/>
    <x v="7"/>
    <s v="SOFIA"/>
    <m/>
    <m/>
    <m/>
    <m/>
    <s v=""/>
    <n v="624"/>
    <n v="613"/>
    <n v="571"/>
    <n v="0.93148450244698211"/>
    <n v="3"/>
    <n v="6"/>
    <n v="9.6463022508038593E-3"/>
    <n v="624"/>
    <n v="616"/>
    <n v="6"/>
    <n v="9.6463022508038593E-3"/>
  </r>
  <r>
    <x v="8"/>
    <x v="8"/>
    <s v="MONTREAL"/>
    <m/>
    <m/>
    <m/>
    <m/>
    <s v=""/>
    <n v="111"/>
    <n v="99"/>
    <n v="66"/>
    <n v="0.66666666666666663"/>
    <m/>
    <n v="10"/>
    <n v="9.1743119266055051E-2"/>
    <n v="111"/>
    <n v="99"/>
    <n v="10"/>
    <n v="9.1743119266055051E-2"/>
  </r>
  <r>
    <x v="8"/>
    <x v="8"/>
    <s v="OTTAWA"/>
    <m/>
    <m/>
    <m/>
    <m/>
    <s v=""/>
    <n v="21"/>
    <n v="17"/>
    <n v="11"/>
    <n v="0.6470588235294118"/>
    <m/>
    <n v="3"/>
    <n v="0.15"/>
    <n v="21"/>
    <n v="17"/>
    <n v="3"/>
    <n v="0.15"/>
  </r>
  <r>
    <x v="8"/>
    <x v="8"/>
    <s v="TORONTO"/>
    <m/>
    <m/>
    <m/>
    <m/>
    <s v=""/>
    <n v="202"/>
    <n v="199"/>
    <n v="132"/>
    <n v="0.66331658291457285"/>
    <m/>
    <n v="3"/>
    <n v="1.4851485148514851E-2"/>
    <n v="202"/>
    <n v="199"/>
    <n v="3"/>
    <n v="1.4851485148514851E-2"/>
  </r>
  <r>
    <x v="8"/>
    <x v="8"/>
    <s v="VANCOUVER"/>
    <m/>
    <m/>
    <m/>
    <m/>
    <s v=""/>
    <n v="66"/>
    <n v="65"/>
    <n v="26"/>
    <n v="0.4"/>
    <m/>
    <n v="1"/>
    <n v="1.5151515151515152E-2"/>
    <n v="66"/>
    <n v="65"/>
    <n v="1"/>
    <n v="1.5151515151515152E-2"/>
  </r>
  <r>
    <x v="8"/>
    <x v="9"/>
    <s v="SANTIAGO DE CHILE"/>
    <m/>
    <m/>
    <m/>
    <m/>
    <s v=""/>
    <n v="2"/>
    <n v="1"/>
    <m/>
    <n v="0"/>
    <n v="1"/>
    <m/>
    <n v="0"/>
    <n v="2"/>
    <n v="2"/>
    <s v=""/>
    <s v=""/>
  </r>
  <r>
    <x v="8"/>
    <x v="10"/>
    <s v="BEIJING"/>
    <m/>
    <m/>
    <m/>
    <m/>
    <s v=""/>
    <n v="780"/>
    <n v="691"/>
    <n v="61"/>
    <n v="8.8277858176555715E-2"/>
    <m/>
    <n v="49"/>
    <n v="6.621621621621622E-2"/>
    <n v="780"/>
    <n v="691"/>
    <n v="49"/>
    <n v="6.621621621621622E-2"/>
  </r>
  <r>
    <x v="8"/>
    <x v="10"/>
    <s v="GUANGZHOU (CANTON)"/>
    <m/>
    <m/>
    <m/>
    <m/>
    <s v=""/>
    <n v="300"/>
    <n v="222"/>
    <n v="42"/>
    <n v="0.1891891891891892"/>
    <m/>
    <n v="58"/>
    <n v="0.20714285714285716"/>
    <n v="300"/>
    <n v="222"/>
    <n v="58"/>
    <n v="0.20714285714285716"/>
  </r>
  <r>
    <x v="8"/>
    <x v="10"/>
    <s v="SHANGHAI"/>
    <m/>
    <m/>
    <m/>
    <m/>
    <s v=""/>
    <n v="444"/>
    <n v="411"/>
    <n v="122"/>
    <n v="0.29683698296836986"/>
    <m/>
    <n v="16"/>
    <n v="3.7470725995316159E-2"/>
    <n v="444"/>
    <n v="411"/>
    <n v="16"/>
    <n v="3.7470725995316159E-2"/>
  </r>
  <r>
    <x v="8"/>
    <x v="63"/>
    <s v="KINSHASA"/>
    <m/>
    <m/>
    <m/>
    <m/>
    <s v=""/>
    <n v="55"/>
    <n v="46"/>
    <n v="20"/>
    <n v="0.43478260869565216"/>
    <n v="1"/>
    <m/>
    <n v="0"/>
    <n v="55"/>
    <n v="47"/>
    <s v=""/>
    <s v=""/>
  </r>
  <r>
    <x v="8"/>
    <x v="13"/>
    <s v="HAVANA"/>
    <m/>
    <m/>
    <m/>
    <m/>
    <s v=""/>
    <n v="114"/>
    <n v="114"/>
    <n v="50"/>
    <n v="0.43859649122807015"/>
    <m/>
    <m/>
    <n v="0"/>
    <n v="114"/>
    <n v="114"/>
    <s v=""/>
    <s v=""/>
  </r>
  <r>
    <x v="8"/>
    <x v="14"/>
    <s v="NICOSIA"/>
    <m/>
    <m/>
    <m/>
    <m/>
    <s v=""/>
    <n v="699"/>
    <n v="497"/>
    <n v="205"/>
    <n v="0.41247484909456739"/>
    <n v="6"/>
    <n v="187"/>
    <n v="0.27101449275362322"/>
    <n v="699"/>
    <n v="503"/>
    <n v="187"/>
    <n v="0.27101449275362322"/>
  </r>
  <r>
    <x v="8"/>
    <x v="15"/>
    <s v="ALEXANDRIA"/>
    <m/>
    <m/>
    <m/>
    <m/>
    <s v=""/>
    <n v="283"/>
    <n v="279"/>
    <n v="229"/>
    <n v="0.82078853046594979"/>
    <m/>
    <n v="1"/>
    <n v="3.5714285714285713E-3"/>
    <n v="283"/>
    <n v="279"/>
    <n v="1"/>
    <n v="3.5714285714285713E-3"/>
  </r>
  <r>
    <x v="8"/>
    <x v="15"/>
    <s v="CAIRO"/>
    <m/>
    <m/>
    <m/>
    <m/>
    <s v=""/>
    <n v="1214"/>
    <n v="1171"/>
    <n v="578"/>
    <n v="0.49359521776259607"/>
    <n v="12"/>
    <n v="10"/>
    <n v="8.3822296730930428E-3"/>
    <n v="1214"/>
    <n v="1183"/>
    <n v="10"/>
    <n v="8.3822296730930428E-3"/>
  </r>
  <r>
    <x v="8"/>
    <x v="16"/>
    <s v="ADDIS ABEBA"/>
    <m/>
    <m/>
    <m/>
    <m/>
    <s v=""/>
    <n v="134"/>
    <n v="129"/>
    <n v="92"/>
    <n v="0.71317829457364346"/>
    <m/>
    <n v="1"/>
    <n v="7.6923076923076927E-3"/>
    <n v="134"/>
    <n v="129"/>
    <n v="1"/>
    <n v="7.6923076923076927E-3"/>
  </r>
  <r>
    <x v="8"/>
    <x v="17"/>
    <s v="BITOLA"/>
    <m/>
    <m/>
    <m/>
    <m/>
    <s v=""/>
    <n v="6"/>
    <n v="6"/>
    <n v="2"/>
    <n v="0.33333333333333331"/>
    <m/>
    <m/>
    <n v="0"/>
    <n v="6"/>
    <n v="6"/>
    <s v=""/>
    <s v=""/>
  </r>
  <r>
    <x v="8"/>
    <x v="17"/>
    <s v="SKOPJE"/>
    <m/>
    <m/>
    <m/>
    <m/>
    <s v=""/>
    <n v="250"/>
    <n v="190"/>
    <n v="135"/>
    <n v="0.71052631578947367"/>
    <n v="56"/>
    <n v="3"/>
    <n v="1.2048192771084338E-2"/>
    <n v="250"/>
    <n v="246"/>
    <n v="3"/>
    <n v="1.2048192771084338E-2"/>
  </r>
  <r>
    <x v="8"/>
    <x v="65"/>
    <s v="PARIS"/>
    <m/>
    <m/>
    <m/>
    <m/>
    <s v=""/>
    <n v="12"/>
    <n v="12"/>
    <n v="12"/>
    <n v="1"/>
    <m/>
    <m/>
    <n v="0"/>
    <n v="12"/>
    <n v="12"/>
    <s v=""/>
    <s v=""/>
  </r>
  <r>
    <x v="8"/>
    <x v="18"/>
    <s v="STUTTGART"/>
    <m/>
    <m/>
    <m/>
    <m/>
    <s v=""/>
    <n v="3"/>
    <n v="2"/>
    <n v="1"/>
    <n v="0.5"/>
    <n v="1"/>
    <m/>
    <n v="0"/>
    <n v="3"/>
    <n v="3"/>
    <s v=""/>
    <s v=""/>
  </r>
  <r>
    <x v="8"/>
    <x v="19"/>
    <s v="HONG KONG"/>
    <m/>
    <m/>
    <m/>
    <m/>
    <s v=""/>
    <n v="43"/>
    <n v="43"/>
    <n v="22"/>
    <n v="0.51162790697674421"/>
    <m/>
    <m/>
    <n v="0"/>
    <n v="43"/>
    <n v="43"/>
    <s v=""/>
    <s v=""/>
  </r>
  <r>
    <x v="8"/>
    <x v="20"/>
    <s v="NEW DELHI"/>
    <m/>
    <m/>
    <m/>
    <m/>
    <s v=""/>
    <n v="2615"/>
    <n v="1781"/>
    <n v="1621"/>
    <n v="0.91016282987085906"/>
    <n v="1"/>
    <n v="799"/>
    <n v="0.30956993413405659"/>
    <n v="2615"/>
    <n v="1782"/>
    <n v="799"/>
    <n v="0.30956993413405659"/>
  </r>
  <r>
    <x v="8"/>
    <x v="21"/>
    <s v="JAKARTA"/>
    <m/>
    <m/>
    <m/>
    <m/>
    <s v=""/>
    <n v="431"/>
    <n v="428"/>
    <n v="298"/>
    <n v="0.69626168224299068"/>
    <m/>
    <n v="2"/>
    <n v="4.6511627906976744E-3"/>
    <n v="431"/>
    <n v="428"/>
    <n v="2"/>
    <n v="4.6511627906976744E-3"/>
  </r>
  <r>
    <x v="8"/>
    <x v="22"/>
    <s v="TEHERAN"/>
    <m/>
    <m/>
    <m/>
    <m/>
    <s v=""/>
    <n v="524"/>
    <n v="487"/>
    <n v="231"/>
    <n v="0.47433264887063653"/>
    <m/>
    <n v="4"/>
    <n v="8.1466395112016286E-3"/>
    <n v="524"/>
    <n v="487"/>
    <n v="4"/>
    <n v="8.1466395112016286E-3"/>
  </r>
  <r>
    <x v="8"/>
    <x v="87"/>
    <s v="BAGHDAD"/>
    <m/>
    <m/>
    <m/>
    <m/>
    <s v=""/>
    <n v="274"/>
    <n v="237"/>
    <n v="146"/>
    <n v="0.61603375527426163"/>
    <n v="1"/>
    <n v="17"/>
    <n v="6.6666666666666666E-2"/>
    <n v="274"/>
    <n v="238"/>
    <n v="17"/>
    <n v="6.6666666666666666E-2"/>
  </r>
  <r>
    <x v="8"/>
    <x v="87"/>
    <s v="ERBIL"/>
    <m/>
    <m/>
    <m/>
    <m/>
    <s v=""/>
    <n v="84"/>
    <n v="75"/>
    <n v="44"/>
    <n v="0.58666666666666667"/>
    <n v="4"/>
    <n v="4"/>
    <n v="4.8192771084337352E-2"/>
    <n v="84"/>
    <n v="79"/>
    <n v="4"/>
    <n v="4.8192771084337352E-2"/>
  </r>
  <r>
    <x v="8"/>
    <x v="23"/>
    <s v="DUBLIN"/>
    <m/>
    <m/>
    <m/>
    <m/>
    <s v=""/>
    <n v="318"/>
    <n v="316"/>
    <n v="225"/>
    <n v="0.71202531645569622"/>
    <m/>
    <m/>
    <n v="0"/>
    <n v="318"/>
    <n v="316"/>
    <s v=""/>
    <s v=""/>
  </r>
  <r>
    <x v="8"/>
    <x v="24"/>
    <s v="JERUSALEM"/>
    <m/>
    <m/>
    <m/>
    <m/>
    <s v=""/>
    <n v="447"/>
    <n v="403"/>
    <n v="162"/>
    <n v="0.40198511166253104"/>
    <n v="1"/>
    <n v="2"/>
    <n v="4.9261083743842365E-3"/>
    <n v="447"/>
    <n v="404"/>
    <n v="2"/>
    <n v="4.9261083743842365E-3"/>
  </r>
  <r>
    <x v="8"/>
    <x v="24"/>
    <s v="TEL AVIV"/>
    <m/>
    <m/>
    <m/>
    <m/>
    <s v=""/>
    <n v="149"/>
    <n v="146"/>
    <n v="29"/>
    <n v="0.19863013698630136"/>
    <m/>
    <n v="3"/>
    <n v="2.0134228187919462E-2"/>
    <n v="149"/>
    <n v="146"/>
    <n v="3"/>
    <n v="2.0134228187919462E-2"/>
  </r>
  <r>
    <x v="8"/>
    <x v="68"/>
    <s v="ROME"/>
    <m/>
    <m/>
    <m/>
    <m/>
    <s v=""/>
    <n v="5"/>
    <n v="2"/>
    <n v="1"/>
    <n v="0.5"/>
    <n v="2"/>
    <m/>
    <n v="0"/>
    <n v="5"/>
    <n v="4"/>
    <s v=""/>
    <s v=""/>
  </r>
  <r>
    <x v="8"/>
    <x v="25"/>
    <s v="TOKYO"/>
    <m/>
    <m/>
    <m/>
    <m/>
    <s v=""/>
    <n v="27"/>
    <n v="26"/>
    <n v="14"/>
    <n v="0.53846153846153844"/>
    <m/>
    <m/>
    <n v="0"/>
    <n v="27"/>
    <n v="26"/>
    <s v=""/>
    <s v=""/>
  </r>
  <r>
    <x v="8"/>
    <x v="26"/>
    <s v="AMMAN"/>
    <m/>
    <m/>
    <m/>
    <m/>
    <s v=""/>
    <n v="3493"/>
    <n v="2818"/>
    <n v="1773"/>
    <n v="0.62916962384669983"/>
    <n v="29"/>
    <n v="580"/>
    <n v="0.16924423694193172"/>
    <n v="3493"/>
    <n v="2847"/>
    <n v="580"/>
    <n v="0.16924423694193172"/>
  </r>
  <r>
    <x v="8"/>
    <x v="27"/>
    <s v="NUR-SULTAN"/>
    <m/>
    <m/>
    <m/>
    <m/>
    <s v=""/>
    <n v="515"/>
    <n v="495"/>
    <n v="285"/>
    <n v="0.5757575757575758"/>
    <m/>
    <n v="17"/>
    <n v="3.3203125E-2"/>
    <n v="515"/>
    <n v="495"/>
    <n v="17"/>
    <n v="3.3203125E-2"/>
  </r>
  <r>
    <x v="8"/>
    <x v="28"/>
    <s v="NAIROBI"/>
    <m/>
    <m/>
    <m/>
    <m/>
    <s v=""/>
    <n v="394"/>
    <n v="385"/>
    <n v="125"/>
    <n v="0.32467532467532467"/>
    <m/>
    <n v="7"/>
    <n v="1.7857142857142856E-2"/>
    <n v="394"/>
    <n v="385"/>
    <n v="7"/>
    <n v="1.7857142857142856E-2"/>
  </r>
  <r>
    <x v="8"/>
    <x v="100"/>
    <s v="PRISTINA"/>
    <m/>
    <m/>
    <m/>
    <m/>
    <s v=""/>
    <n v="4599"/>
    <n v="82"/>
    <n v="66"/>
    <n v="0.80487804878048785"/>
    <n v="4457"/>
    <n v="47"/>
    <n v="1.0248582642825993E-2"/>
    <n v="4599"/>
    <n v="4539"/>
    <n v="47"/>
    <n v="1.0248582642825993E-2"/>
  </r>
  <r>
    <x v="8"/>
    <x v="29"/>
    <s v="KUWAIT"/>
    <m/>
    <m/>
    <m/>
    <m/>
    <s v=""/>
    <n v="3565"/>
    <n v="3384"/>
    <n v="3231"/>
    <n v="0.95478723404255317"/>
    <m/>
    <n v="153"/>
    <n v="4.3256997455470736E-2"/>
    <n v="3565"/>
    <n v="3384"/>
    <n v="153"/>
    <n v="4.3256997455470736E-2"/>
  </r>
  <r>
    <x v="8"/>
    <x v="30"/>
    <s v="BEIRUT"/>
    <m/>
    <m/>
    <m/>
    <m/>
    <s v=""/>
    <n v="7116"/>
    <n v="5922"/>
    <n v="5813"/>
    <n v="0.98159405606214112"/>
    <n v="62"/>
    <n v="1055"/>
    <n v="0.14987924421082541"/>
    <n v="7116"/>
    <n v="5984"/>
    <n v="1055"/>
    <n v="0.14987924421082541"/>
  </r>
  <r>
    <x v="8"/>
    <x v="32"/>
    <s v="MEXICO CITY"/>
    <m/>
    <m/>
    <m/>
    <m/>
    <s v=""/>
    <n v="2"/>
    <n v="2"/>
    <n v="1"/>
    <n v="0.5"/>
    <m/>
    <m/>
    <n v="0"/>
    <n v="2"/>
    <n v="2"/>
    <s v=""/>
    <s v=""/>
  </r>
  <r>
    <x v="8"/>
    <x v="143"/>
    <s v="PODGORICA"/>
    <m/>
    <m/>
    <m/>
    <m/>
    <s v=""/>
    <n v="49"/>
    <n v="49"/>
    <n v="32"/>
    <n v="0.65306122448979587"/>
    <m/>
    <m/>
    <n v="0"/>
    <n v="49"/>
    <n v="49"/>
    <s v=""/>
    <s v=""/>
  </r>
  <r>
    <x v="8"/>
    <x v="33"/>
    <s v="RABAT"/>
    <m/>
    <m/>
    <m/>
    <m/>
    <s v=""/>
    <n v="60"/>
    <n v="53"/>
    <n v="22"/>
    <n v="0.41509433962264153"/>
    <m/>
    <n v="5"/>
    <n v="8.6206896551724144E-2"/>
    <n v="60"/>
    <n v="53"/>
    <n v="5"/>
    <n v="8.6206896551724144E-2"/>
  </r>
  <r>
    <x v="8"/>
    <x v="34"/>
    <s v="ABUJA"/>
    <m/>
    <m/>
    <m/>
    <m/>
    <s v=""/>
    <n v="1513"/>
    <n v="1039"/>
    <n v="463"/>
    <n v="0.44562078922040421"/>
    <m/>
    <n v="466"/>
    <n v="0.30963455149501662"/>
    <n v="1513"/>
    <n v="1039"/>
    <n v="466"/>
    <n v="0.30963455149501662"/>
  </r>
  <r>
    <x v="8"/>
    <x v="36"/>
    <s v="ISLAMABAD"/>
    <m/>
    <m/>
    <m/>
    <m/>
    <s v=""/>
    <n v="324"/>
    <n v="298"/>
    <n v="205"/>
    <n v="0.68791946308724827"/>
    <n v="15"/>
    <n v="2"/>
    <n v="6.3492063492063492E-3"/>
    <n v="324"/>
    <n v="313"/>
    <n v="2"/>
    <n v="6.3492063492063492E-3"/>
  </r>
  <r>
    <x v="8"/>
    <x v="38"/>
    <s v="MANILA"/>
    <m/>
    <m/>
    <m/>
    <m/>
    <s v=""/>
    <n v="3721"/>
    <n v="3690"/>
    <n v="3407"/>
    <n v="0.92330623306233062"/>
    <m/>
    <m/>
    <n v="0"/>
    <n v="3721"/>
    <n v="3690"/>
    <s v=""/>
    <s v=""/>
  </r>
  <r>
    <x v="8"/>
    <x v="74"/>
    <s v="DOHA"/>
    <m/>
    <m/>
    <m/>
    <m/>
    <s v=""/>
    <n v="3500"/>
    <n v="3136"/>
    <n v="2270"/>
    <n v="0.72385204081632648"/>
    <n v="2"/>
    <n v="342"/>
    <n v="9.8275862068965519E-2"/>
    <n v="3500"/>
    <n v="3138"/>
    <n v="342"/>
    <n v="9.8275862068965519E-2"/>
  </r>
  <r>
    <x v="8"/>
    <x v="39"/>
    <s v="BUCHAREST"/>
    <m/>
    <m/>
    <m/>
    <m/>
    <s v=""/>
    <n v="325"/>
    <n v="265"/>
    <n v="134"/>
    <n v="0.50566037735849056"/>
    <n v="2"/>
    <n v="57"/>
    <n v="0.17592592592592593"/>
    <n v="325"/>
    <n v="267"/>
    <n v="57"/>
    <n v="0.17592592592592593"/>
  </r>
  <r>
    <x v="8"/>
    <x v="40"/>
    <s v="MOSCOW"/>
    <m/>
    <m/>
    <m/>
    <m/>
    <s v=""/>
    <n v="154339"/>
    <n v="149886"/>
    <n v="143895"/>
    <n v="0.96002962251310997"/>
    <n v="18"/>
    <n v="3857"/>
    <n v="2.5084384206658386E-2"/>
    <n v="154339"/>
    <n v="149904"/>
    <n v="3857"/>
    <n v="2.5084384206658386E-2"/>
  </r>
  <r>
    <x v="8"/>
    <x v="40"/>
    <s v="NOVOROSSIYSK"/>
    <m/>
    <m/>
    <m/>
    <m/>
    <s v=""/>
    <n v="9287"/>
    <n v="7845"/>
    <n v="4619"/>
    <n v="0.5887826641172722"/>
    <n v="9"/>
    <n v="1259"/>
    <n v="0.13815428508723801"/>
    <n v="9287"/>
    <n v="7854"/>
    <n v="1259"/>
    <n v="0.13815428508723801"/>
  </r>
  <r>
    <x v="8"/>
    <x v="40"/>
    <s v="ST. PETERSBURG"/>
    <n v="1"/>
    <m/>
    <m/>
    <n v="1"/>
    <n v="1"/>
    <n v="15557"/>
    <n v="15139"/>
    <n v="13327"/>
    <n v="0.88030913534579558"/>
    <m/>
    <n v="293"/>
    <n v="1.8986521513737687E-2"/>
    <n v="15558"/>
    <n v="15139"/>
    <n v="294"/>
    <n v="1.9050087474891467E-2"/>
  </r>
  <r>
    <x v="8"/>
    <x v="41"/>
    <s v="JEDDAH"/>
    <m/>
    <m/>
    <m/>
    <m/>
    <s v=""/>
    <n v="2789"/>
    <n v="2552"/>
    <n v="2541"/>
    <n v="0.99568965517241381"/>
    <n v="1"/>
    <n v="112"/>
    <n v="4.2026266416510319E-2"/>
    <n v="2789"/>
    <n v="2553"/>
    <n v="112"/>
    <n v="4.2026266416510319E-2"/>
  </r>
  <r>
    <x v="8"/>
    <x v="41"/>
    <s v="RIYADH"/>
    <m/>
    <m/>
    <m/>
    <m/>
    <s v=""/>
    <n v="7385"/>
    <n v="6876"/>
    <n v="6709"/>
    <n v="0.97571262361838274"/>
    <n v="4"/>
    <n v="406"/>
    <n v="5.5723304968432613E-2"/>
    <n v="7385"/>
    <n v="6880"/>
    <n v="406"/>
    <n v="5.5723304968432613E-2"/>
  </r>
  <r>
    <x v="8"/>
    <x v="43"/>
    <s v="BELGRADE"/>
    <m/>
    <m/>
    <m/>
    <m/>
    <s v=""/>
    <n v="170"/>
    <n v="169"/>
    <n v="169"/>
    <n v="1"/>
    <n v="1"/>
    <m/>
    <n v="0"/>
    <n v="170"/>
    <n v="170"/>
    <s v=""/>
    <s v=""/>
  </r>
  <r>
    <x v="8"/>
    <x v="76"/>
    <s v="SINGAPORE"/>
    <m/>
    <m/>
    <m/>
    <m/>
    <s v=""/>
    <n v="112"/>
    <n v="101"/>
    <n v="73"/>
    <n v="0.72277227722772275"/>
    <m/>
    <n v="6"/>
    <n v="5.6074766355140186E-2"/>
    <n v="112"/>
    <n v="101"/>
    <n v="6"/>
    <n v="5.6074766355140186E-2"/>
  </r>
  <r>
    <x v="8"/>
    <x v="46"/>
    <s v="CAPE TOWN"/>
    <m/>
    <m/>
    <m/>
    <m/>
    <s v=""/>
    <n v="183"/>
    <n v="180"/>
    <n v="175"/>
    <n v="0.97222222222222221"/>
    <m/>
    <m/>
    <n v="0"/>
    <n v="183"/>
    <n v="180"/>
    <s v=""/>
    <s v=""/>
  </r>
  <r>
    <x v="8"/>
    <x v="46"/>
    <s v="JOHANNESBURG"/>
    <m/>
    <m/>
    <m/>
    <m/>
    <s v=""/>
    <n v="240"/>
    <n v="236"/>
    <n v="226"/>
    <n v="0.9576271186440678"/>
    <m/>
    <n v="1"/>
    <n v="4.2194092827004216E-3"/>
    <n v="240"/>
    <n v="236"/>
    <n v="1"/>
    <n v="4.2194092827004216E-3"/>
  </r>
  <r>
    <x v="8"/>
    <x v="47"/>
    <s v="SEOUL"/>
    <m/>
    <m/>
    <m/>
    <m/>
    <s v=""/>
    <n v="6"/>
    <n v="6"/>
    <n v="5"/>
    <n v="0.83333333333333337"/>
    <m/>
    <m/>
    <n v="0"/>
    <n v="6"/>
    <n v="6"/>
    <s v=""/>
    <s v=""/>
  </r>
  <r>
    <x v="8"/>
    <x v="77"/>
    <s v="MADRID"/>
    <m/>
    <m/>
    <m/>
    <m/>
    <s v=""/>
    <n v="1"/>
    <n v="1"/>
    <m/>
    <n v="0"/>
    <m/>
    <m/>
    <n v="0"/>
    <n v="1"/>
    <n v="1"/>
    <s v=""/>
    <s v=""/>
  </r>
  <r>
    <x v="8"/>
    <x v="99"/>
    <s v="STOCKHOLM"/>
    <m/>
    <m/>
    <m/>
    <m/>
    <s v=""/>
    <n v="1"/>
    <n v="1"/>
    <n v="1"/>
    <n v="1"/>
    <m/>
    <m/>
    <n v="0"/>
    <n v="1"/>
    <n v="1"/>
    <s v=""/>
    <s v=""/>
  </r>
  <r>
    <x v="8"/>
    <x v="50"/>
    <s v="BANGKOK"/>
    <m/>
    <m/>
    <m/>
    <m/>
    <s v=""/>
    <n v="84"/>
    <n v="69"/>
    <n v="30"/>
    <n v="0.43478260869565216"/>
    <m/>
    <n v="9"/>
    <n v="0.11538461538461539"/>
    <n v="84"/>
    <n v="69"/>
    <n v="9"/>
    <n v="0.11538461538461539"/>
  </r>
  <r>
    <x v="8"/>
    <x v="51"/>
    <s v="TUNIS"/>
    <m/>
    <m/>
    <m/>
    <m/>
    <s v=""/>
    <n v="884"/>
    <n v="680"/>
    <n v="675"/>
    <n v="0.99264705882352944"/>
    <n v="11"/>
    <n v="138"/>
    <n v="0.16646562123039807"/>
    <n v="884"/>
    <n v="691"/>
    <n v="138"/>
    <n v="0.16646562123039807"/>
  </r>
  <r>
    <x v="8"/>
    <x v="52"/>
    <s v="ANKARA"/>
    <m/>
    <m/>
    <m/>
    <m/>
    <s v=""/>
    <n v="1165"/>
    <n v="887"/>
    <n v="633"/>
    <n v="0.71364148816234496"/>
    <n v="20"/>
    <n v="238"/>
    <n v="0.20786026200873362"/>
    <n v="1165"/>
    <n v="907"/>
    <n v="238"/>
    <n v="0.20786026200873362"/>
  </r>
  <r>
    <x v="8"/>
    <x v="52"/>
    <s v="EDIRNE"/>
    <m/>
    <m/>
    <m/>
    <m/>
    <s v=""/>
    <n v="3644"/>
    <n v="3430"/>
    <n v="3400"/>
    <n v="0.99125364431486884"/>
    <m/>
    <n v="202"/>
    <n v="5.5616740088105729E-2"/>
    <n v="3644"/>
    <n v="3430"/>
    <n v="202"/>
    <n v="5.5616740088105729E-2"/>
  </r>
  <r>
    <x v="8"/>
    <x v="52"/>
    <s v="ISTANBUL"/>
    <m/>
    <m/>
    <m/>
    <m/>
    <s v=""/>
    <n v="29033"/>
    <n v="25764"/>
    <n v="23621"/>
    <n v="0.91682192206179169"/>
    <n v="41"/>
    <n v="2955"/>
    <n v="0.10274687065368568"/>
    <n v="29033"/>
    <n v="25805"/>
    <n v="2955"/>
    <n v="0.10274687065368568"/>
  </r>
  <r>
    <x v="8"/>
    <x v="52"/>
    <s v="IZMIR"/>
    <m/>
    <m/>
    <m/>
    <m/>
    <s v=""/>
    <n v="4560"/>
    <n v="4138"/>
    <n v="3618"/>
    <n v="0.87433542774287099"/>
    <m/>
    <n v="382"/>
    <n v="8.4513274336283181E-2"/>
    <n v="4560"/>
    <n v="4138"/>
    <n v="382"/>
    <n v="8.4513274336283181E-2"/>
  </r>
  <r>
    <x v="8"/>
    <x v="53"/>
    <s v="KYIV"/>
    <m/>
    <m/>
    <m/>
    <m/>
    <s v=""/>
    <n v="184"/>
    <n v="151"/>
    <n v="92"/>
    <n v="0.60927152317880795"/>
    <n v="6"/>
    <n v="26"/>
    <n v="0.14207650273224043"/>
    <n v="184"/>
    <n v="157"/>
    <n v="26"/>
    <n v="0.14207650273224043"/>
  </r>
  <r>
    <x v="8"/>
    <x v="53"/>
    <s v="MARIUPOL"/>
    <m/>
    <m/>
    <m/>
    <m/>
    <s v=""/>
    <n v="44"/>
    <n v="40"/>
    <n v="9"/>
    <n v="0.22500000000000001"/>
    <n v="1"/>
    <n v="1"/>
    <n v="2.3809523809523808E-2"/>
    <n v="44"/>
    <n v="41"/>
    <n v="1"/>
    <n v="2.3809523809523808E-2"/>
  </r>
  <r>
    <x v="8"/>
    <x v="53"/>
    <s v="ODESA"/>
    <m/>
    <m/>
    <m/>
    <m/>
    <s v=""/>
    <n v="154"/>
    <n v="144"/>
    <n v="83"/>
    <n v="0.57638888888888884"/>
    <m/>
    <n v="9"/>
    <n v="5.8823529411764705E-2"/>
    <n v="154"/>
    <n v="144"/>
    <n v="9"/>
    <n v="5.8823529411764705E-2"/>
  </r>
  <r>
    <x v="8"/>
    <x v="54"/>
    <s v="ABU DHABI"/>
    <m/>
    <m/>
    <m/>
    <m/>
    <s v=""/>
    <n v="13950"/>
    <n v="9713"/>
    <n v="5924"/>
    <n v="0.60990425203335741"/>
    <n v="78"/>
    <n v="4027"/>
    <n v="0.29143146620350269"/>
    <n v="13950"/>
    <n v="9791"/>
    <n v="4027"/>
    <n v="0.29143146620350269"/>
  </r>
  <r>
    <x v="8"/>
    <x v="55"/>
    <s v="LONDON"/>
    <m/>
    <m/>
    <m/>
    <m/>
    <s v=""/>
    <n v="4526"/>
    <n v="4285"/>
    <n v="3015"/>
    <n v="0.70361726954492421"/>
    <n v="26"/>
    <n v="186"/>
    <n v="4.1360907271514341E-2"/>
    <n v="4526"/>
    <n v="4311"/>
    <n v="186"/>
    <n v="4.1360907271514341E-2"/>
  </r>
  <r>
    <x v="8"/>
    <x v="56"/>
    <s v="ATLANTA, GA"/>
    <m/>
    <m/>
    <m/>
    <m/>
    <s v=""/>
    <n v="103"/>
    <n v="65"/>
    <n v="46"/>
    <n v="0.70769230769230773"/>
    <n v="7"/>
    <n v="29"/>
    <n v="0.28712871287128711"/>
    <n v="103"/>
    <n v="72"/>
    <n v="29"/>
    <n v="0.28712871287128711"/>
  </r>
  <r>
    <x v="8"/>
    <x v="56"/>
    <s v="BOSTON, MA"/>
    <m/>
    <m/>
    <m/>
    <m/>
    <s v=""/>
    <n v="167"/>
    <n v="164"/>
    <n v="141"/>
    <n v="0.8597560975609756"/>
    <n v="2"/>
    <n v="1"/>
    <n v="5.9880239520958087E-3"/>
    <n v="167"/>
    <n v="166"/>
    <n v="1"/>
    <n v="5.9880239520958087E-3"/>
  </r>
  <r>
    <x v="8"/>
    <x v="56"/>
    <s v="CHICAGO, IL"/>
    <m/>
    <m/>
    <m/>
    <m/>
    <s v=""/>
    <n v="234"/>
    <n v="232"/>
    <n v="196"/>
    <n v="0.84482758620689657"/>
    <n v="1"/>
    <m/>
    <n v="0"/>
    <n v="234"/>
    <n v="233"/>
    <s v=""/>
    <s v=""/>
  </r>
  <r>
    <x v="8"/>
    <x v="56"/>
    <s v="HOUSTON, TX"/>
    <m/>
    <m/>
    <m/>
    <m/>
    <s v=""/>
    <n v="153"/>
    <n v="145"/>
    <n v="145"/>
    <n v="1"/>
    <n v="7"/>
    <m/>
    <n v="0"/>
    <n v="153"/>
    <n v="152"/>
    <s v=""/>
    <s v=""/>
  </r>
  <r>
    <x v="8"/>
    <x v="56"/>
    <s v="LOS ANGELES, CA"/>
    <m/>
    <m/>
    <m/>
    <m/>
    <s v=""/>
    <n v="198"/>
    <n v="194"/>
    <n v="135"/>
    <n v="0.69587628865979378"/>
    <n v="3"/>
    <n v="1"/>
    <n v="5.0505050505050509E-3"/>
    <n v="198"/>
    <n v="197"/>
    <n v="1"/>
    <n v="5.0505050505050509E-3"/>
  </r>
  <r>
    <x v="8"/>
    <x v="56"/>
    <s v="NEW YORK, NY"/>
    <m/>
    <m/>
    <m/>
    <m/>
    <s v=""/>
    <n v="577"/>
    <n v="565"/>
    <n v="538"/>
    <n v="0.95221238938053099"/>
    <n v="11"/>
    <n v="1"/>
    <n v="1.7331022530329288E-3"/>
    <n v="577"/>
    <n v="576"/>
    <n v="1"/>
    <n v="1.7331022530329288E-3"/>
  </r>
  <r>
    <x v="8"/>
    <x v="56"/>
    <s v="SAN FRANCISCO, CA"/>
    <m/>
    <m/>
    <m/>
    <m/>
    <s v=""/>
    <n v="147"/>
    <n v="147"/>
    <n v="104"/>
    <n v="0.70748299319727892"/>
    <m/>
    <m/>
    <n v="0"/>
    <n v="147"/>
    <n v="147"/>
    <s v=""/>
    <s v=""/>
  </r>
  <r>
    <x v="8"/>
    <x v="56"/>
    <s v="TAMPA, FL"/>
    <m/>
    <m/>
    <m/>
    <m/>
    <s v=""/>
    <n v="99"/>
    <n v="96"/>
    <n v="43"/>
    <n v="0.44791666666666669"/>
    <n v="3"/>
    <m/>
    <n v="0"/>
    <n v="99"/>
    <n v="99"/>
    <s v=""/>
    <s v=""/>
  </r>
  <r>
    <x v="8"/>
    <x v="56"/>
    <s v="WASHINGTON, DC"/>
    <m/>
    <m/>
    <m/>
    <m/>
    <s v=""/>
    <n v="817"/>
    <n v="184"/>
    <n v="155"/>
    <n v="0.84239130434782605"/>
    <n v="631"/>
    <n v="1"/>
    <n v="1.2254901960784314E-3"/>
    <n v="817"/>
    <n v="815"/>
    <n v="1"/>
    <n v="1.2254901960784314E-3"/>
  </r>
  <r>
    <x v="8"/>
    <x v="150"/>
    <s v="CARACAS"/>
    <m/>
    <m/>
    <m/>
    <m/>
    <s v=""/>
    <n v="2"/>
    <n v="2"/>
    <n v="2"/>
    <n v="1"/>
    <m/>
    <m/>
    <n v="0"/>
    <n v="2"/>
    <n v="2"/>
    <s v=""/>
    <s v=""/>
  </r>
  <r>
    <x v="8"/>
    <x v="57"/>
    <s v="HANOI"/>
    <m/>
    <m/>
    <m/>
    <m/>
    <s v=""/>
    <n v="72"/>
    <n v="68"/>
    <n v="66"/>
    <n v="0.97058823529411764"/>
    <m/>
    <m/>
    <n v="0"/>
    <n v="72"/>
    <n v="68"/>
    <s v=""/>
    <s v=""/>
  </r>
  <r>
    <x v="8"/>
    <x v="135"/>
    <s v="HARARE"/>
    <m/>
    <m/>
    <m/>
    <m/>
    <s v=""/>
    <n v="135"/>
    <n v="132"/>
    <n v="102"/>
    <n v="0.77272727272727271"/>
    <m/>
    <n v="1"/>
    <n v="7.5187969924812026E-3"/>
    <n v="135"/>
    <n v="132"/>
    <n v="1"/>
    <n v="7.5187969924812026E-3"/>
  </r>
  <r>
    <x v="9"/>
    <x v="1"/>
    <s v="ALGIERS"/>
    <m/>
    <m/>
    <m/>
    <m/>
    <s v=""/>
    <n v="159"/>
    <n v="124"/>
    <n v="32"/>
    <n v="0.25806451612903225"/>
    <n v="0"/>
    <n v="33"/>
    <n v="0.21019108280254778"/>
    <n v="159"/>
    <n v="124"/>
    <n v="33"/>
    <n v="0.21019108280254778"/>
  </r>
  <r>
    <x v="9"/>
    <x v="58"/>
    <s v="LUANDA"/>
    <m/>
    <m/>
    <m/>
    <m/>
    <s v=""/>
    <n v="21"/>
    <n v="21"/>
    <n v="8"/>
    <n v="0.38095238095238093"/>
    <n v="0"/>
    <n v="0"/>
    <n v="0"/>
    <n v="21"/>
    <n v="21"/>
    <s v=""/>
    <s v=""/>
  </r>
  <r>
    <x v="9"/>
    <x v="2"/>
    <s v="BUENOS AIRES"/>
    <m/>
    <m/>
    <m/>
    <m/>
    <s v=""/>
    <n v="2"/>
    <n v="2"/>
    <n v="2"/>
    <n v="1"/>
    <n v="0"/>
    <n v="0"/>
    <n v="0"/>
    <n v="2"/>
    <n v="2"/>
    <s v=""/>
    <s v=""/>
  </r>
  <r>
    <x v="9"/>
    <x v="4"/>
    <s v="BAKU"/>
    <m/>
    <m/>
    <m/>
    <m/>
    <s v=""/>
    <n v="1998"/>
    <n v="1839"/>
    <n v="237"/>
    <n v="0.12887438825448613"/>
    <n v="0"/>
    <n v="152"/>
    <n v="7.634354595680562E-2"/>
    <n v="1998"/>
    <n v="1839"/>
    <n v="152"/>
    <n v="7.634354595680562E-2"/>
  </r>
  <r>
    <x v="9"/>
    <x v="84"/>
    <s v="MINSK"/>
    <m/>
    <m/>
    <m/>
    <m/>
    <s v=""/>
    <n v="13232"/>
    <n v="13075"/>
    <n v="12819"/>
    <n v="0.98042065009560231"/>
    <n v="0"/>
    <n v="128"/>
    <n v="9.6947663409831103E-3"/>
    <n v="13232"/>
    <n v="13075"/>
    <n v="128"/>
    <n v="9.6947663409831103E-3"/>
  </r>
  <r>
    <x v="9"/>
    <x v="5"/>
    <s v="SARAJEVO"/>
    <m/>
    <m/>
    <m/>
    <m/>
    <s v=""/>
    <n v="4"/>
    <n v="4"/>
    <n v="3"/>
    <n v="0.75"/>
    <n v="0"/>
    <n v="0"/>
    <n v="0"/>
    <n v="4"/>
    <n v="4"/>
    <s v=""/>
    <s v=""/>
  </r>
  <r>
    <x v="9"/>
    <x v="7"/>
    <s v="SOFIA"/>
    <m/>
    <m/>
    <m/>
    <m/>
    <s v=""/>
    <n v="143"/>
    <n v="138"/>
    <n v="59"/>
    <n v="0.42753623188405798"/>
    <n v="0"/>
    <n v="3"/>
    <n v="2.1276595744680851E-2"/>
    <n v="143"/>
    <n v="138"/>
    <n v="3"/>
    <n v="2.1276595744680851E-2"/>
  </r>
  <r>
    <x v="9"/>
    <x v="8"/>
    <s v="OTTAWA"/>
    <m/>
    <m/>
    <m/>
    <m/>
    <s v=""/>
    <n v="19"/>
    <n v="15"/>
    <n v="9"/>
    <n v="0.6"/>
    <n v="0"/>
    <n v="4"/>
    <n v="0.21052631578947367"/>
    <n v="19"/>
    <n v="15"/>
    <n v="4"/>
    <n v="0.21052631578947367"/>
  </r>
  <r>
    <x v="9"/>
    <x v="10"/>
    <s v="BEIJING"/>
    <m/>
    <m/>
    <m/>
    <m/>
    <s v=""/>
    <n v="753"/>
    <n v="744"/>
    <n v="431"/>
    <n v="0.57930107526881724"/>
    <n v="0"/>
    <n v="4"/>
    <n v="5.3475935828877002E-3"/>
    <n v="753"/>
    <n v="744"/>
    <n v="4"/>
    <n v="5.3475935828877002E-3"/>
  </r>
  <r>
    <x v="9"/>
    <x v="10"/>
    <s v="CHONGQING"/>
    <m/>
    <m/>
    <m/>
    <m/>
    <s v=""/>
    <n v="24"/>
    <n v="24"/>
    <n v="15"/>
    <n v="0.625"/>
    <n v="0"/>
    <n v="0"/>
    <n v="0"/>
    <n v="24"/>
    <n v="24"/>
    <s v=""/>
    <s v=""/>
  </r>
  <r>
    <x v="9"/>
    <x v="10"/>
    <s v="SHANGHAI"/>
    <m/>
    <m/>
    <m/>
    <m/>
    <s v=""/>
    <n v="240"/>
    <n v="192"/>
    <n v="25"/>
    <n v="0.13020833333333334"/>
    <n v="0"/>
    <n v="26"/>
    <n v="0.11926605504587157"/>
    <n v="240"/>
    <n v="192"/>
    <n v="26"/>
    <n v="0.11926605504587157"/>
  </r>
  <r>
    <x v="9"/>
    <x v="11"/>
    <s v="BOGOTA"/>
    <m/>
    <m/>
    <m/>
    <m/>
    <s v=""/>
    <n v="9"/>
    <n v="1"/>
    <n v="1"/>
    <n v="1"/>
    <n v="0"/>
    <n v="8"/>
    <n v="0.88888888888888884"/>
    <n v="9"/>
    <n v="1"/>
    <n v="8"/>
    <n v="0.88888888888888884"/>
  </r>
  <r>
    <x v="9"/>
    <x v="12"/>
    <s v="ZAGREB"/>
    <m/>
    <m/>
    <m/>
    <m/>
    <s v=""/>
    <n v="59"/>
    <n v="57"/>
    <n v="35"/>
    <n v="0.61403508771929827"/>
    <n v="0"/>
    <n v="1"/>
    <n v="1.7241379310344827E-2"/>
    <n v="59"/>
    <n v="57"/>
    <n v="1"/>
    <n v="1.7241379310344827E-2"/>
  </r>
  <r>
    <x v="9"/>
    <x v="13"/>
    <s v="HAVANA"/>
    <m/>
    <m/>
    <m/>
    <m/>
    <s v=""/>
    <n v="51"/>
    <n v="51"/>
    <n v="22"/>
    <n v="0.43137254901960786"/>
    <n v="0"/>
    <n v="0"/>
    <n v="0"/>
    <n v="51"/>
    <n v="51"/>
    <s v=""/>
    <s v=""/>
  </r>
  <r>
    <x v="9"/>
    <x v="115"/>
    <s v="QUITO"/>
    <m/>
    <m/>
    <m/>
    <m/>
    <s v=""/>
    <n v="52"/>
    <n v="52"/>
    <n v="36"/>
    <n v="0.69230769230769229"/>
    <n v="0"/>
    <n v="0"/>
    <n v="0"/>
    <n v="52"/>
    <n v="52"/>
    <s v=""/>
    <s v=""/>
  </r>
  <r>
    <x v="9"/>
    <x v="15"/>
    <s v="CAIRO"/>
    <m/>
    <m/>
    <m/>
    <m/>
    <s v=""/>
    <n v="627"/>
    <n v="539"/>
    <n v="203"/>
    <n v="0.37662337662337664"/>
    <n v="2"/>
    <n v="62"/>
    <n v="0.10281923714759536"/>
    <n v="627"/>
    <n v="541"/>
    <n v="62"/>
    <n v="0.10281923714759536"/>
  </r>
  <r>
    <x v="9"/>
    <x v="16"/>
    <s v="ADDIS ABEBA"/>
    <m/>
    <m/>
    <m/>
    <m/>
    <s v=""/>
    <n v="121"/>
    <n v="101"/>
    <n v="15"/>
    <n v="0.14851485148514851"/>
    <n v="1"/>
    <n v="12"/>
    <n v="0.10526315789473684"/>
    <n v="121"/>
    <n v="102"/>
    <n v="12"/>
    <n v="0.10526315789473684"/>
  </r>
  <r>
    <x v="9"/>
    <x v="17"/>
    <s v="SKOPJE"/>
    <m/>
    <m/>
    <m/>
    <m/>
    <s v=""/>
    <n v="5"/>
    <n v="3"/>
    <n v="1"/>
    <n v="0.33333333333333331"/>
    <n v="0"/>
    <n v="2"/>
    <n v="0.4"/>
    <n v="5"/>
    <n v="3"/>
    <n v="2"/>
    <n v="0.4"/>
  </r>
  <r>
    <x v="9"/>
    <x v="86"/>
    <s v="ACCRA"/>
    <m/>
    <m/>
    <m/>
    <m/>
    <s v=""/>
    <n v="78"/>
    <n v="59"/>
    <n v="28"/>
    <n v="0.47457627118644069"/>
    <n v="10"/>
    <n v="7"/>
    <n v="9.2105263157894732E-2"/>
    <n v="78"/>
    <n v="69"/>
    <n v="7"/>
    <n v="9.2105263157894732E-2"/>
  </r>
  <r>
    <x v="9"/>
    <x v="20"/>
    <s v="MUMBAI"/>
    <m/>
    <m/>
    <m/>
    <m/>
    <s v=""/>
    <n v="1646"/>
    <n v="1252"/>
    <n v="737"/>
    <n v="0.58865814696485619"/>
    <n v="0"/>
    <n v="229"/>
    <n v="0.15462525320729237"/>
    <n v="1646"/>
    <n v="1252"/>
    <n v="229"/>
    <n v="0.15462525320729237"/>
  </r>
  <r>
    <x v="9"/>
    <x v="20"/>
    <s v="NEW DELHI"/>
    <m/>
    <m/>
    <m/>
    <m/>
    <s v=""/>
    <n v="879"/>
    <n v="337"/>
    <n v="130"/>
    <n v="0.3857566765578635"/>
    <n v="0"/>
    <n v="536"/>
    <n v="0.61397479954180989"/>
    <n v="879"/>
    <n v="337"/>
    <n v="536"/>
    <n v="0.61397479954180989"/>
  </r>
  <r>
    <x v="9"/>
    <x v="21"/>
    <s v="JAKARTA"/>
    <m/>
    <m/>
    <m/>
    <m/>
    <s v=""/>
    <n v="235"/>
    <n v="231"/>
    <n v="102"/>
    <n v="0.44155844155844154"/>
    <n v="0"/>
    <n v="2"/>
    <n v="8.5836909871244635E-3"/>
    <n v="235"/>
    <n v="231"/>
    <n v="2"/>
    <n v="8.5836909871244635E-3"/>
  </r>
  <r>
    <x v="9"/>
    <x v="22"/>
    <s v="TEHERAN"/>
    <m/>
    <m/>
    <m/>
    <m/>
    <s v=""/>
    <n v="178"/>
    <n v="147"/>
    <n v="18"/>
    <n v="0.12244897959183673"/>
    <n v="0"/>
    <n v="28"/>
    <n v="0.16"/>
    <n v="178"/>
    <n v="147"/>
    <n v="28"/>
    <n v="0.16"/>
  </r>
  <r>
    <x v="9"/>
    <x v="87"/>
    <s v="ERBIL"/>
    <m/>
    <m/>
    <m/>
    <m/>
    <s v=""/>
    <n v="118"/>
    <n v="65"/>
    <n v="17"/>
    <n v="0.26153846153846155"/>
    <n v="2"/>
    <n v="51"/>
    <n v="0.43220338983050849"/>
    <n v="118"/>
    <n v="67"/>
    <n v="51"/>
    <n v="0.43220338983050849"/>
  </r>
  <r>
    <x v="9"/>
    <x v="23"/>
    <s v="DUBLIN"/>
    <m/>
    <m/>
    <m/>
    <m/>
    <s v=""/>
    <n v="56"/>
    <n v="50"/>
    <n v="9"/>
    <n v="0.18"/>
    <n v="0"/>
    <n v="5"/>
    <n v="9.0909090909090912E-2"/>
    <n v="56"/>
    <n v="50"/>
    <n v="5"/>
    <n v="9.0909090909090912E-2"/>
  </r>
  <r>
    <x v="9"/>
    <x v="24"/>
    <s v="TEL AVIV"/>
    <m/>
    <m/>
    <m/>
    <m/>
    <s v=""/>
    <n v="210"/>
    <n v="200"/>
    <n v="29"/>
    <n v="0.14499999999999999"/>
    <n v="0"/>
    <n v="4"/>
    <n v="1.9607843137254902E-2"/>
    <n v="210"/>
    <n v="200"/>
    <n v="4"/>
    <n v="1.9607843137254902E-2"/>
  </r>
  <r>
    <x v="9"/>
    <x v="25"/>
    <s v="TOKYO"/>
    <m/>
    <m/>
    <m/>
    <m/>
    <s v=""/>
    <n v="18"/>
    <n v="15"/>
    <n v="2"/>
    <n v="0.13333333333333333"/>
    <n v="0"/>
    <n v="2"/>
    <n v="0.11764705882352941"/>
    <n v="18"/>
    <n v="15"/>
    <n v="2"/>
    <n v="0.11764705882352941"/>
  </r>
  <r>
    <x v="9"/>
    <x v="26"/>
    <s v="AMMAN"/>
    <m/>
    <m/>
    <m/>
    <m/>
    <s v=""/>
    <n v="110"/>
    <n v="70"/>
    <n v="33"/>
    <n v="0.47142857142857142"/>
    <n v="1"/>
    <n v="0"/>
    <n v="0"/>
    <n v="110"/>
    <n v="71"/>
    <s v=""/>
    <s v=""/>
  </r>
  <r>
    <x v="9"/>
    <x v="27"/>
    <s v="ALMATY"/>
    <m/>
    <m/>
    <m/>
    <m/>
    <s v=""/>
    <n v="2691"/>
    <n v="2326"/>
    <n v="733"/>
    <n v="0.31513327601031815"/>
    <n v="7"/>
    <n v="337"/>
    <n v="0.12621722846441946"/>
    <n v="2691"/>
    <n v="2333"/>
    <n v="337"/>
    <n v="0.12621722846441946"/>
  </r>
  <r>
    <x v="9"/>
    <x v="28"/>
    <s v="NAIROBI"/>
    <m/>
    <m/>
    <m/>
    <m/>
    <s v=""/>
    <n v="104"/>
    <n v="73"/>
    <n v="8"/>
    <n v="0.1095890410958904"/>
    <n v="0"/>
    <n v="19"/>
    <n v="0.20652173913043478"/>
    <n v="104"/>
    <n v="73"/>
    <n v="19"/>
    <n v="0.20652173913043478"/>
  </r>
  <r>
    <x v="9"/>
    <x v="100"/>
    <s v="PRISTINA"/>
    <m/>
    <m/>
    <m/>
    <m/>
    <s v=""/>
    <n v="291"/>
    <n v="228"/>
    <n v="68"/>
    <n v="0.2982456140350877"/>
    <n v="0"/>
    <n v="48"/>
    <n v="0.17391304347826086"/>
    <n v="291"/>
    <n v="228"/>
    <n v="48"/>
    <n v="0.17391304347826086"/>
  </r>
  <r>
    <x v="9"/>
    <x v="29"/>
    <s v="KUWAIT"/>
    <m/>
    <m/>
    <m/>
    <m/>
    <s v=""/>
    <n v="135"/>
    <n v="129"/>
    <n v="97"/>
    <n v="0.75193798449612403"/>
    <n v="1"/>
    <n v="5"/>
    <n v="3.7037037037037035E-2"/>
    <n v="135"/>
    <n v="130"/>
    <n v="5"/>
    <n v="3.7037037037037035E-2"/>
  </r>
  <r>
    <x v="9"/>
    <x v="142"/>
    <s v="BISHKEK"/>
    <m/>
    <m/>
    <m/>
    <m/>
    <s v=""/>
    <n v="489"/>
    <n v="371"/>
    <n v="116"/>
    <n v="0.31266846361185985"/>
    <n v="2"/>
    <n v="82"/>
    <n v="0.18021978021978022"/>
    <n v="489"/>
    <n v="373"/>
    <n v="82"/>
    <n v="0.18021978021978022"/>
  </r>
  <r>
    <x v="9"/>
    <x v="30"/>
    <s v="BEIRUT"/>
    <m/>
    <m/>
    <m/>
    <m/>
    <s v=""/>
    <n v="59"/>
    <n v="53"/>
    <n v="21"/>
    <n v="0.39622641509433965"/>
    <n v="0"/>
    <n v="6"/>
    <n v="0.10169491525423729"/>
    <n v="59"/>
    <n v="53"/>
    <n v="6"/>
    <n v="0.10169491525423729"/>
  </r>
  <r>
    <x v="9"/>
    <x v="31"/>
    <s v="KUALA LUMPUR"/>
    <m/>
    <m/>
    <m/>
    <m/>
    <s v=""/>
    <n v="1"/>
    <n v="1"/>
    <n v="0"/>
    <n v="0"/>
    <n v="0"/>
    <n v="0"/>
    <n v="0"/>
    <n v="1"/>
    <n v="1"/>
    <s v=""/>
    <s v=""/>
  </r>
  <r>
    <x v="9"/>
    <x v="32"/>
    <s v="MEXICO CITY"/>
    <m/>
    <m/>
    <m/>
    <m/>
    <s v=""/>
    <n v="6"/>
    <n v="6"/>
    <n v="6"/>
    <n v="1"/>
    <n v="0"/>
    <n v="0"/>
    <n v="0"/>
    <n v="6"/>
    <n v="6"/>
    <s v=""/>
    <s v=""/>
  </r>
  <r>
    <x v="9"/>
    <x v="88"/>
    <s v="CHISINAU"/>
    <m/>
    <m/>
    <m/>
    <m/>
    <s v=""/>
    <n v="72"/>
    <n v="62"/>
    <n v="38"/>
    <n v="0.61290322580645162"/>
    <n v="0"/>
    <n v="2"/>
    <n v="3.125E-2"/>
    <n v="72"/>
    <n v="62"/>
    <n v="2"/>
    <n v="3.125E-2"/>
  </r>
  <r>
    <x v="9"/>
    <x v="89"/>
    <s v="ULAN BATOR"/>
    <m/>
    <m/>
    <m/>
    <m/>
    <s v=""/>
    <n v="213"/>
    <n v="207"/>
    <n v="60"/>
    <n v="0.28985507246376813"/>
    <n v="0"/>
    <n v="0"/>
    <n v="0"/>
    <n v="213"/>
    <n v="207"/>
    <s v=""/>
    <s v=""/>
  </r>
  <r>
    <x v="9"/>
    <x v="33"/>
    <s v="RABAT"/>
    <m/>
    <m/>
    <m/>
    <m/>
    <s v=""/>
    <n v="132"/>
    <n v="100"/>
    <n v="52"/>
    <n v="0.52"/>
    <n v="0"/>
    <n v="29"/>
    <n v="0.22480620155038761"/>
    <n v="132"/>
    <n v="100"/>
    <n v="29"/>
    <n v="0.22480620155038761"/>
  </r>
  <r>
    <x v="9"/>
    <x v="34"/>
    <s v="ABUJA"/>
    <m/>
    <m/>
    <m/>
    <m/>
    <s v=""/>
    <n v="190"/>
    <n v="73"/>
    <n v="25"/>
    <n v="0.34246575342465752"/>
    <n v="12"/>
    <n v="95"/>
    <n v="0.52777777777777779"/>
    <n v="190"/>
    <n v="85"/>
    <n v="95"/>
    <n v="0.52777777777777779"/>
  </r>
  <r>
    <x v="9"/>
    <x v="35"/>
    <s v="MUSCAT"/>
    <m/>
    <m/>
    <m/>
    <m/>
    <s v=""/>
    <n v="19"/>
    <n v="19"/>
    <n v="19"/>
    <n v="1"/>
    <n v="0"/>
    <n v="0"/>
    <n v="0"/>
    <n v="19"/>
    <n v="19"/>
    <s v=""/>
    <s v=""/>
  </r>
  <r>
    <x v="9"/>
    <x v="36"/>
    <s v="ISLAMABAD"/>
    <m/>
    <m/>
    <m/>
    <m/>
    <s v=""/>
    <n v="139"/>
    <n v="92"/>
    <n v="21"/>
    <n v="0.22826086956521738"/>
    <n v="0"/>
    <n v="47"/>
    <n v="0.33812949640287771"/>
    <n v="139"/>
    <n v="92"/>
    <n v="47"/>
    <n v="0.33812949640287771"/>
  </r>
  <r>
    <x v="9"/>
    <x v="37"/>
    <s v="LIMA"/>
    <m/>
    <m/>
    <m/>
    <m/>
    <s v=""/>
    <n v="1"/>
    <n v="1"/>
    <n v="1"/>
    <n v="1"/>
    <n v="0"/>
    <n v="0"/>
    <n v="0"/>
    <n v="1"/>
    <n v="1"/>
    <s v=""/>
    <s v=""/>
  </r>
  <r>
    <x v="9"/>
    <x v="38"/>
    <s v="MANILA"/>
    <m/>
    <m/>
    <m/>
    <m/>
    <s v=""/>
    <n v="56"/>
    <n v="53"/>
    <n v="14"/>
    <n v="0.26415094339622641"/>
    <n v="0"/>
    <n v="1"/>
    <n v="1.8518518518518517E-2"/>
    <n v="56"/>
    <n v="53"/>
    <n v="1"/>
    <n v="1.8518518518518517E-2"/>
  </r>
  <r>
    <x v="9"/>
    <x v="74"/>
    <s v="DOHA"/>
    <m/>
    <m/>
    <m/>
    <m/>
    <s v=""/>
    <n v="94"/>
    <n v="91"/>
    <n v="71"/>
    <n v="0.78021978021978022"/>
    <n v="0"/>
    <n v="1"/>
    <n v="1.0869565217391304E-2"/>
    <n v="94"/>
    <n v="91"/>
    <n v="1"/>
    <n v="1.0869565217391304E-2"/>
  </r>
  <r>
    <x v="9"/>
    <x v="39"/>
    <s v="BUCHAREST"/>
    <m/>
    <m/>
    <m/>
    <m/>
    <s v=""/>
    <n v="200"/>
    <n v="162"/>
    <n v="86"/>
    <n v="0.53086419753086422"/>
    <n v="0"/>
    <n v="38"/>
    <n v="0.19"/>
    <n v="200"/>
    <n v="162"/>
    <n v="38"/>
    <n v="0.19"/>
  </r>
  <r>
    <x v="9"/>
    <x v="40"/>
    <s v="KAZAN"/>
    <m/>
    <m/>
    <m/>
    <m/>
    <s v=""/>
    <n v="4085"/>
    <n v="4057"/>
    <n v="152"/>
    <n v="3.7466107961547944E-2"/>
    <n v="0"/>
    <n v="14"/>
    <n v="3.4389584868582657E-3"/>
    <n v="4085"/>
    <n v="4057"/>
    <n v="14"/>
    <n v="3.4389584868582657E-3"/>
  </r>
  <r>
    <x v="9"/>
    <x v="40"/>
    <s v="MOSCOW"/>
    <m/>
    <m/>
    <m/>
    <m/>
    <s v=""/>
    <n v="22227"/>
    <n v="21913"/>
    <n v="3629"/>
    <n v="0.16560945557431661"/>
    <n v="0"/>
    <n v="283"/>
    <n v="1.2750045053162733E-2"/>
    <n v="22227"/>
    <n v="21913"/>
    <n v="283"/>
    <n v="1.2750045053162733E-2"/>
  </r>
  <r>
    <x v="9"/>
    <x v="40"/>
    <s v="ST. PETERSBURG"/>
    <m/>
    <m/>
    <m/>
    <m/>
    <s v=""/>
    <n v="5647"/>
    <n v="5623"/>
    <n v="3018"/>
    <n v="0.53672416859327765"/>
    <n v="0"/>
    <n v="18"/>
    <n v="3.1909235951072504E-3"/>
    <n v="5647"/>
    <n v="5623"/>
    <n v="18"/>
    <n v="3.1909235951072504E-3"/>
  </r>
  <r>
    <x v="9"/>
    <x v="40"/>
    <s v="YEKATERINBURG"/>
    <m/>
    <m/>
    <m/>
    <m/>
    <s v=""/>
    <n v="3756"/>
    <n v="3742"/>
    <n v="2016"/>
    <n v="0.53874933190807051"/>
    <n v="0"/>
    <n v="7"/>
    <n v="1.8671645772205922E-3"/>
    <n v="3756"/>
    <n v="3742"/>
    <n v="7"/>
    <n v="1.8671645772205922E-3"/>
  </r>
  <r>
    <x v="9"/>
    <x v="41"/>
    <s v="RIYADH"/>
    <m/>
    <m/>
    <m/>
    <m/>
    <s v=""/>
    <n v="401"/>
    <n v="361"/>
    <n v="345"/>
    <n v="0.95567867036011078"/>
    <n v="0"/>
    <n v="37"/>
    <n v="9.2964824120603015E-2"/>
    <n v="401"/>
    <n v="361"/>
    <n v="37"/>
    <n v="9.2964824120603015E-2"/>
  </r>
  <r>
    <x v="9"/>
    <x v="43"/>
    <s v="BELGRADE"/>
    <m/>
    <m/>
    <m/>
    <m/>
    <s v=""/>
    <n v="249"/>
    <n v="214"/>
    <n v="104"/>
    <n v="0.48598130841121495"/>
    <n v="0"/>
    <n v="32"/>
    <n v="0.13008130081300814"/>
    <n v="249"/>
    <n v="214"/>
    <n v="32"/>
    <n v="0.13008130081300814"/>
  </r>
  <r>
    <x v="9"/>
    <x v="43"/>
    <s v="SUBOTICA"/>
    <m/>
    <m/>
    <m/>
    <m/>
    <s v=""/>
    <n v="33"/>
    <n v="32"/>
    <n v="15"/>
    <n v="0.46875"/>
    <n v="0"/>
    <n v="1"/>
    <n v="3.0303030303030304E-2"/>
    <n v="33"/>
    <n v="32"/>
    <n v="1"/>
    <n v="3.0303030303030304E-2"/>
  </r>
  <r>
    <x v="9"/>
    <x v="76"/>
    <s v="SINGAPORE"/>
    <m/>
    <m/>
    <m/>
    <m/>
    <s v=""/>
    <n v="22"/>
    <n v="22"/>
    <n v="21"/>
    <n v="0.95454545454545459"/>
    <n v="0"/>
    <n v="0"/>
    <n v="0"/>
    <n v="22"/>
    <n v="22"/>
    <s v=""/>
    <s v=""/>
  </r>
  <r>
    <x v="9"/>
    <x v="46"/>
    <s v="PRETORIA"/>
    <m/>
    <m/>
    <m/>
    <m/>
    <s v=""/>
    <n v="114"/>
    <n v="111"/>
    <n v="54"/>
    <n v="0.48648648648648651"/>
    <n v="0"/>
    <n v="0"/>
    <n v="0"/>
    <n v="114"/>
    <n v="111"/>
    <s v=""/>
    <s v=""/>
  </r>
  <r>
    <x v="9"/>
    <x v="47"/>
    <s v="SEOUL"/>
    <m/>
    <m/>
    <m/>
    <m/>
    <s v=""/>
    <n v="3"/>
    <n v="3"/>
    <n v="0"/>
    <n v="0"/>
    <n v="0"/>
    <n v="0"/>
    <n v="0"/>
    <n v="3"/>
    <n v="3"/>
    <s v=""/>
    <s v=""/>
  </r>
  <r>
    <x v="9"/>
    <x v="49"/>
    <s v="TAIPEI"/>
    <m/>
    <m/>
    <m/>
    <m/>
    <s v=""/>
    <n v="2"/>
    <n v="2"/>
    <n v="2"/>
    <n v="1"/>
    <n v="0"/>
    <n v="0"/>
    <n v="0"/>
    <n v="2"/>
    <n v="2"/>
    <s v=""/>
    <s v=""/>
  </r>
  <r>
    <x v="9"/>
    <x v="50"/>
    <s v="BANGKOK"/>
    <m/>
    <m/>
    <m/>
    <m/>
    <s v=""/>
    <n v="75"/>
    <n v="75"/>
    <n v="36"/>
    <n v="0.48"/>
    <n v="0"/>
    <n v="0"/>
    <n v="0"/>
    <n v="75"/>
    <n v="75"/>
    <s v=""/>
    <s v=""/>
  </r>
  <r>
    <x v="9"/>
    <x v="51"/>
    <s v="TUNIS"/>
    <m/>
    <m/>
    <m/>
    <m/>
    <s v=""/>
    <n v="76"/>
    <n v="62"/>
    <n v="19"/>
    <n v="0.30645161290322581"/>
    <n v="1"/>
    <n v="10"/>
    <n v="0.13698630136986301"/>
    <n v="76"/>
    <n v="63"/>
    <n v="10"/>
    <n v="0.13698630136986301"/>
  </r>
  <r>
    <x v="9"/>
    <x v="52"/>
    <s v="ANKARA"/>
    <m/>
    <m/>
    <m/>
    <m/>
    <s v=""/>
    <n v="950"/>
    <n v="787"/>
    <n v="421"/>
    <n v="0.53494282083862765"/>
    <n v="0"/>
    <n v="162"/>
    <n v="0.17070600632244468"/>
    <n v="950"/>
    <n v="787"/>
    <n v="162"/>
    <n v="0.17070600632244468"/>
  </r>
  <r>
    <x v="9"/>
    <x v="52"/>
    <s v="ISTANBUL"/>
    <m/>
    <m/>
    <m/>
    <m/>
    <s v=""/>
    <n v="4039"/>
    <n v="3514"/>
    <n v="3079"/>
    <n v="0.87620944792259536"/>
    <n v="21"/>
    <n v="488"/>
    <n v="0.12130251056425553"/>
    <n v="4039"/>
    <n v="3535"/>
    <n v="488"/>
    <n v="0.12130251056425553"/>
  </r>
  <r>
    <x v="9"/>
    <x v="53"/>
    <s v="BEREHOVE"/>
    <m/>
    <m/>
    <m/>
    <m/>
    <s v=""/>
    <n v="36"/>
    <n v="32"/>
    <n v="25"/>
    <n v="0.78125"/>
    <n v="0"/>
    <n v="4"/>
    <n v="0.1111111111111111"/>
    <n v="36"/>
    <n v="32"/>
    <n v="4"/>
    <n v="0.1111111111111111"/>
  </r>
  <r>
    <x v="9"/>
    <x v="53"/>
    <s v="KYIV"/>
    <m/>
    <m/>
    <m/>
    <m/>
    <s v=""/>
    <n v="584"/>
    <n v="563"/>
    <n v="466"/>
    <n v="0.82770870337477798"/>
    <n v="0"/>
    <n v="21"/>
    <n v="3.5958904109589039E-2"/>
    <n v="584"/>
    <n v="563"/>
    <n v="21"/>
    <n v="3.5958904109589039E-2"/>
  </r>
  <r>
    <x v="9"/>
    <x v="53"/>
    <s v="UZHHOROD"/>
    <m/>
    <m/>
    <m/>
    <m/>
    <s v=""/>
    <n v="82"/>
    <n v="69"/>
    <n v="64"/>
    <n v="0.92753623188405798"/>
    <n v="0"/>
    <n v="13"/>
    <n v="0.15853658536585366"/>
    <n v="82"/>
    <n v="69"/>
    <n v="13"/>
    <n v="0.15853658536585366"/>
  </r>
  <r>
    <x v="9"/>
    <x v="54"/>
    <s v="ABU DHABI"/>
    <m/>
    <m/>
    <m/>
    <m/>
    <s v=""/>
    <n v="809"/>
    <n v="601"/>
    <n v="336"/>
    <n v="0.55906821963394338"/>
    <n v="3"/>
    <n v="188"/>
    <n v="0.23737373737373738"/>
    <n v="809"/>
    <n v="604"/>
    <n v="188"/>
    <n v="0.23737373737373738"/>
  </r>
  <r>
    <x v="9"/>
    <x v="55"/>
    <s v="LONDON"/>
    <m/>
    <m/>
    <m/>
    <m/>
    <s v=""/>
    <n v="413"/>
    <n v="386"/>
    <n v="236"/>
    <n v="0.6113989637305699"/>
    <n v="1"/>
    <n v="23"/>
    <n v="5.6097560975609757E-2"/>
    <n v="413"/>
    <n v="387"/>
    <n v="23"/>
    <n v="5.6097560975609757E-2"/>
  </r>
  <r>
    <x v="9"/>
    <x v="56"/>
    <s v="CHICAGO, IL"/>
    <m/>
    <m/>
    <m/>
    <m/>
    <s v=""/>
    <n v="13"/>
    <n v="11"/>
    <n v="3"/>
    <n v="0.27272727272727271"/>
    <n v="1"/>
    <n v="1"/>
    <n v="7.6923076923076927E-2"/>
    <n v="13"/>
    <n v="12"/>
    <n v="1"/>
    <n v="7.6923076923076927E-2"/>
  </r>
  <r>
    <x v="9"/>
    <x v="56"/>
    <s v="LOS ANGELES, CA"/>
    <m/>
    <m/>
    <m/>
    <m/>
    <s v=""/>
    <n v="29"/>
    <n v="24"/>
    <n v="17"/>
    <n v="0.70833333333333337"/>
    <n v="2"/>
    <n v="2"/>
    <n v="7.1428571428571425E-2"/>
    <n v="29"/>
    <n v="26"/>
    <n v="2"/>
    <n v="7.1428571428571425E-2"/>
  </r>
  <r>
    <x v="9"/>
    <x v="56"/>
    <s v="NEW YORK, NY"/>
    <m/>
    <m/>
    <m/>
    <m/>
    <s v=""/>
    <n v="48"/>
    <n v="44"/>
    <n v="7"/>
    <n v="0.15909090909090909"/>
    <n v="0"/>
    <n v="3"/>
    <n v="6.3829787234042548E-2"/>
    <n v="48"/>
    <n v="44"/>
    <n v="3"/>
    <n v="6.3829787234042548E-2"/>
  </r>
  <r>
    <x v="9"/>
    <x v="56"/>
    <s v="WASHINGTON, DC"/>
    <m/>
    <m/>
    <m/>
    <m/>
    <s v=""/>
    <n v="27"/>
    <n v="24"/>
    <n v="23"/>
    <n v="0.95833333333333337"/>
    <n v="0"/>
    <n v="2"/>
    <n v="7.6923076923076927E-2"/>
    <n v="27"/>
    <n v="24"/>
    <n v="2"/>
    <n v="7.6923076923076927E-2"/>
  </r>
  <r>
    <x v="9"/>
    <x v="90"/>
    <s v="TASHKENT"/>
    <m/>
    <m/>
    <m/>
    <m/>
    <s v=""/>
    <n v="573"/>
    <n v="531"/>
    <n v="77"/>
    <n v="0.14500941619585686"/>
    <n v="36"/>
    <n v="2"/>
    <n v="3.5149384885764497E-3"/>
    <n v="573"/>
    <n v="567"/>
    <n v="2"/>
    <n v="3.5149384885764497E-3"/>
  </r>
  <r>
    <x v="9"/>
    <x v="57"/>
    <s v="HANOI"/>
    <m/>
    <m/>
    <m/>
    <m/>
    <s v=""/>
    <n v="16"/>
    <n v="15"/>
    <n v="4"/>
    <n v="0.26666666666666666"/>
    <n v="0"/>
    <n v="0"/>
    <n v="0"/>
    <n v="16"/>
    <n v="15"/>
    <s v=""/>
    <s v=""/>
  </r>
  <r>
    <x v="9"/>
    <x v="57"/>
    <s v="HO CHI MINH"/>
    <m/>
    <m/>
    <m/>
    <m/>
    <s v=""/>
    <n v="21"/>
    <n v="21"/>
    <n v="6"/>
    <n v="0.2857142857142857"/>
    <n v="0"/>
    <n v="0"/>
    <n v="0"/>
    <n v="21"/>
    <n v="21"/>
    <s v=""/>
    <s v=""/>
  </r>
  <r>
    <x v="10"/>
    <x v="10"/>
    <s v="BEIJING"/>
    <m/>
    <m/>
    <m/>
    <m/>
    <s v=""/>
    <n v="28"/>
    <n v="23"/>
    <n v="1"/>
    <n v="4.3478260869565216E-2"/>
    <n v="0"/>
    <n v="0"/>
    <n v="0"/>
    <n v="28"/>
    <n v="23"/>
    <s v=""/>
    <s v=""/>
  </r>
  <r>
    <x v="10"/>
    <x v="20"/>
    <s v="NEW DELHI"/>
    <m/>
    <m/>
    <m/>
    <m/>
    <s v=""/>
    <n v="929"/>
    <n v="653"/>
    <n v="123"/>
    <n v="0.18836140888208269"/>
    <n v="0"/>
    <n v="250"/>
    <n v="0.27685492801771872"/>
    <n v="929"/>
    <n v="653"/>
    <n v="250"/>
    <n v="0.27685492801771872"/>
  </r>
  <r>
    <x v="10"/>
    <x v="40"/>
    <s v="MOSCOW"/>
    <m/>
    <m/>
    <m/>
    <m/>
    <s v=""/>
    <n v="164"/>
    <n v="153"/>
    <n v="123"/>
    <n v="0.80392156862745101"/>
    <n v="0"/>
    <n v="1"/>
    <n v="6.4935064935064939E-3"/>
    <n v="164"/>
    <n v="153"/>
    <n v="1"/>
    <n v="6.4935064935064939E-3"/>
  </r>
  <r>
    <x v="10"/>
    <x v="55"/>
    <s v="LONDON"/>
    <m/>
    <m/>
    <m/>
    <m/>
    <s v=""/>
    <n v="798"/>
    <n v="792"/>
    <n v="136"/>
    <n v="0.17171717171717171"/>
    <n v="0"/>
    <n v="2"/>
    <n v="2.5188916876574307E-3"/>
    <n v="798"/>
    <n v="792"/>
    <n v="2"/>
    <n v="2.5188916876574307E-3"/>
  </r>
  <r>
    <x v="10"/>
    <x v="56"/>
    <s v="WASHINGTON, DC"/>
    <m/>
    <m/>
    <m/>
    <m/>
    <s v=""/>
    <n v="816"/>
    <n v="748"/>
    <n v="48"/>
    <n v="6.4171122994652413E-2"/>
    <n v="41"/>
    <n v="6"/>
    <n v="7.5471698113207548E-3"/>
    <n v="816"/>
    <n v="789"/>
    <n v="6"/>
    <n v="7.5471698113207548E-3"/>
  </r>
  <r>
    <x v="11"/>
    <x v="81"/>
    <s v="KABUL"/>
    <m/>
    <m/>
    <m/>
    <m/>
    <s v=""/>
    <n v="316"/>
    <n v="288"/>
    <n v="29"/>
    <n v="0.10069444444444445"/>
    <m/>
    <n v="28"/>
    <n v="8.8607594936708861E-2"/>
    <n v="316"/>
    <n v="288"/>
    <n v="28"/>
    <n v="8.8607594936708861E-2"/>
  </r>
  <r>
    <x v="11"/>
    <x v="0"/>
    <s v="TIRANA"/>
    <m/>
    <m/>
    <m/>
    <m/>
    <s v=""/>
    <n v="200"/>
    <n v="199"/>
    <n v="98"/>
    <n v="0.49246231155778897"/>
    <m/>
    <n v="1"/>
    <n v="5.0000000000000001E-3"/>
    <n v="200"/>
    <n v="199"/>
    <n v="1"/>
    <n v="5.0000000000000001E-3"/>
  </r>
  <r>
    <x v="11"/>
    <x v="0"/>
    <s v="VLORE"/>
    <m/>
    <m/>
    <m/>
    <m/>
    <s v=""/>
    <n v="26"/>
    <n v="26"/>
    <n v="25"/>
    <n v="0.96153846153846156"/>
    <m/>
    <m/>
    <n v="0"/>
    <n v="26"/>
    <n v="26"/>
    <s v=""/>
    <s v=""/>
  </r>
  <r>
    <x v="11"/>
    <x v="1"/>
    <s v="ALGIERS"/>
    <m/>
    <m/>
    <m/>
    <m/>
    <s v=""/>
    <n v="3593"/>
    <n v="2898"/>
    <n v="2751"/>
    <n v="0.94927536231884058"/>
    <n v="15"/>
    <n v="680"/>
    <n v="0.18925688839409963"/>
    <n v="3593"/>
    <n v="2913"/>
    <n v="680"/>
    <n v="0.18925688839409963"/>
  </r>
  <r>
    <x v="11"/>
    <x v="58"/>
    <s v="LUANDA"/>
    <m/>
    <m/>
    <m/>
    <m/>
    <s v=""/>
    <n v="169"/>
    <n v="162"/>
    <n v="86"/>
    <n v="0.53086419753086422"/>
    <m/>
    <n v="7"/>
    <n v="4.142011834319527E-2"/>
    <n v="169"/>
    <n v="162"/>
    <n v="7"/>
    <n v="4.142011834319527E-2"/>
  </r>
  <r>
    <x v="11"/>
    <x v="2"/>
    <s v="BUENOS AIRES"/>
    <m/>
    <m/>
    <m/>
    <m/>
    <s v=""/>
    <n v="10"/>
    <n v="10"/>
    <n v="10"/>
    <n v="1"/>
    <m/>
    <m/>
    <n v="0"/>
    <n v="10"/>
    <n v="10"/>
    <s v=""/>
    <s v=""/>
  </r>
  <r>
    <x v="11"/>
    <x v="82"/>
    <s v="YEREVAN"/>
    <m/>
    <m/>
    <m/>
    <m/>
    <s v=""/>
    <n v="1915"/>
    <n v="1594"/>
    <n v="939"/>
    <n v="0.5890840652446675"/>
    <m/>
    <n v="321"/>
    <n v="0.16762402088772846"/>
    <n v="1915"/>
    <n v="1594"/>
    <n v="321"/>
    <n v="0.16762402088772846"/>
  </r>
  <r>
    <x v="11"/>
    <x v="3"/>
    <s v="ADELAIDE"/>
    <m/>
    <m/>
    <m/>
    <m/>
    <s v=""/>
    <n v="1"/>
    <n v="1"/>
    <m/>
    <n v="0"/>
    <m/>
    <m/>
    <n v="0"/>
    <n v="1"/>
    <n v="1"/>
    <s v=""/>
    <s v=""/>
  </r>
  <r>
    <x v="11"/>
    <x v="3"/>
    <s v="BRISBANE"/>
    <m/>
    <m/>
    <m/>
    <m/>
    <s v=""/>
    <n v="5"/>
    <n v="5"/>
    <n v="5"/>
    <n v="1"/>
    <m/>
    <m/>
    <n v="0"/>
    <n v="5"/>
    <n v="5"/>
    <s v=""/>
    <s v=""/>
  </r>
  <r>
    <x v="11"/>
    <x v="3"/>
    <s v="CANBERRA"/>
    <m/>
    <m/>
    <m/>
    <m/>
    <s v=""/>
    <n v="6"/>
    <n v="6"/>
    <n v="6"/>
    <n v="1"/>
    <m/>
    <m/>
    <n v="0"/>
    <n v="6"/>
    <n v="6"/>
    <s v=""/>
    <s v=""/>
  </r>
  <r>
    <x v="11"/>
    <x v="3"/>
    <s v="MELBOURNE"/>
    <m/>
    <m/>
    <m/>
    <m/>
    <s v=""/>
    <n v="15"/>
    <n v="14"/>
    <n v="6"/>
    <n v="0.42857142857142855"/>
    <m/>
    <n v="1"/>
    <n v="6.6666666666666666E-2"/>
    <n v="15"/>
    <n v="14"/>
    <n v="1"/>
    <n v="6.6666666666666666E-2"/>
  </r>
  <r>
    <x v="11"/>
    <x v="3"/>
    <s v="PERTH"/>
    <m/>
    <m/>
    <m/>
    <m/>
    <s v=""/>
    <n v="2"/>
    <n v="2"/>
    <n v="2"/>
    <n v="1"/>
    <m/>
    <m/>
    <n v="0"/>
    <n v="2"/>
    <n v="2"/>
    <s v=""/>
    <s v=""/>
  </r>
  <r>
    <x v="11"/>
    <x v="3"/>
    <s v="SYDNEY"/>
    <m/>
    <m/>
    <m/>
    <m/>
    <s v=""/>
    <n v="18"/>
    <n v="18"/>
    <n v="7"/>
    <n v="0.3888888888888889"/>
    <m/>
    <m/>
    <n v="0"/>
    <n v="18"/>
    <n v="18"/>
    <s v=""/>
    <s v=""/>
  </r>
  <r>
    <x v="11"/>
    <x v="83"/>
    <s v="VIENNA"/>
    <m/>
    <m/>
    <m/>
    <m/>
    <s v=""/>
    <n v="13"/>
    <n v="13"/>
    <n v="10"/>
    <n v="0.76923076923076927"/>
    <m/>
    <m/>
    <n v="0"/>
    <n v="13"/>
    <n v="13"/>
    <s v=""/>
    <s v=""/>
  </r>
  <r>
    <x v="11"/>
    <x v="4"/>
    <s v="BAKU"/>
    <m/>
    <m/>
    <m/>
    <m/>
    <s v=""/>
    <n v="809"/>
    <n v="749"/>
    <n v="312"/>
    <n v="0.41655540720961282"/>
    <m/>
    <n v="60"/>
    <n v="7.4165636588380712E-2"/>
    <n v="809"/>
    <n v="749"/>
    <n v="60"/>
    <n v="7.4165636588380712E-2"/>
  </r>
  <r>
    <x v="11"/>
    <x v="105"/>
    <s v="MANAMA"/>
    <m/>
    <m/>
    <m/>
    <m/>
    <s v=""/>
    <n v="906"/>
    <n v="821"/>
    <n v="806"/>
    <n v="0.98172959805115712"/>
    <m/>
    <n v="85"/>
    <n v="9.3818984547461362E-2"/>
    <n v="906"/>
    <n v="821"/>
    <n v="85"/>
    <n v="9.3818984547461362E-2"/>
  </r>
  <r>
    <x v="11"/>
    <x v="92"/>
    <s v="DHAKA"/>
    <m/>
    <m/>
    <m/>
    <m/>
    <s v=""/>
    <n v="883"/>
    <n v="749"/>
    <n v="739"/>
    <n v="0.986648865153538"/>
    <n v="16"/>
    <n v="118"/>
    <n v="0.13363533408833522"/>
    <n v="883"/>
    <n v="765"/>
    <n v="118"/>
    <n v="0.13363533408833522"/>
  </r>
  <r>
    <x v="11"/>
    <x v="84"/>
    <s v="MINSK"/>
    <m/>
    <m/>
    <m/>
    <m/>
    <s v=""/>
    <n v="2983"/>
    <n v="2968"/>
    <n v="2881"/>
    <n v="0.97068733153638809"/>
    <m/>
    <n v="15"/>
    <n v="5.0284948038887027E-3"/>
    <n v="2983"/>
    <n v="2968"/>
    <n v="15"/>
    <n v="5.0284948038887027E-3"/>
  </r>
  <r>
    <x v="11"/>
    <x v="59"/>
    <s v="BRUSSELS"/>
    <m/>
    <m/>
    <m/>
    <m/>
    <s v=""/>
    <n v="8"/>
    <n v="6"/>
    <n v="4"/>
    <n v="0.66666666666666663"/>
    <m/>
    <n v="2"/>
    <n v="0.25"/>
    <n v="8"/>
    <n v="6"/>
    <n v="2"/>
    <n v="0.25"/>
  </r>
  <r>
    <x v="11"/>
    <x v="107"/>
    <s v="LA PAZ"/>
    <m/>
    <m/>
    <m/>
    <m/>
    <s v=""/>
    <n v="304"/>
    <n v="220"/>
    <n v="132"/>
    <n v="0.6"/>
    <m/>
    <n v="84"/>
    <n v="0.27631578947368424"/>
    <n v="304"/>
    <n v="220"/>
    <n v="84"/>
    <n v="0.27631578947368424"/>
  </r>
  <r>
    <x v="11"/>
    <x v="5"/>
    <s v="SARAJEVO"/>
    <m/>
    <m/>
    <m/>
    <m/>
    <s v=""/>
    <n v="28"/>
    <n v="26"/>
    <n v="26"/>
    <n v="1"/>
    <m/>
    <n v="2"/>
    <n v="7.1428571428571425E-2"/>
    <n v="28"/>
    <n v="26"/>
    <n v="2"/>
    <n v="7.1428571428571425E-2"/>
  </r>
  <r>
    <x v="11"/>
    <x v="6"/>
    <s v="BELO HORIZONTE"/>
    <m/>
    <m/>
    <m/>
    <m/>
    <s v=""/>
    <n v="1"/>
    <n v="1"/>
    <n v="1"/>
    <n v="1"/>
    <m/>
    <m/>
    <n v="0"/>
    <n v="1"/>
    <n v="1"/>
    <s v=""/>
    <s v=""/>
  </r>
  <r>
    <x v="11"/>
    <x v="6"/>
    <s v="BRASILIA"/>
    <m/>
    <m/>
    <m/>
    <m/>
    <s v=""/>
    <n v="1"/>
    <n v="1"/>
    <n v="1"/>
    <n v="1"/>
    <m/>
    <m/>
    <n v="0"/>
    <n v="1"/>
    <n v="1"/>
    <s v=""/>
    <s v=""/>
  </r>
  <r>
    <x v="11"/>
    <x v="6"/>
    <s v="PORTO ALEGRE"/>
    <m/>
    <m/>
    <m/>
    <m/>
    <s v=""/>
    <n v="8"/>
    <n v="7"/>
    <n v="7"/>
    <n v="1"/>
    <m/>
    <n v="1"/>
    <n v="0.125"/>
    <n v="8"/>
    <n v="7"/>
    <n v="1"/>
    <n v="0.125"/>
  </r>
  <r>
    <x v="11"/>
    <x v="6"/>
    <s v="RECIFE"/>
    <m/>
    <m/>
    <m/>
    <m/>
    <s v=""/>
    <n v="3"/>
    <n v="3"/>
    <n v="1"/>
    <n v="0.33333333333333331"/>
    <m/>
    <m/>
    <n v="0"/>
    <n v="3"/>
    <n v="3"/>
    <s v=""/>
    <s v=""/>
  </r>
  <r>
    <x v="11"/>
    <x v="6"/>
    <s v="RIO DE JANEIRO"/>
    <m/>
    <m/>
    <m/>
    <m/>
    <s v=""/>
    <n v="5"/>
    <n v="5"/>
    <n v="5"/>
    <n v="1"/>
    <m/>
    <m/>
    <n v="0"/>
    <n v="5"/>
    <n v="5"/>
    <s v=""/>
    <s v=""/>
  </r>
  <r>
    <x v="11"/>
    <x v="6"/>
    <s v="SAO PAULO"/>
    <m/>
    <m/>
    <m/>
    <m/>
    <s v=""/>
    <n v="3"/>
    <n v="2"/>
    <n v="2"/>
    <n v="1"/>
    <m/>
    <n v="1"/>
    <n v="0.33333333333333331"/>
    <n v="3"/>
    <n v="2"/>
    <n v="1"/>
    <n v="0.33333333333333331"/>
  </r>
  <r>
    <x v="11"/>
    <x v="7"/>
    <s v="SOFIA"/>
    <m/>
    <m/>
    <m/>
    <m/>
    <s v=""/>
    <n v="127"/>
    <n v="124"/>
    <n v="58"/>
    <n v="0.46774193548387094"/>
    <n v="1"/>
    <n v="2"/>
    <n v="1.5748031496062992E-2"/>
    <n v="127"/>
    <n v="125"/>
    <n v="2"/>
    <n v="1.5748031496062992E-2"/>
  </r>
  <r>
    <x v="11"/>
    <x v="62"/>
    <s v="YAONDE"/>
    <m/>
    <m/>
    <m/>
    <m/>
    <s v=""/>
    <n v="566"/>
    <n v="316"/>
    <n v="217"/>
    <n v="0.68670886075949367"/>
    <n v="10"/>
    <n v="240"/>
    <n v="0.42402826855123676"/>
    <n v="566"/>
    <n v="326"/>
    <n v="240"/>
    <n v="0.42402826855123676"/>
  </r>
  <r>
    <x v="11"/>
    <x v="8"/>
    <s v="MONTREAL"/>
    <n v="1"/>
    <n v="1"/>
    <m/>
    <m/>
    <n v="0"/>
    <n v="108"/>
    <n v="107"/>
    <n v="104"/>
    <n v="0.9719626168224299"/>
    <m/>
    <n v="1"/>
    <n v="9.2592592592592587E-3"/>
    <n v="109"/>
    <n v="108"/>
    <n v="1"/>
    <n v="9.1743119266055051E-3"/>
  </r>
  <r>
    <x v="11"/>
    <x v="8"/>
    <s v="OTTAWA"/>
    <m/>
    <m/>
    <m/>
    <m/>
    <s v=""/>
    <n v="31"/>
    <n v="29"/>
    <n v="29"/>
    <n v="1"/>
    <m/>
    <n v="2"/>
    <n v="6.4516129032258063E-2"/>
    <n v="31"/>
    <n v="29"/>
    <n v="2"/>
    <n v="6.4516129032258063E-2"/>
  </r>
  <r>
    <x v="11"/>
    <x v="8"/>
    <s v="TORONTO"/>
    <m/>
    <m/>
    <m/>
    <m/>
    <s v=""/>
    <n v="311"/>
    <n v="302"/>
    <n v="197"/>
    <n v="0.65231788079470199"/>
    <m/>
    <n v="9"/>
    <n v="2.8938906752411574E-2"/>
    <n v="311"/>
    <n v="302"/>
    <n v="9"/>
    <n v="2.8938906752411574E-2"/>
  </r>
  <r>
    <x v="11"/>
    <x v="8"/>
    <s v="VANCOUVER"/>
    <m/>
    <m/>
    <m/>
    <m/>
    <s v=""/>
    <n v="170"/>
    <n v="167"/>
    <n v="167"/>
    <n v="1"/>
    <m/>
    <n v="3"/>
    <n v="1.7647058823529412E-2"/>
    <n v="170"/>
    <n v="167"/>
    <n v="3"/>
    <n v="1.7647058823529412E-2"/>
  </r>
  <r>
    <x v="11"/>
    <x v="9"/>
    <s v="SANTIAGO DE CHILE"/>
    <m/>
    <m/>
    <m/>
    <m/>
    <s v=""/>
    <n v="38"/>
    <n v="38"/>
    <n v="37"/>
    <n v="0.97368421052631582"/>
    <m/>
    <m/>
    <n v="0"/>
    <n v="38"/>
    <n v="38"/>
    <s v=""/>
    <s v=""/>
  </r>
  <r>
    <x v="11"/>
    <x v="10"/>
    <s v="BEIJING"/>
    <m/>
    <m/>
    <m/>
    <m/>
    <s v=""/>
    <n v="620"/>
    <n v="569"/>
    <n v="539"/>
    <n v="0.9472759226713533"/>
    <n v="1"/>
    <n v="50"/>
    <n v="8.0645161290322578E-2"/>
    <n v="620"/>
    <n v="570"/>
    <n v="50"/>
    <n v="8.0645161290322578E-2"/>
  </r>
  <r>
    <x v="11"/>
    <x v="10"/>
    <s v="CHONGQING"/>
    <m/>
    <m/>
    <m/>
    <m/>
    <s v=""/>
    <n v="215"/>
    <n v="196"/>
    <n v="189"/>
    <n v="0.9642857142857143"/>
    <n v="2"/>
    <n v="17"/>
    <n v="7.9069767441860464E-2"/>
    <n v="215"/>
    <n v="198"/>
    <n v="17"/>
    <n v="7.9069767441860464E-2"/>
  </r>
  <r>
    <x v="11"/>
    <x v="10"/>
    <s v="GUANGZHOU (CANTON)"/>
    <m/>
    <m/>
    <m/>
    <m/>
    <s v=""/>
    <n v="519"/>
    <n v="407"/>
    <n v="406"/>
    <n v="0.99754299754299758"/>
    <m/>
    <n v="112"/>
    <n v="0.21579961464354527"/>
    <n v="519"/>
    <n v="407"/>
    <n v="112"/>
    <n v="0.21579961464354527"/>
  </r>
  <r>
    <x v="11"/>
    <x v="10"/>
    <s v="SHANGHAI"/>
    <m/>
    <m/>
    <m/>
    <m/>
    <s v=""/>
    <n v="640"/>
    <n v="538"/>
    <n v="304"/>
    <n v="0.56505576208178443"/>
    <m/>
    <n v="102"/>
    <n v="0.15937499999999999"/>
    <n v="640"/>
    <n v="538"/>
    <n v="102"/>
    <n v="0.15937499999999999"/>
  </r>
  <r>
    <x v="11"/>
    <x v="11"/>
    <s v="BOGOTA"/>
    <m/>
    <m/>
    <m/>
    <m/>
    <s v=""/>
    <n v="12"/>
    <n v="11"/>
    <n v="11"/>
    <n v="1"/>
    <m/>
    <n v="1"/>
    <n v="8.3333333333333329E-2"/>
    <n v="12"/>
    <n v="11"/>
    <n v="1"/>
    <n v="8.3333333333333329E-2"/>
  </r>
  <r>
    <x v="11"/>
    <x v="112"/>
    <s v="BRAZZAVILLE"/>
    <m/>
    <m/>
    <m/>
    <m/>
    <s v=""/>
    <n v="28"/>
    <n v="26"/>
    <n v="25"/>
    <n v="0.96153846153846156"/>
    <m/>
    <n v="2"/>
    <n v="7.1428571428571425E-2"/>
    <n v="28"/>
    <n v="26"/>
    <n v="2"/>
    <n v="7.1428571428571425E-2"/>
  </r>
  <r>
    <x v="11"/>
    <x v="63"/>
    <s v="KINSHASA"/>
    <m/>
    <m/>
    <m/>
    <m/>
    <s v=""/>
    <n v="437"/>
    <n v="281"/>
    <n v="168"/>
    <n v="0.59786476868327398"/>
    <n v="108"/>
    <n v="48"/>
    <n v="0.10983981693363844"/>
    <n v="437"/>
    <n v="389"/>
    <n v="48"/>
    <n v="0.10983981693363844"/>
  </r>
  <r>
    <x v="11"/>
    <x v="137"/>
    <s v="SAN JOSE"/>
    <m/>
    <m/>
    <m/>
    <m/>
    <s v=""/>
    <n v="3"/>
    <n v="3"/>
    <n v="3"/>
    <n v="1"/>
    <m/>
    <m/>
    <n v="0"/>
    <n v="3"/>
    <n v="3"/>
    <s v=""/>
    <s v=""/>
  </r>
  <r>
    <x v="11"/>
    <x v="64"/>
    <s v="ABIDJAN"/>
    <m/>
    <m/>
    <m/>
    <m/>
    <s v=""/>
    <n v="1026"/>
    <n v="885"/>
    <n v="875"/>
    <n v="0.98870056497175141"/>
    <n v="6"/>
    <n v="135"/>
    <n v="0.13157894736842105"/>
    <n v="1026"/>
    <n v="891"/>
    <n v="135"/>
    <n v="0.13157894736842105"/>
  </r>
  <r>
    <x v="11"/>
    <x v="12"/>
    <s v="ZAGREB"/>
    <m/>
    <m/>
    <m/>
    <m/>
    <s v=""/>
    <n v="460"/>
    <n v="458"/>
    <n v="433"/>
    <n v="0.94541484716157209"/>
    <m/>
    <n v="2"/>
    <n v="4.3478260869565218E-3"/>
    <n v="460"/>
    <n v="458"/>
    <n v="2"/>
    <n v="4.3478260869565218E-3"/>
  </r>
  <r>
    <x v="11"/>
    <x v="13"/>
    <s v="HAVANA"/>
    <m/>
    <m/>
    <m/>
    <m/>
    <s v=""/>
    <n v="2920"/>
    <n v="2588"/>
    <n v="895"/>
    <n v="0.34582689335394129"/>
    <m/>
    <n v="332"/>
    <n v="0.11369863013698631"/>
    <n v="2920"/>
    <n v="2588"/>
    <n v="332"/>
    <n v="0.11369863013698631"/>
  </r>
  <r>
    <x v="11"/>
    <x v="14"/>
    <s v="NICOSIA"/>
    <m/>
    <m/>
    <m/>
    <m/>
    <s v=""/>
    <n v="603"/>
    <n v="591"/>
    <n v="491"/>
    <n v="0.83079526226734346"/>
    <m/>
    <n v="12"/>
    <n v="1.9900497512437811E-2"/>
    <n v="603"/>
    <n v="591"/>
    <n v="12"/>
    <n v="1.9900497512437811E-2"/>
  </r>
  <r>
    <x v="11"/>
    <x v="138"/>
    <s v="PRAGUE"/>
    <m/>
    <m/>
    <m/>
    <m/>
    <s v=""/>
    <n v="1"/>
    <n v="1"/>
    <n v="1"/>
    <n v="1"/>
    <m/>
    <m/>
    <n v="0"/>
    <n v="1"/>
    <n v="1"/>
    <s v=""/>
    <s v=""/>
  </r>
  <r>
    <x v="11"/>
    <x v="115"/>
    <s v="QUITO"/>
    <m/>
    <m/>
    <m/>
    <m/>
    <s v=""/>
    <n v="1659"/>
    <n v="1456"/>
    <n v="1456"/>
    <n v="1"/>
    <m/>
    <n v="203"/>
    <n v="0.12236286919831224"/>
    <n v="1659"/>
    <n v="1456"/>
    <n v="203"/>
    <n v="0.12236286919831224"/>
  </r>
  <r>
    <x v="11"/>
    <x v="15"/>
    <s v="CAIRO"/>
    <m/>
    <m/>
    <m/>
    <m/>
    <s v=""/>
    <n v="6548"/>
    <n v="5352"/>
    <n v="4617"/>
    <n v="0.8626681614349776"/>
    <n v="10"/>
    <n v="1186"/>
    <n v="0.18112400733048259"/>
    <n v="6548"/>
    <n v="5362"/>
    <n v="1186"/>
    <n v="0.18112400733048259"/>
  </r>
  <r>
    <x v="11"/>
    <x v="139"/>
    <s v="SAN SALVADOR"/>
    <m/>
    <m/>
    <m/>
    <m/>
    <s v=""/>
    <n v="1"/>
    <n v="1"/>
    <n v="11"/>
    <n v="11"/>
    <m/>
    <m/>
    <n v="0"/>
    <n v="1"/>
    <n v="1"/>
    <s v=""/>
    <s v=""/>
  </r>
  <r>
    <x v="11"/>
    <x v="151"/>
    <s v="ASMARA"/>
    <m/>
    <m/>
    <m/>
    <m/>
    <s v=""/>
    <n v="256"/>
    <n v="222"/>
    <n v="161"/>
    <n v="0.72522522522522526"/>
    <m/>
    <n v="34"/>
    <n v="0.1328125"/>
    <n v="256"/>
    <n v="222"/>
    <n v="34"/>
    <n v="0.1328125"/>
  </r>
  <r>
    <x v="11"/>
    <x v="16"/>
    <s v="ADDIS ABEBA"/>
    <m/>
    <m/>
    <m/>
    <m/>
    <s v=""/>
    <n v="1394"/>
    <n v="1058"/>
    <n v="626"/>
    <n v="0.59168241965973534"/>
    <n v="149"/>
    <n v="187"/>
    <n v="0.13414634146341464"/>
    <n v="1394"/>
    <n v="1207"/>
    <n v="187"/>
    <n v="0.13414634146341464"/>
  </r>
  <r>
    <x v="11"/>
    <x v="94"/>
    <s v="HELSINKI"/>
    <m/>
    <m/>
    <m/>
    <m/>
    <s v=""/>
    <n v="7"/>
    <n v="7"/>
    <n v="7"/>
    <n v="1"/>
    <m/>
    <m/>
    <n v="0"/>
    <n v="7"/>
    <n v="7"/>
    <s v=""/>
    <s v=""/>
  </r>
  <r>
    <x v="11"/>
    <x v="17"/>
    <s v="SKOPJE"/>
    <m/>
    <m/>
    <m/>
    <m/>
    <s v=""/>
    <n v="12"/>
    <n v="10"/>
    <n v="10"/>
    <n v="1"/>
    <m/>
    <n v="2"/>
    <n v="0.16666666666666666"/>
    <n v="12"/>
    <n v="10"/>
    <n v="2"/>
    <n v="0.16666666666666666"/>
  </r>
  <r>
    <x v="11"/>
    <x v="65"/>
    <s v="PARIS"/>
    <m/>
    <m/>
    <m/>
    <m/>
    <s v=""/>
    <n v="25"/>
    <n v="23"/>
    <n v="19"/>
    <n v="0.82608695652173914"/>
    <n v="2"/>
    <m/>
    <n v="0"/>
    <n v="25"/>
    <n v="25"/>
    <s v=""/>
    <s v=""/>
  </r>
  <r>
    <x v="11"/>
    <x v="117"/>
    <s v="LIBREVILLE"/>
    <m/>
    <m/>
    <m/>
    <m/>
    <s v=""/>
    <n v="128"/>
    <n v="118"/>
    <n v="105"/>
    <n v="0.88983050847457623"/>
    <m/>
    <n v="10"/>
    <n v="7.8125E-2"/>
    <n v="128"/>
    <n v="118"/>
    <n v="10"/>
    <n v="7.8125E-2"/>
  </r>
  <r>
    <x v="11"/>
    <x v="85"/>
    <s v="TBILISSI"/>
    <m/>
    <m/>
    <m/>
    <m/>
    <s v=""/>
    <n v="23"/>
    <n v="23"/>
    <n v="23"/>
    <n v="1"/>
    <m/>
    <m/>
    <n v="0"/>
    <n v="23"/>
    <n v="23"/>
    <s v=""/>
    <s v=""/>
  </r>
  <r>
    <x v="11"/>
    <x v="18"/>
    <s v="FRANKFURT/MAIN"/>
    <m/>
    <m/>
    <m/>
    <m/>
    <s v=""/>
    <n v="25"/>
    <n v="24"/>
    <n v="17"/>
    <n v="0.70833333333333337"/>
    <m/>
    <n v="1"/>
    <n v="0.04"/>
    <n v="25"/>
    <n v="24"/>
    <n v="1"/>
    <n v="0.04"/>
  </r>
  <r>
    <x v="11"/>
    <x v="86"/>
    <s v="ACCRA"/>
    <m/>
    <m/>
    <m/>
    <m/>
    <s v=""/>
    <n v="991"/>
    <n v="412"/>
    <n v="322"/>
    <n v="0.78155339805825241"/>
    <n v="5"/>
    <n v="574"/>
    <n v="0.57921291624621596"/>
    <n v="991"/>
    <n v="417"/>
    <n v="574"/>
    <n v="0.57921291624621596"/>
  </r>
  <r>
    <x v="11"/>
    <x v="66"/>
    <s v="ATHENS"/>
    <m/>
    <m/>
    <m/>
    <m/>
    <s v=""/>
    <n v="2"/>
    <n v="2"/>
    <n v="1"/>
    <n v="0.5"/>
    <m/>
    <m/>
    <n v="0"/>
    <n v="2"/>
    <n v="2"/>
    <s v=""/>
    <s v=""/>
  </r>
  <r>
    <x v="11"/>
    <x v="118"/>
    <s v="GUATEMALA CITY"/>
    <m/>
    <m/>
    <m/>
    <m/>
    <s v=""/>
    <n v="4"/>
    <n v="4"/>
    <n v="4"/>
    <n v="1"/>
    <m/>
    <m/>
    <n v="0"/>
    <n v="4"/>
    <n v="4"/>
    <s v=""/>
    <s v=""/>
  </r>
  <r>
    <x v="11"/>
    <x v="152"/>
    <s v="VATICAN CITY"/>
    <m/>
    <m/>
    <m/>
    <m/>
    <s v=""/>
    <n v="3"/>
    <m/>
    <m/>
    <s v=""/>
    <n v="3"/>
    <m/>
    <n v="0"/>
    <n v="3"/>
    <n v="3"/>
    <s v=""/>
    <s v=""/>
  </r>
  <r>
    <x v="11"/>
    <x v="19"/>
    <s v="HONG KONG"/>
    <n v="2"/>
    <n v="2"/>
    <n v="2"/>
    <m/>
    <n v="0"/>
    <n v="86"/>
    <n v="83"/>
    <n v="56"/>
    <n v="0.67469879518072284"/>
    <m/>
    <n v="3"/>
    <n v="3.4883720930232558E-2"/>
    <n v="88"/>
    <n v="85"/>
    <n v="3"/>
    <n v="3.4090909090909088E-2"/>
  </r>
  <r>
    <x v="11"/>
    <x v="67"/>
    <s v="BUDAPEST"/>
    <m/>
    <m/>
    <m/>
    <m/>
    <s v=""/>
    <n v="4"/>
    <n v="3"/>
    <n v="2"/>
    <n v="0.66666666666666663"/>
    <m/>
    <n v="1"/>
    <n v="0.25"/>
    <n v="4"/>
    <n v="3"/>
    <n v="1"/>
    <n v="0.25"/>
  </r>
  <r>
    <x v="11"/>
    <x v="20"/>
    <s v="KOLKATA"/>
    <m/>
    <m/>
    <m/>
    <m/>
    <s v=""/>
    <n v="689"/>
    <n v="536"/>
    <n v="536"/>
    <n v="1"/>
    <m/>
    <n v="153"/>
    <n v="0.22206095791001451"/>
    <n v="689"/>
    <n v="536"/>
    <n v="153"/>
    <n v="0.22206095791001451"/>
  </r>
  <r>
    <x v="11"/>
    <x v="20"/>
    <s v="MUMBAI"/>
    <m/>
    <m/>
    <m/>
    <m/>
    <s v=""/>
    <n v="4428"/>
    <n v="3782"/>
    <n v="3687"/>
    <n v="0.97488101533580118"/>
    <m/>
    <n v="646"/>
    <n v="0.14588979223125564"/>
    <n v="4428"/>
    <n v="3782"/>
    <n v="646"/>
    <n v="0.14588979223125564"/>
  </r>
  <r>
    <x v="11"/>
    <x v="20"/>
    <s v="NEW DELHI"/>
    <m/>
    <m/>
    <m/>
    <m/>
    <s v=""/>
    <n v="2275"/>
    <n v="1230"/>
    <n v="699"/>
    <n v="0.56829268292682922"/>
    <n v="3"/>
    <n v="1042"/>
    <n v="0.45802197802197803"/>
    <n v="2275"/>
    <n v="1233"/>
    <n v="1042"/>
    <n v="0.45802197802197803"/>
  </r>
  <r>
    <x v="11"/>
    <x v="21"/>
    <s v="JAKARTA"/>
    <m/>
    <m/>
    <m/>
    <m/>
    <s v=""/>
    <n v="4673"/>
    <n v="4630"/>
    <n v="4528"/>
    <n v="0.97796976241900646"/>
    <m/>
    <n v="43"/>
    <n v="9.2017975604536707E-3"/>
    <n v="4673"/>
    <n v="4630"/>
    <n v="43"/>
    <n v="9.2017975604536707E-3"/>
  </r>
  <r>
    <x v="11"/>
    <x v="22"/>
    <s v="TEHERAN"/>
    <m/>
    <m/>
    <m/>
    <m/>
    <s v=""/>
    <n v="3167"/>
    <n v="2880"/>
    <n v="1288"/>
    <n v="0.44722222222222224"/>
    <n v="109"/>
    <n v="178"/>
    <n v="5.6204610041048313E-2"/>
    <n v="3167"/>
    <n v="2989"/>
    <n v="178"/>
    <n v="5.6204610041048313E-2"/>
  </r>
  <r>
    <x v="11"/>
    <x v="87"/>
    <s v="BAGHDAD"/>
    <m/>
    <m/>
    <m/>
    <m/>
    <s v=""/>
    <n v="671"/>
    <n v="466"/>
    <n v="238"/>
    <n v="0.51072961373390557"/>
    <m/>
    <n v="205"/>
    <n v="0.30551415797317438"/>
    <n v="671"/>
    <n v="466"/>
    <n v="205"/>
    <n v="0.30551415797317438"/>
  </r>
  <r>
    <x v="11"/>
    <x v="87"/>
    <s v="ERBIL"/>
    <m/>
    <m/>
    <m/>
    <m/>
    <s v=""/>
    <n v="354"/>
    <n v="118"/>
    <n v="57"/>
    <n v="0.48305084745762711"/>
    <n v="48"/>
    <n v="188"/>
    <n v="0.53107344632768361"/>
    <n v="354"/>
    <n v="166"/>
    <n v="188"/>
    <n v="0.53107344632768361"/>
  </r>
  <r>
    <x v="11"/>
    <x v="23"/>
    <s v="DUBLIN"/>
    <m/>
    <m/>
    <m/>
    <m/>
    <s v=""/>
    <n v="536"/>
    <n v="532"/>
    <n v="467"/>
    <n v="0.8778195488721805"/>
    <m/>
    <n v="4"/>
    <n v="7.462686567164179E-3"/>
    <n v="536"/>
    <n v="532"/>
    <n v="4"/>
    <n v="7.462686567164179E-3"/>
  </r>
  <r>
    <x v="11"/>
    <x v="24"/>
    <s v="JERUSALEM"/>
    <m/>
    <m/>
    <m/>
    <m/>
    <s v=""/>
    <n v="556"/>
    <n v="512"/>
    <n v="137"/>
    <n v="0.267578125"/>
    <n v="13"/>
    <n v="31"/>
    <n v="5.5755395683453238E-2"/>
    <n v="556"/>
    <n v="525"/>
    <n v="31"/>
    <n v="5.5755395683453238E-2"/>
  </r>
  <r>
    <x v="11"/>
    <x v="24"/>
    <s v="TEL AVIV"/>
    <m/>
    <m/>
    <m/>
    <m/>
    <s v=""/>
    <n v="168"/>
    <n v="159"/>
    <n v="155"/>
    <n v="0.97484276729559749"/>
    <m/>
    <n v="9"/>
    <n v="5.3571428571428568E-2"/>
    <n v="168"/>
    <n v="159"/>
    <n v="9"/>
    <n v="5.3571428571428568E-2"/>
  </r>
  <r>
    <x v="11"/>
    <x v="25"/>
    <s v="OSAKA"/>
    <m/>
    <m/>
    <m/>
    <m/>
    <s v=""/>
    <n v="35"/>
    <n v="34"/>
    <n v="34"/>
    <n v="1"/>
    <m/>
    <n v="1"/>
    <n v="2.8571428571428571E-2"/>
    <n v="35"/>
    <n v="34"/>
    <n v="1"/>
    <n v="2.8571428571428571E-2"/>
  </r>
  <r>
    <x v="11"/>
    <x v="25"/>
    <s v="TOKYO"/>
    <m/>
    <m/>
    <m/>
    <m/>
    <s v=""/>
    <n v="99"/>
    <n v="96"/>
    <n v="95"/>
    <n v="0.98958333333333337"/>
    <m/>
    <n v="3"/>
    <n v="3.0303030303030304E-2"/>
    <n v="99"/>
    <n v="96"/>
    <n v="3"/>
    <n v="3.0303030303030304E-2"/>
  </r>
  <r>
    <x v="11"/>
    <x v="26"/>
    <s v="AMMAN"/>
    <m/>
    <m/>
    <m/>
    <m/>
    <s v=""/>
    <n v="1533"/>
    <n v="1087"/>
    <n v="673"/>
    <n v="0.61913523459061637"/>
    <n v="39"/>
    <n v="407"/>
    <n v="0.26549249836921068"/>
    <n v="1533"/>
    <n v="1126"/>
    <n v="407"/>
    <n v="0.26549249836921068"/>
  </r>
  <r>
    <x v="11"/>
    <x v="27"/>
    <s v="NUR-SULTAN"/>
    <m/>
    <m/>
    <m/>
    <m/>
    <s v=""/>
    <n v="1478"/>
    <n v="1285"/>
    <n v="329"/>
    <n v="0.25603112840466924"/>
    <n v="29"/>
    <n v="164"/>
    <n v="0.11096075778078485"/>
    <n v="1478"/>
    <n v="1314"/>
    <n v="164"/>
    <n v="0.11096075778078485"/>
  </r>
  <r>
    <x v="11"/>
    <x v="28"/>
    <s v="NAIROBI"/>
    <m/>
    <m/>
    <m/>
    <m/>
    <s v=""/>
    <n v="1056"/>
    <n v="958"/>
    <n v="411"/>
    <n v="0.42901878914405012"/>
    <n v="3"/>
    <n v="95"/>
    <n v="8.9962121212121215E-2"/>
    <n v="1056"/>
    <n v="961"/>
    <n v="95"/>
    <n v="8.9962121212121215E-2"/>
  </r>
  <r>
    <x v="11"/>
    <x v="100"/>
    <s v="PRISTINA"/>
    <m/>
    <m/>
    <m/>
    <m/>
    <s v=""/>
    <n v="1400"/>
    <n v="1337"/>
    <n v="1149"/>
    <n v="0.8593866866118175"/>
    <m/>
    <n v="63"/>
    <n v="4.4999999999999998E-2"/>
    <n v="1400"/>
    <n v="1337"/>
    <n v="63"/>
    <n v="4.4999999999999998E-2"/>
  </r>
  <r>
    <x v="11"/>
    <x v="29"/>
    <s v="KUWAIT"/>
    <m/>
    <m/>
    <m/>
    <m/>
    <s v=""/>
    <n v="1388"/>
    <n v="1370"/>
    <n v="1100"/>
    <n v="0.8029197080291971"/>
    <m/>
    <n v="18"/>
    <n v="1.2968299711815562E-2"/>
    <n v="1388"/>
    <n v="1370"/>
    <n v="18"/>
    <n v="1.2968299711815562E-2"/>
  </r>
  <r>
    <x v="11"/>
    <x v="30"/>
    <s v="BEIRUT"/>
    <m/>
    <m/>
    <m/>
    <m/>
    <s v=""/>
    <n v="3127"/>
    <n v="2425"/>
    <n v="1759"/>
    <n v="0.72536082474226804"/>
    <n v="181"/>
    <n v="521"/>
    <n v="0.16661336744483529"/>
    <n v="3127"/>
    <n v="2606"/>
    <n v="521"/>
    <n v="0.16661336744483529"/>
  </r>
  <r>
    <x v="11"/>
    <x v="153"/>
    <s v="TRIPOLI"/>
    <m/>
    <m/>
    <m/>
    <m/>
    <s v=""/>
    <n v="4264"/>
    <n v="3383"/>
    <n v="3383"/>
    <n v="1"/>
    <n v="231"/>
    <n v="650"/>
    <n v="0.1524390243902439"/>
    <n v="4264"/>
    <n v="3614"/>
    <n v="650"/>
    <n v="0.1524390243902439"/>
  </r>
  <r>
    <x v="11"/>
    <x v="31"/>
    <s v="KUALA LUMPUR"/>
    <m/>
    <m/>
    <m/>
    <m/>
    <s v=""/>
    <n v="26"/>
    <n v="25"/>
    <n v="25"/>
    <n v="1"/>
    <m/>
    <n v="1"/>
    <n v="3.8461538461538464E-2"/>
    <n v="26"/>
    <n v="25"/>
    <n v="1"/>
    <n v="3.8461538461538464E-2"/>
  </r>
  <r>
    <x v="11"/>
    <x v="123"/>
    <s v="VALETTA"/>
    <m/>
    <m/>
    <m/>
    <m/>
    <s v=""/>
    <n v="10"/>
    <n v="9"/>
    <n v="5"/>
    <n v="0.55555555555555558"/>
    <n v="1"/>
    <m/>
    <n v="0"/>
    <n v="10"/>
    <n v="10"/>
    <s v=""/>
    <s v=""/>
  </r>
  <r>
    <x v="11"/>
    <x v="32"/>
    <s v="MEXICO CITY"/>
    <n v="1"/>
    <n v="1"/>
    <n v="1"/>
    <m/>
    <n v="0"/>
    <n v="27"/>
    <n v="26"/>
    <n v="23"/>
    <n v="0.88461538461538458"/>
    <n v="1"/>
    <m/>
    <n v="0"/>
    <n v="28"/>
    <n v="28"/>
    <s v=""/>
    <s v=""/>
  </r>
  <r>
    <x v="11"/>
    <x v="88"/>
    <s v="CHISINAU"/>
    <m/>
    <m/>
    <m/>
    <m/>
    <s v=""/>
    <n v="48"/>
    <n v="46"/>
    <n v="45"/>
    <n v="0.97826086956521741"/>
    <n v="1"/>
    <n v="1"/>
    <n v="2.0833333333333332E-2"/>
    <n v="48"/>
    <n v="47"/>
    <n v="1"/>
    <n v="2.0833333333333332E-2"/>
  </r>
  <r>
    <x v="11"/>
    <x v="89"/>
    <s v="ULAN BATOR"/>
    <m/>
    <m/>
    <m/>
    <m/>
    <s v=""/>
    <n v="192"/>
    <n v="159"/>
    <n v="112"/>
    <n v="0.70440251572327039"/>
    <m/>
    <n v="33"/>
    <n v="0.171875"/>
    <n v="192"/>
    <n v="159"/>
    <n v="33"/>
    <n v="0.171875"/>
  </r>
  <r>
    <x v="11"/>
    <x v="143"/>
    <s v="PODGORICA"/>
    <m/>
    <m/>
    <m/>
    <m/>
    <s v=""/>
    <n v="32"/>
    <n v="31"/>
    <n v="27"/>
    <n v="0.87096774193548387"/>
    <m/>
    <n v="1"/>
    <n v="3.125E-2"/>
    <n v="32"/>
    <n v="31"/>
    <n v="1"/>
    <n v="3.125E-2"/>
  </r>
  <r>
    <x v="11"/>
    <x v="33"/>
    <s v="CASABLANCA"/>
    <m/>
    <m/>
    <m/>
    <m/>
    <s v=""/>
    <n v="3639"/>
    <n v="2084"/>
    <n v="1939"/>
    <n v="0.93042226487523993"/>
    <n v="40"/>
    <n v="1515"/>
    <n v="0.416323165704864"/>
    <n v="3639"/>
    <n v="2124"/>
    <n v="1515"/>
    <n v="0.416323165704864"/>
  </r>
  <r>
    <x v="11"/>
    <x v="33"/>
    <s v="RABAT"/>
    <m/>
    <m/>
    <m/>
    <m/>
    <s v=""/>
    <n v="627"/>
    <n v="550"/>
    <n v="481"/>
    <n v="0.87454545454545451"/>
    <m/>
    <n v="77"/>
    <n v="0.12280701754385964"/>
    <n v="627"/>
    <n v="550"/>
    <n v="77"/>
    <n v="0.12280701754385964"/>
  </r>
  <r>
    <x v="11"/>
    <x v="102"/>
    <s v="MAPUTO"/>
    <m/>
    <m/>
    <m/>
    <m/>
    <s v=""/>
    <n v="199"/>
    <n v="194"/>
    <n v="92"/>
    <n v="0.47422680412371132"/>
    <n v="1"/>
    <n v="4"/>
    <n v="2.0100502512562814E-2"/>
    <n v="199"/>
    <n v="195"/>
    <n v="4"/>
    <n v="2.0100502512562814E-2"/>
  </r>
  <r>
    <x v="11"/>
    <x v="126"/>
    <s v="YANGON"/>
    <m/>
    <m/>
    <m/>
    <m/>
    <s v=""/>
    <n v="307"/>
    <n v="306"/>
    <n v="299"/>
    <n v="0.97712418300653592"/>
    <m/>
    <n v="1"/>
    <n v="3.2573289902280132E-3"/>
    <n v="307"/>
    <n v="306"/>
    <n v="1"/>
    <n v="3.2573289902280132E-3"/>
  </r>
  <r>
    <x v="11"/>
    <x v="70"/>
    <s v="AMSTERDAM"/>
    <m/>
    <m/>
    <m/>
    <m/>
    <s v=""/>
    <n v="3"/>
    <n v="3"/>
    <n v="1"/>
    <n v="0.33333333333333331"/>
    <m/>
    <m/>
    <n v="0"/>
    <n v="3"/>
    <n v="3"/>
    <s v=""/>
    <s v=""/>
  </r>
  <r>
    <x v="11"/>
    <x v="127"/>
    <s v="WELLINGTON"/>
    <m/>
    <m/>
    <m/>
    <m/>
    <s v=""/>
    <n v="8"/>
    <n v="7"/>
    <n v="7"/>
    <n v="1"/>
    <m/>
    <n v="1"/>
    <n v="0.125"/>
    <n v="8"/>
    <n v="7"/>
    <n v="1"/>
    <n v="0.125"/>
  </r>
  <r>
    <x v="11"/>
    <x v="34"/>
    <s v="ABUJA"/>
    <m/>
    <m/>
    <m/>
    <m/>
    <s v=""/>
    <n v="269"/>
    <n v="260"/>
    <n v="249"/>
    <n v="0.95769230769230773"/>
    <n v="4"/>
    <n v="5"/>
    <n v="1.858736059479554E-2"/>
    <n v="269"/>
    <n v="264"/>
    <n v="5"/>
    <n v="1.858736059479554E-2"/>
  </r>
  <r>
    <x v="11"/>
    <x v="34"/>
    <s v="LAGOS"/>
    <m/>
    <m/>
    <m/>
    <m/>
    <s v=""/>
    <n v="1360"/>
    <n v="935"/>
    <n v="717"/>
    <n v="0.76684491978609626"/>
    <n v="5"/>
    <n v="420"/>
    <n v="0.30882352941176472"/>
    <n v="1360"/>
    <n v="940"/>
    <n v="420"/>
    <n v="0.30882352941176472"/>
  </r>
  <r>
    <x v="11"/>
    <x v="98"/>
    <s v="OSLO"/>
    <m/>
    <m/>
    <m/>
    <m/>
    <s v=""/>
    <n v="6"/>
    <n v="5"/>
    <n v="4"/>
    <n v="0.8"/>
    <m/>
    <n v="1"/>
    <n v="0.16666666666666666"/>
    <n v="6"/>
    <n v="5"/>
    <n v="1"/>
    <n v="0.16666666666666666"/>
  </r>
  <r>
    <x v="11"/>
    <x v="35"/>
    <s v="MUSCAT"/>
    <m/>
    <m/>
    <m/>
    <m/>
    <s v=""/>
    <n v="278"/>
    <n v="272"/>
    <n v="269"/>
    <n v="0.98897058823529416"/>
    <m/>
    <n v="6"/>
    <n v="2.1582733812949641E-2"/>
    <n v="278"/>
    <n v="272"/>
    <n v="6"/>
    <n v="2.1582733812949641E-2"/>
  </r>
  <r>
    <x v="11"/>
    <x v="36"/>
    <s v="ISLAMABAD"/>
    <m/>
    <m/>
    <m/>
    <m/>
    <s v=""/>
    <n v="1727"/>
    <n v="1318"/>
    <n v="841"/>
    <n v="0.63808801213960542"/>
    <n v="69"/>
    <n v="340"/>
    <n v="0.19687319050376376"/>
    <n v="1727"/>
    <n v="1387"/>
    <n v="340"/>
    <n v="0.19687319050376376"/>
  </r>
  <r>
    <x v="11"/>
    <x v="36"/>
    <s v="KARACHI"/>
    <m/>
    <m/>
    <m/>
    <m/>
    <s v=""/>
    <n v="570"/>
    <n v="487"/>
    <n v="425"/>
    <n v="0.87268993839835729"/>
    <n v="6"/>
    <n v="77"/>
    <n v="0.13508771929824562"/>
    <n v="570"/>
    <n v="493"/>
    <n v="77"/>
    <n v="0.13508771929824562"/>
  </r>
  <r>
    <x v="11"/>
    <x v="71"/>
    <s v="PANAMA CITY"/>
    <m/>
    <m/>
    <m/>
    <m/>
    <s v=""/>
    <n v="1406"/>
    <n v="1199"/>
    <n v="874"/>
    <n v="0.72894078398665552"/>
    <m/>
    <n v="207"/>
    <n v="0.14722617354196302"/>
    <n v="1406"/>
    <n v="1199"/>
    <n v="207"/>
    <n v="0.14722617354196302"/>
  </r>
  <r>
    <x v="11"/>
    <x v="146"/>
    <s v="ASUNCION"/>
    <m/>
    <m/>
    <m/>
    <m/>
    <s v=""/>
    <n v="5"/>
    <n v="5"/>
    <n v="4"/>
    <n v="0.8"/>
    <m/>
    <m/>
    <n v="0"/>
    <n v="5"/>
    <n v="5"/>
    <s v=""/>
    <s v=""/>
  </r>
  <r>
    <x v="11"/>
    <x v="37"/>
    <s v="LIMA"/>
    <m/>
    <m/>
    <m/>
    <m/>
    <s v=""/>
    <n v="3"/>
    <n v="3"/>
    <n v="3"/>
    <n v="1"/>
    <m/>
    <m/>
    <n v="0"/>
    <n v="3"/>
    <n v="3"/>
    <s v=""/>
    <s v=""/>
  </r>
  <r>
    <x v="11"/>
    <x v="38"/>
    <s v="MANILA"/>
    <m/>
    <m/>
    <m/>
    <m/>
    <s v=""/>
    <n v="5726"/>
    <n v="5561"/>
    <n v="5522"/>
    <n v="0.99298687286459275"/>
    <n v="1"/>
    <n v="164"/>
    <n v="2.8641285365001747E-2"/>
    <n v="5726"/>
    <n v="5562"/>
    <n v="164"/>
    <n v="2.8641285365001747E-2"/>
  </r>
  <r>
    <x v="11"/>
    <x v="72"/>
    <s v="WARSAW"/>
    <m/>
    <m/>
    <m/>
    <m/>
    <s v=""/>
    <n v="3"/>
    <n v="3"/>
    <n v="1"/>
    <n v="0.33333333333333331"/>
    <m/>
    <m/>
    <n v="0"/>
    <n v="3"/>
    <n v="3"/>
    <s v=""/>
    <s v=""/>
  </r>
  <r>
    <x v="11"/>
    <x v="74"/>
    <s v="DOHA"/>
    <m/>
    <m/>
    <m/>
    <m/>
    <s v=""/>
    <n v="4132"/>
    <n v="3819"/>
    <n v="3819"/>
    <n v="1"/>
    <n v="118"/>
    <n v="195"/>
    <n v="4.7192642787996127E-2"/>
    <n v="4132"/>
    <n v="3937"/>
    <n v="195"/>
    <n v="4.7192642787996127E-2"/>
  </r>
  <r>
    <x v="11"/>
    <x v="39"/>
    <s v="BUCHAREST"/>
    <m/>
    <m/>
    <m/>
    <m/>
    <s v=""/>
    <n v="130"/>
    <n v="122"/>
    <n v="62"/>
    <n v="0.50819672131147542"/>
    <m/>
    <n v="8"/>
    <n v="6.1538461538461542E-2"/>
    <n v="130"/>
    <n v="122"/>
    <n v="8"/>
    <n v="6.1538461538461542E-2"/>
  </r>
  <r>
    <x v="11"/>
    <x v="40"/>
    <s v="MOSCOW"/>
    <m/>
    <m/>
    <m/>
    <m/>
    <s v=""/>
    <n v="57911"/>
    <n v="55872"/>
    <n v="53508"/>
    <n v="0.95768900343642616"/>
    <n v="54"/>
    <n v="1985"/>
    <n v="3.4276734989898291E-2"/>
    <n v="57911"/>
    <n v="55926"/>
    <n v="1985"/>
    <n v="3.4276734989898291E-2"/>
  </r>
  <r>
    <x v="11"/>
    <x v="40"/>
    <s v="ST. PETERSBURG"/>
    <m/>
    <m/>
    <m/>
    <m/>
    <s v=""/>
    <n v="8146"/>
    <n v="8022"/>
    <n v="7662"/>
    <n v="0.95512341062079287"/>
    <n v="5"/>
    <n v="119"/>
    <n v="1.4608396759145593E-2"/>
    <n v="8146"/>
    <n v="8027"/>
    <n v="119"/>
    <n v="1.4608396759145593E-2"/>
  </r>
  <r>
    <x v="11"/>
    <x v="154"/>
    <s v="SAN MARINO"/>
    <m/>
    <m/>
    <m/>
    <m/>
    <s v=""/>
    <n v="145"/>
    <n v="143"/>
    <n v="137"/>
    <n v="0.95804195804195802"/>
    <m/>
    <n v="2"/>
    <n v="1.3793103448275862E-2"/>
    <n v="145"/>
    <n v="143"/>
    <n v="2"/>
    <n v="1.3793103448275862E-2"/>
  </r>
  <r>
    <x v="11"/>
    <x v="41"/>
    <s v="JEDDAH"/>
    <m/>
    <m/>
    <m/>
    <m/>
    <s v=""/>
    <n v="3707"/>
    <n v="3525"/>
    <n v="3511"/>
    <n v="0.99602836879432621"/>
    <m/>
    <n v="182"/>
    <n v="4.909630428918263E-2"/>
    <n v="3707"/>
    <n v="3525"/>
    <n v="182"/>
    <n v="4.909630428918263E-2"/>
  </r>
  <r>
    <x v="11"/>
    <x v="41"/>
    <s v="RIYADH"/>
    <m/>
    <m/>
    <m/>
    <m/>
    <s v=""/>
    <n v="6261"/>
    <n v="5932"/>
    <n v="5881"/>
    <n v="0.99140256237356705"/>
    <n v="48"/>
    <n v="281"/>
    <n v="4.4881009423414789E-2"/>
    <n v="6261"/>
    <n v="5980"/>
    <n v="281"/>
    <n v="4.4881009423414789E-2"/>
  </r>
  <r>
    <x v="11"/>
    <x v="42"/>
    <s v="DAKAR"/>
    <m/>
    <m/>
    <m/>
    <m/>
    <s v=""/>
    <n v="2759"/>
    <n v="2234"/>
    <n v="1819"/>
    <n v="0.81423455684870183"/>
    <n v="2"/>
    <n v="523"/>
    <n v="0.18956143530264588"/>
    <n v="2759"/>
    <n v="2236"/>
    <n v="523"/>
    <n v="0.18956143530264588"/>
  </r>
  <r>
    <x v="11"/>
    <x v="43"/>
    <s v="BELGRADE"/>
    <m/>
    <m/>
    <m/>
    <m/>
    <s v=""/>
    <n v="69"/>
    <n v="68"/>
    <n v="58"/>
    <n v="0.8529411764705882"/>
    <m/>
    <n v="1"/>
    <n v="1.4492753623188406E-2"/>
    <n v="69"/>
    <n v="68"/>
    <n v="1"/>
    <n v="1.4492753623188406E-2"/>
  </r>
  <r>
    <x v="11"/>
    <x v="76"/>
    <s v="SINGAPORE"/>
    <m/>
    <m/>
    <m/>
    <m/>
    <s v=""/>
    <n v="497"/>
    <n v="477"/>
    <n v="443"/>
    <n v="0.92872117400419285"/>
    <m/>
    <n v="20"/>
    <n v="4.0241448692152917E-2"/>
    <n v="497"/>
    <n v="477"/>
    <n v="20"/>
    <n v="4.0241448692152917E-2"/>
  </r>
  <r>
    <x v="11"/>
    <x v="45"/>
    <s v="LJUBLJANA"/>
    <m/>
    <m/>
    <m/>
    <m/>
    <s v=""/>
    <n v="1"/>
    <n v="1"/>
    <n v="1"/>
    <n v="1"/>
    <m/>
    <m/>
    <n v="0"/>
    <n v="1"/>
    <n v="1"/>
    <s v=""/>
    <s v=""/>
  </r>
  <r>
    <x v="11"/>
    <x v="46"/>
    <s v="CAPE TOWN"/>
    <m/>
    <m/>
    <m/>
    <m/>
    <s v=""/>
    <n v="1110"/>
    <n v="1090"/>
    <n v="1075"/>
    <n v="0.98623853211009171"/>
    <m/>
    <n v="20"/>
    <n v="1.8018018018018018E-2"/>
    <n v="1110"/>
    <n v="1090"/>
    <n v="20"/>
    <n v="1.8018018018018018E-2"/>
  </r>
  <r>
    <x v="11"/>
    <x v="46"/>
    <s v="JOHANNESBURG"/>
    <m/>
    <m/>
    <m/>
    <m/>
    <s v=""/>
    <n v="1588"/>
    <n v="1468"/>
    <n v="1468"/>
    <n v="1"/>
    <m/>
    <n v="120"/>
    <n v="7.5566750629722929E-2"/>
    <n v="1588"/>
    <n v="1468"/>
    <n v="120"/>
    <n v="7.5566750629722929E-2"/>
  </r>
  <r>
    <x v="11"/>
    <x v="46"/>
    <s v="PRETORIA"/>
    <m/>
    <m/>
    <m/>
    <m/>
    <s v=""/>
    <n v="168"/>
    <n v="162"/>
    <n v="160"/>
    <n v="0.98765432098765427"/>
    <m/>
    <n v="6"/>
    <n v="3.5714285714285712E-2"/>
    <n v="168"/>
    <n v="162"/>
    <n v="6"/>
    <n v="3.5714285714285712E-2"/>
  </r>
  <r>
    <x v="11"/>
    <x v="47"/>
    <s v="SEOUL"/>
    <m/>
    <m/>
    <m/>
    <m/>
    <s v=""/>
    <n v="51"/>
    <n v="42"/>
    <n v="7"/>
    <n v="0.16666666666666666"/>
    <m/>
    <n v="9"/>
    <n v="0.17647058823529413"/>
    <n v="51"/>
    <n v="42"/>
    <n v="9"/>
    <n v="0.17647058823529413"/>
  </r>
  <r>
    <x v="11"/>
    <x v="77"/>
    <s v="MADRID"/>
    <m/>
    <m/>
    <m/>
    <m/>
    <s v=""/>
    <n v="26"/>
    <n v="24"/>
    <n v="14"/>
    <n v="0.58333333333333337"/>
    <n v="1"/>
    <n v="1"/>
    <n v="3.8461538461538464E-2"/>
    <n v="26"/>
    <n v="25"/>
    <n v="1"/>
    <n v="3.8461538461538464E-2"/>
  </r>
  <r>
    <x v="11"/>
    <x v="130"/>
    <s v="COLOMBO"/>
    <m/>
    <m/>
    <m/>
    <m/>
    <s v=""/>
    <n v="126"/>
    <n v="112"/>
    <n v="13"/>
    <n v="0.11607142857142858"/>
    <m/>
    <n v="14"/>
    <n v="0.1111111111111111"/>
    <n v="126"/>
    <n v="112"/>
    <n v="14"/>
    <n v="0.1111111111111111"/>
  </r>
  <r>
    <x v="11"/>
    <x v="131"/>
    <s v="KHARTOUM"/>
    <n v="2"/>
    <n v="2"/>
    <m/>
    <m/>
    <n v="0"/>
    <n v="234"/>
    <n v="219"/>
    <n v="73"/>
    <n v="0.33333333333333331"/>
    <m/>
    <n v="15"/>
    <n v="6.4102564102564097E-2"/>
    <n v="236"/>
    <n v="221"/>
    <n v="15"/>
    <n v="6.3559322033898302E-2"/>
  </r>
  <r>
    <x v="11"/>
    <x v="78"/>
    <s v="GENEVA"/>
    <m/>
    <m/>
    <m/>
    <m/>
    <s v=""/>
    <n v="10"/>
    <n v="10"/>
    <n v="10"/>
    <n v="1"/>
    <m/>
    <m/>
    <n v="0"/>
    <n v="10"/>
    <n v="10"/>
    <s v=""/>
    <s v=""/>
  </r>
  <r>
    <x v="11"/>
    <x v="78"/>
    <s v="LUGANO"/>
    <m/>
    <m/>
    <m/>
    <m/>
    <s v=""/>
    <n v="2"/>
    <n v="2"/>
    <n v="2"/>
    <n v="1"/>
    <m/>
    <m/>
    <n v="0"/>
    <n v="2"/>
    <n v="2"/>
    <s v=""/>
    <s v=""/>
  </r>
  <r>
    <x v="11"/>
    <x v="49"/>
    <s v="TAIPEI"/>
    <m/>
    <m/>
    <m/>
    <m/>
    <s v=""/>
    <n v="7"/>
    <n v="5"/>
    <n v="4"/>
    <n v="0.8"/>
    <m/>
    <n v="2"/>
    <n v="0.2857142857142857"/>
    <n v="7"/>
    <n v="5"/>
    <n v="2"/>
    <n v="0.2857142857142857"/>
  </r>
  <r>
    <x v="11"/>
    <x v="79"/>
    <s v="DAR ES SALAAM"/>
    <m/>
    <m/>
    <m/>
    <m/>
    <s v=""/>
    <n v="318"/>
    <n v="277"/>
    <n v="86"/>
    <n v="0.31046931407942241"/>
    <m/>
    <n v="41"/>
    <n v="0.12893081761006289"/>
    <n v="318"/>
    <n v="277"/>
    <n v="41"/>
    <n v="0.12893081761006289"/>
  </r>
  <r>
    <x v="11"/>
    <x v="50"/>
    <s v="BANGKOK"/>
    <m/>
    <m/>
    <m/>
    <m/>
    <s v=""/>
    <n v="1236"/>
    <n v="1129"/>
    <n v="402"/>
    <n v="0.35606731620903453"/>
    <n v="1"/>
    <n v="106"/>
    <n v="8.5760517799352745E-2"/>
    <n v="1236"/>
    <n v="1130"/>
    <n v="106"/>
    <n v="8.5760517799352745E-2"/>
  </r>
  <r>
    <x v="11"/>
    <x v="51"/>
    <s v="TUNIS"/>
    <m/>
    <m/>
    <m/>
    <m/>
    <s v=""/>
    <n v="4870"/>
    <n v="3765"/>
    <n v="3048"/>
    <n v="0.80956175298804778"/>
    <n v="6"/>
    <n v="1099"/>
    <n v="0.22566735112936345"/>
    <n v="4870"/>
    <n v="3771"/>
    <n v="1099"/>
    <n v="0.22566735112936345"/>
  </r>
  <r>
    <x v="11"/>
    <x v="52"/>
    <s v="ANKARA"/>
    <m/>
    <m/>
    <m/>
    <m/>
    <s v=""/>
    <n v="1982"/>
    <n v="1855"/>
    <n v="1727"/>
    <n v="0.93099730458221019"/>
    <m/>
    <n v="127"/>
    <n v="6.4076690211907164E-2"/>
    <n v="1982"/>
    <n v="1855"/>
    <n v="127"/>
    <n v="6.4076690211907164E-2"/>
  </r>
  <r>
    <x v="11"/>
    <x v="52"/>
    <s v="ISTANBUL"/>
    <m/>
    <m/>
    <m/>
    <m/>
    <s v=""/>
    <n v="14117"/>
    <n v="12925"/>
    <n v="11794"/>
    <n v="0.91249516441005807"/>
    <n v="28"/>
    <n v="1164"/>
    <n v="8.2453779131543531E-2"/>
    <n v="14117"/>
    <n v="12953"/>
    <n v="1164"/>
    <n v="8.2453779131543531E-2"/>
  </r>
  <r>
    <x v="11"/>
    <x v="52"/>
    <s v="IZMIR"/>
    <m/>
    <m/>
    <m/>
    <m/>
    <s v=""/>
    <n v="3642"/>
    <n v="3439"/>
    <n v="3286"/>
    <n v="0.95551032276824654"/>
    <m/>
    <n v="203"/>
    <n v="5.5738605161998904E-2"/>
    <n v="3642"/>
    <n v="3439"/>
    <n v="203"/>
    <n v="5.5738605161998904E-2"/>
  </r>
  <r>
    <x v="11"/>
    <x v="149"/>
    <s v="ASHGABAT"/>
    <m/>
    <m/>
    <m/>
    <m/>
    <s v=""/>
    <n v="107"/>
    <n v="107"/>
    <n v="103"/>
    <n v="0.96261682242990654"/>
    <m/>
    <m/>
    <n v="0"/>
    <n v="107"/>
    <n v="107"/>
    <s v=""/>
    <s v=""/>
  </r>
  <r>
    <x v="11"/>
    <x v="80"/>
    <s v="KAMPALA"/>
    <m/>
    <m/>
    <m/>
    <m/>
    <s v=""/>
    <n v="618"/>
    <n v="523"/>
    <n v="395"/>
    <n v="0.75525812619502863"/>
    <m/>
    <n v="95"/>
    <n v="0.15372168284789645"/>
    <n v="618"/>
    <n v="523"/>
    <n v="95"/>
    <n v="0.15372168284789645"/>
  </r>
  <r>
    <x v="11"/>
    <x v="53"/>
    <s v="KYIV"/>
    <m/>
    <m/>
    <m/>
    <m/>
    <s v=""/>
    <n v="507"/>
    <n v="407"/>
    <n v="317"/>
    <n v="0.77886977886977882"/>
    <n v="7"/>
    <n v="93"/>
    <n v="0.18343195266272189"/>
    <n v="507"/>
    <n v="414"/>
    <n v="93"/>
    <n v="0.18343195266272189"/>
  </r>
  <r>
    <x v="11"/>
    <x v="54"/>
    <s v="ABU DHABI"/>
    <m/>
    <m/>
    <m/>
    <m/>
    <s v=""/>
    <n v="2343"/>
    <n v="1665"/>
    <n v="848"/>
    <n v="0.50930930930930929"/>
    <m/>
    <n v="678"/>
    <n v="0.28937259923175418"/>
    <n v="2343"/>
    <n v="1665"/>
    <n v="678"/>
    <n v="0.28937259923175418"/>
  </r>
  <r>
    <x v="11"/>
    <x v="54"/>
    <s v="DUBAI"/>
    <m/>
    <m/>
    <m/>
    <m/>
    <s v=""/>
    <n v="5776"/>
    <n v="4409"/>
    <n v="3200"/>
    <n v="0.72578816058063056"/>
    <m/>
    <n v="1367"/>
    <n v="0.23666897506925208"/>
    <n v="5776"/>
    <n v="4409"/>
    <n v="1367"/>
    <n v="0.23666897506925208"/>
  </r>
  <r>
    <x v="11"/>
    <x v="55"/>
    <s v="EDINBURGH"/>
    <m/>
    <m/>
    <m/>
    <m/>
    <s v=""/>
    <n v="157"/>
    <n v="154"/>
    <n v="46"/>
    <n v="0.29870129870129869"/>
    <n v="2"/>
    <n v="1"/>
    <n v="6.369426751592357E-3"/>
    <n v="157"/>
    <n v="156"/>
    <n v="1"/>
    <n v="6.369426751592357E-3"/>
  </r>
  <r>
    <x v="11"/>
    <x v="55"/>
    <s v="LONDON"/>
    <m/>
    <m/>
    <m/>
    <m/>
    <s v=""/>
    <n v="4623"/>
    <n v="4305"/>
    <n v="3621"/>
    <n v="0.84111498257839723"/>
    <m/>
    <n v="318"/>
    <n v="6.8786502271252437E-2"/>
    <n v="4623"/>
    <n v="4305"/>
    <n v="318"/>
    <n v="6.8786502271252437E-2"/>
  </r>
  <r>
    <x v="11"/>
    <x v="134"/>
    <s v="MONTEVIDEO"/>
    <m/>
    <m/>
    <m/>
    <m/>
    <s v=""/>
    <n v="8"/>
    <n v="8"/>
    <n v="1"/>
    <n v="0.125"/>
    <m/>
    <m/>
    <n v="0"/>
    <n v="8"/>
    <n v="8"/>
    <s v=""/>
    <s v=""/>
  </r>
  <r>
    <x v="11"/>
    <x v="56"/>
    <s v="BOSTON, MA"/>
    <m/>
    <m/>
    <m/>
    <m/>
    <s v=""/>
    <n v="150"/>
    <n v="141"/>
    <n v="46"/>
    <n v="0.32624113475177308"/>
    <m/>
    <n v="9"/>
    <n v="0.06"/>
    <n v="150"/>
    <n v="141"/>
    <n v="9"/>
    <n v="0.06"/>
  </r>
  <r>
    <x v="11"/>
    <x v="56"/>
    <s v="CHICAGO, IL"/>
    <m/>
    <m/>
    <m/>
    <m/>
    <s v=""/>
    <n v="173"/>
    <n v="169"/>
    <n v="168"/>
    <n v="0.99408284023668636"/>
    <m/>
    <n v="4"/>
    <n v="2.3121387283236993E-2"/>
    <n v="173"/>
    <n v="169"/>
    <n v="4"/>
    <n v="2.3121387283236993E-2"/>
  </r>
  <r>
    <x v="11"/>
    <x v="56"/>
    <s v="DETROIT, MI"/>
    <m/>
    <m/>
    <m/>
    <m/>
    <s v=""/>
    <n v="163"/>
    <n v="161"/>
    <n v="161"/>
    <n v="1"/>
    <m/>
    <n v="2"/>
    <n v="1.2269938650306749E-2"/>
    <n v="163"/>
    <n v="161"/>
    <n v="2"/>
    <n v="1.2269938650306749E-2"/>
  </r>
  <r>
    <x v="11"/>
    <x v="56"/>
    <s v="HOUSTON, TX"/>
    <m/>
    <m/>
    <m/>
    <m/>
    <s v=""/>
    <n v="301"/>
    <n v="292"/>
    <n v="214"/>
    <n v="0.73287671232876717"/>
    <m/>
    <n v="9"/>
    <n v="2.9900332225913623E-2"/>
    <n v="301"/>
    <n v="292"/>
    <n v="9"/>
    <n v="2.9900332225913623E-2"/>
  </r>
  <r>
    <x v="11"/>
    <x v="56"/>
    <s v="LOS ANGELES, CA"/>
    <m/>
    <m/>
    <m/>
    <m/>
    <s v=""/>
    <n v="260"/>
    <n v="259"/>
    <n v="152"/>
    <n v="0.58687258687258692"/>
    <m/>
    <n v="1"/>
    <n v="3.8461538461538464E-3"/>
    <n v="260"/>
    <n v="259"/>
    <n v="1"/>
    <n v="3.8461538461538464E-3"/>
  </r>
  <r>
    <x v="11"/>
    <x v="56"/>
    <s v="MIAMI, FL"/>
    <m/>
    <m/>
    <m/>
    <m/>
    <s v=""/>
    <n v="272"/>
    <n v="255"/>
    <n v="164"/>
    <n v="0.64313725490196083"/>
    <m/>
    <n v="17"/>
    <n v="6.25E-2"/>
    <n v="272"/>
    <n v="255"/>
    <n v="17"/>
    <n v="6.25E-2"/>
  </r>
  <r>
    <x v="11"/>
    <x v="56"/>
    <s v="NEW YORK, NY"/>
    <m/>
    <m/>
    <m/>
    <m/>
    <s v=""/>
    <n v="500"/>
    <n v="491"/>
    <n v="346"/>
    <n v="0.70468431771894091"/>
    <m/>
    <n v="9"/>
    <n v="1.7999999999999999E-2"/>
    <n v="500"/>
    <n v="491"/>
    <n v="9"/>
    <n v="1.7999999999999999E-2"/>
  </r>
  <r>
    <x v="11"/>
    <x v="56"/>
    <s v="PHILADELPHIA, PA"/>
    <m/>
    <m/>
    <m/>
    <m/>
    <s v=""/>
    <n v="128"/>
    <n v="124"/>
    <n v="122"/>
    <n v="0.9838709677419355"/>
    <m/>
    <n v="4"/>
    <n v="3.125E-2"/>
    <n v="128"/>
    <n v="124"/>
    <n v="4"/>
    <n v="3.125E-2"/>
  </r>
  <r>
    <x v="11"/>
    <x v="56"/>
    <s v="SAN FRANCISCO, CA"/>
    <m/>
    <m/>
    <m/>
    <m/>
    <s v=""/>
    <n v="645"/>
    <n v="638"/>
    <n v="638"/>
    <n v="1"/>
    <n v="1"/>
    <n v="6"/>
    <n v="9.3023255813953487E-3"/>
    <n v="645"/>
    <n v="639"/>
    <n v="6"/>
    <n v="9.3023255813953487E-3"/>
  </r>
  <r>
    <x v="11"/>
    <x v="56"/>
    <s v="WASHINGTON, DC"/>
    <m/>
    <m/>
    <m/>
    <m/>
    <s v=""/>
    <n v="112"/>
    <n v="111"/>
    <n v="52"/>
    <n v="0.46846846846846846"/>
    <m/>
    <n v="1"/>
    <n v="8.9285714285714281E-3"/>
    <n v="112"/>
    <n v="111"/>
    <n v="1"/>
    <n v="8.9285714285714281E-3"/>
  </r>
  <r>
    <x v="11"/>
    <x v="90"/>
    <s v="TASHKENT"/>
    <m/>
    <m/>
    <m/>
    <m/>
    <s v=""/>
    <n v="1679"/>
    <n v="1573"/>
    <n v="1134"/>
    <n v="0.72091544818817543"/>
    <n v="4"/>
    <n v="102"/>
    <n v="6.0750446694460988E-2"/>
    <n v="1679"/>
    <n v="1577"/>
    <n v="102"/>
    <n v="6.0750446694460988E-2"/>
  </r>
  <r>
    <x v="11"/>
    <x v="150"/>
    <s v="CARACAS"/>
    <m/>
    <m/>
    <m/>
    <m/>
    <s v=""/>
    <n v="6"/>
    <n v="6"/>
    <n v="6"/>
    <n v="1"/>
    <m/>
    <m/>
    <n v="0"/>
    <n v="6"/>
    <n v="6"/>
    <s v=""/>
    <s v=""/>
  </r>
  <r>
    <x v="11"/>
    <x v="57"/>
    <s v="HANOI"/>
    <m/>
    <m/>
    <m/>
    <m/>
    <s v=""/>
    <n v="60"/>
    <n v="58"/>
    <n v="45"/>
    <n v="0.77586206896551724"/>
    <m/>
    <n v="2"/>
    <n v="3.3333333333333333E-2"/>
    <n v="60"/>
    <n v="58"/>
    <n v="2"/>
    <n v="3.3333333333333333E-2"/>
  </r>
  <r>
    <x v="11"/>
    <x v="57"/>
    <s v="HO CHI MINH"/>
    <m/>
    <m/>
    <m/>
    <m/>
    <s v=""/>
    <n v="99"/>
    <n v="90"/>
    <n v="62"/>
    <n v="0.68888888888888888"/>
    <m/>
    <n v="9"/>
    <n v="9.0909090909090912E-2"/>
    <n v="99"/>
    <n v="90"/>
    <n v="9"/>
    <n v="9.0909090909090912E-2"/>
  </r>
  <r>
    <x v="11"/>
    <x v="91"/>
    <s v="LUSAKA"/>
    <m/>
    <m/>
    <m/>
    <m/>
    <s v=""/>
    <n v="109"/>
    <n v="105"/>
    <n v="56"/>
    <n v="0.53333333333333333"/>
    <m/>
    <n v="4"/>
    <n v="3.669724770642202E-2"/>
    <n v="109"/>
    <n v="105"/>
    <n v="4"/>
    <n v="3.669724770642202E-2"/>
  </r>
  <r>
    <x v="11"/>
    <x v="135"/>
    <s v="HARARE"/>
    <m/>
    <m/>
    <m/>
    <m/>
    <s v=""/>
    <n v="163"/>
    <n v="124"/>
    <n v="88"/>
    <n v="0.70967741935483875"/>
    <n v="35"/>
    <n v="4"/>
    <n v="2.4539877300613498E-2"/>
    <n v="163"/>
    <n v="159"/>
    <n v="4"/>
    <n v="2.4539877300613498E-2"/>
  </r>
  <r>
    <x v="12"/>
    <x v="4"/>
    <s v="BAKU"/>
    <m/>
    <m/>
    <m/>
    <m/>
    <s v=""/>
    <n v="1279"/>
    <n v="1197"/>
    <n v="900"/>
    <n v="0.75187969924812026"/>
    <n v="2"/>
    <n v="80"/>
    <n v="6.2548866301798275E-2"/>
    <n v="1279"/>
    <n v="1199"/>
    <n v="80"/>
    <n v="6.2548866301798275E-2"/>
  </r>
  <r>
    <x v="12"/>
    <x v="84"/>
    <s v="MINSK"/>
    <m/>
    <m/>
    <m/>
    <m/>
    <s v=""/>
    <n v="411"/>
    <n v="410"/>
    <n v="312"/>
    <n v="0.76097560975609757"/>
    <n v="0"/>
    <n v="1"/>
    <n v="2.4330900243309003E-3"/>
    <n v="411"/>
    <n v="410"/>
    <n v="1"/>
    <n v="2.4330900243309003E-3"/>
  </r>
  <r>
    <x v="12"/>
    <x v="84"/>
    <s v="VITSYEBSK"/>
    <m/>
    <m/>
    <m/>
    <m/>
    <s v=""/>
    <n v="3321"/>
    <n v="3296"/>
    <n v="3192"/>
    <n v="0.96844660194174759"/>
    <n v="5"/>
    <n v="20"/>
    <n v="6.0222824450466726E-3"/>
    <n v="3321"/>
    <n v="3301"/>
    <n v="20"/>
    <n v="6.0222824450466726E-3"/>
  </r>
  <r>
    <x v="12"/>
    <x v="8"/>
    <s v="OTTAWA"/>
    <m/>
    <m/>
    <m/>
    <m/>
    <s v=""/>
    <n v="14"/>
    <n v="13"/>
    <n v="12"/>
    <n v="0.92307692307692313"/>
    <n v="0"/>
    <n v="1"/>
    <n v="7.1428571428571425E-2"/>
    <n v="14"/>
    <n v="13"/>
    <n v="1"/>
    <n v="7.1428571428571425E-2"/>
  </r>
  <r>
    <x v="12"/>
    <x v="10"/>
    <s v="BEIJING"/>
    <m/>
    <m/>
    <m/>
    <m/>
    <s v=""/>
    <n v="73"/>
    <n v="72"/>
    <n v="45"/>
    <n v="0.625"/>
    <n v="1"/>
    <n v="0"/>
    <n v="0"/>
    <n v="73"/>
    <n v="73"/>
    <s v=""/>
    <s v=""/>
  </r>
  <r>
    <x v="12"/>
    <x v="15"/>
    <s v="CAIRO"/>
    <m/>
    <m/>
    <m/>
    <m/>
    <s v=""/>
    <n v="24"/>
    <n v="23"/>
    <n v="12"/>
    <n v="0.52173913043478259"/>
    <n v="1"/>
    <n v="0"/>
    <n v="0"/>
    <n v="24"/>
    <n v="24"/>
    <s v=""/>
    <s v=""/>
  </r>
  <r>
    <x v="12"/>
    <x v="85"/>
    <s v="TBILISSI"/>
    <m/>
    <m/>
    <m/>
    <m/>
    <s v=""/>
    <n v="58"/>
    <n v="43"/>
    <n v="37"/>
    <n v="0.86046511627906974"/>
    <n v="14"/>
    <n v="1"/>
    <n v="1.7241379310344827E-2"/>
    <n v="58"/>
    <n v="57"/>
    <n v="1"/>
    <n v="1.7241379310344827E-2"/>
  </r>
  <r>
    <x v="12"/>
    <x v="20"/>
    <s v="NEW DELHI"/>
    <m/>
    <m/>
    <m/>
    <m/>
    <s v=""/>
    <n v="52"/>
    <n v="37"/>
    <n v="7"/>
    <n v="0.1891891891891892"/>
    <n v="1"/>
    <n v="14"/>
    <n v="0.26923076923076922"/>
    <n v="52"/>
    <n v="38"/>
    <n v="14"/>
    <n v="0.26923076923076922"/>
  </r>
  <r>
    <x v="12"/>
    <x v="24"/>
    <s v="TEL AVIV"/>
    <m/>
    <m/>
    <m/>
    <m/>
    <s v=""/>
    <n v="1"/>
    <n v="0"/>
    <n v="0"/>
    <s v=""/>
    <n v="1"/>
    <n v="0"/>
    <n v="0"/>
    <n v="1"/>
    <n v="1"/>
    <s v=""/>
    <s v=""/>
  </r>
  <r>
    <x v="12"/>
    <x v="27"/>
    <s v="NUR-SULTAN"/>
    <m/>
    <m/>
    <m/>
    <m/>
    <s v=""/>
    <n v="557"/>
    <n v="550"/>
    <n v="431"/>
    <n v="0.78363636363636369"/>
    <n v="2"/>
    <n v="5"/>
    <n v="8.9766606822262122E-3"/>
    <n v="557"/>
    <n v="552"/>
    <n v="5"/>
    <n v="8.9766606822262122E-3"/>
  </r>
  <r>
    <x v="12"/>
    <x v="40"/>
    <s v="KALININGRAD"/>
    <m/>
    <m/>
    <m/>
    <m/>
    <s v=""/>
    <n v="1673"/>
    <n v="1651"/>
    <n v="1632"/>
    <n v="0.9884918231374924"/>
    <n v="22"/>
    <n v="0"/>
    <n v="0"/>
    <n v="1673"/>
    <n v="1673"/>
    <s v=""/>
    <s v=""/>
  </r>
  <r>
    <x v="12"/>
    <x v="40"/>
    <s v="MOSCOW"/>
    <m/>
    <m/>
    <m/>
    <m/>
    <s v=""/>
    <n v="3538"/>
    <n v="3510"/>
    <n v="3132"/>
    <n v="0.89230769230769236"/>
    <n v="20"/>
    <n v="8"/>
    <n v="2.2611644997173543E-3"/>
    <n v="3538"/>
    <n v="3530"/>
    <n v="8"/>
    <n v="2.2611644997173543E-3"/>
  </r>
  <r>
    <x v="12"/>
    <x v="40"/>
    <s v="PSKOV"/>
    <m/>
    <m/>
    <m/>
    <m/>
    <s v=""/>
    <n v="952"/>
    <n v="947"/>
    <n v="923"/>
    <n v="0.97465681098204859"/>
    <n v="4"/>
    <n v="1"/>
    <n v="1.0504201680672268E-3"/>
    <n v="952"/>
    <n v="951"/>
    <n v="1"/>
    <n v="1.0504201680672268E-3"/>
  </r>
  <r>
    <x v="12"/>
    <x v="40"/>
    <s v="ST. PETERSBURG"/>
    <m/>
    <m/>
    <m/>
    <m/>
    <s v=""/>
    <n v="1876"/>
    <n v="1854"/>
    <n v="1724"/>
    <n v="0.92988133764832792"/>
    <n v="17"/>
    <n v="5"/>
    <n v="2.6652452025586353E-3"/>
    <n v="1876"/>
    <n v="1871"/>
    <n v="5"/>
    <n v="2.6652452025586353E-3"/>
  </r>
  <r>
    <x v="12"/>
    <x v="99"/>
    <s v="STOCKHOLM"/>
    <m/>
    <m/>
    <m/>
    <m/>
    <s v=""/>
    <n v="1"/>
    <n v="1"/>
    <n v="1"/>
    <n v="1"/>
    <n v="0"/>
    <n v="0"/>
    <n v="0"/>
    <n v="1"/>
    <n v="1"/>
    <s v=""/>
    <s v=""/>
  </r>
  <r>
    <x v="12"/>
    <x v="52"/>
    <s v="ANKARA"/>
    <m/>
    <m/>
    <m/>
    <m/>
    <s v=""/>
    <n v="448"/>
    <n v="284"/>
    <n v="223"/>
    <n v="0.78521126760563376"/>
    <n v="15"/>
    <n v="149"/>
    <n v="0.3325892857142857"/>
    <n v="448"/>
    <n v="299"/>
    <n v="149"/>
    <n v="0.3325892857142857"/>
  </r>
  <r>
    <x v="12"/>
    <x v="53"/>
    <s v="KYIV"/>
    <m/>
    <m/>
    <m/>
    <m/>
    <s v=""/>
    <n v="353"/>
    <n v="322"/>
    <n v="223"/>
    <n v="0.69254658385093171"/>
    <n v="17"/>
    <n v="14"/>
    <n v="3.9660056657223795E-2"/>
    <n v="353"/>
    <n v="339"/>
    <n v="14"/>
    <n v="3.9660056657223795E-2"/>
  </r>
  <r>
    <x v="12"/>
    <x v="54"/>
    <s v="ABU DHABI"/>
    <m/>
    <m/>
    <m/>
    <m/>
    <s v=""/>
    <n v="90"/>
    <n v="52"/>
    <n v="34"/>
    <n v="0.65384615384615385"/>
    <n v="2"/>
    <n v="36"/>
    <n v="0.4"/>
    <n v="90"/>
    <n v="54"/>
    <n v="36"/>
    <n v="0.4"/>
  </r>
  <r>
    <x v="12"/>
    <x v="55"/>
    <s v="LONDON"/>
    <m/>
    <m/>
    <m/>
    <m/>
    <s v=""/>
    <n v="357"/>
    <n v="284"/>
    <n v="234"/>
    <n v="0.823943661971831"/>
    <n v="12"/>
    <n v="61"/>
    <n v="0.17086834733893558"/>
    <n v="357"/>
    <n v="296"/>
    <n v="61"/>
    <n v="0.17086834733893558"/>
  </r>
  <r>
    <x v="12"/>
    <x v="56"/>
    <s v="WASHINGTON, DC"/>
    <m/>
    <m/>
    <m/>
    <m/>
    <s v=""/>
    <n v="33"/>
    <n v="25"/>
    <n v="24"/>
    <n v="0.96"/>
    <n v="8"/>
    <n v="0"/>
    <n v="0"/>
    <n v="33"/>
    <n v="33"/>
    <s v=""/>
    <s v=""/>
  </r>
  <r>
    <x v="12"/>
    <x v="90"/>
    <s v="TASHKENT"/>
    <m/>
    <m/>
    <m/>
    <m/>
    <s v=""/>
    <n v="1653"/>
    <n v="1401"/>
    <n v="1240"/>
    <n v="0.88508208422555312"/>
    <n v="66"/>
    <n v="186"/>
    <n v="0.11252268602540835"/>
    <n v="1653"/>
    <n v="1467"/>
    <n v="186"/>
    <n v="0.11252268602540835"/>
  </r>
  <r>
    <x v="13"/>
    <x v="82"/>
    <s v="YEREVAN"/>
    <n v="0"/>
    <m/>
    <m/>
    <m/>
    <s v=""/>
    <n v="449"/>
    <n v="436"/>
    <n v="210"/>
    <n v="0.48165137614678899"/>
    <n v="0"/>
    <n v="6"/>
    <n v="1.3574660633484163E-2"/>
    <n v="449"/>
    <n v="436"/>
    <n v="6"/>
    <n v="1.3574660633484163E-2"/>
  </r>
  <r>
    <x v="13"/>
    <x v="4"/>
    <s v="BAKU"/>
    <n v="0"/>
    <m/>
    <m/>
    <m/>
    <s v=""/>
    <n v="432"/>
    <n v="390"/>
    <n v="252"/>
    <n v="0.64615384615384619"/>
    <n v="0"/>
    <n v="38"/>
    <n v="8.8785046728971959E-2"/>
    <n v="432"/>
    <n v="390"/>
    <n v="38"/>
    <n v="8.8785046728971959E-2"/>
  </r>
  <r>
    <x v="13"/>
    <x v="84"/>
    <s v="GRODNO"/>
    <n v="0"/>
    <m/>
    <m/>
    <m/>
    <s v=""/>
    <n v="889"/>
    <n v="883"/>
    <n v="866"/>
    <n v="0.98074745186862966"/>
    <n v="0"/>
    <n v="0"/>
    <n v="0"/>
    <n v="889"/>
    <n v="883"/>
    <s v=""/>
    <s v=""/>
  </r>
  <r>
    <x v="13"/>
    <x v="84"/>
    <s v="MINSK"/>
    <n v="0"/>
    <m/>
    <m/>
    <m/>
    <s v=""/>
    <n v="6294"/>
    <n v="6254"/>
    <n v="5991"/>
    <n v="0.95794691397505594"/>
    <n v="3"/>
    <n v="8"/>
    <n v="1.2769353551476455E-3"/>
    <n v="6294"/>
    <n v="6257"/>
    <n v="8"/>
    <n v="1.2769353551476455E-3"/>
  </r>
  <r>
    <x v="13"/>
    <x v="8"/>
    <s v="OTTAWA"/>
    <m/>
    <m/>
    <m/>
    <m/>
    <s v=""/>
    <n v="3"/>
    <n v="1"/>
    <n v="0"/>
    <n v="0"/>
    <n v="0"/>
    <n v="1"/>
    <n v="0.5"/>
    <n v="3"/>
    <n v="1"/>
    <n v="1"/>
    <n v="0.5"/>
  </r>
  <r>
    <x v="13"/>
    <x v="10"/>
    <s v="BEIJING"/>
    <m/>
    <m/>
    <m/>
    <m/>
    <s v=""/>
    <n v="3"/>
    <n v="3"/>
    <n v="1"/>
    <n v="0.33333333333333331"/>
    <n v="0"/>
    <n v="0"/>
    <n v="0"/>
    <n v="3"/>
    <n v="3"/>
    <s v=""/>
    <s v=""/>
  </r>
  <r>
    <x v="13"/>
    <x v="15"/>
    <s v="CAIRO"/>
    <m/>
    <m/>
    <m/>
    <m/>
    <s v=""/>
    <n v="211"/>
    <n v="180"/>
    <n v="68"/>
    <n v="0.37777777777777777"/>
    <n v="5"/>
    <n v="11"/>
    <n v="5.6122448979591837E-2"/>
    <n v="211"/>
    <n v="185"/>
    <n v="11"/>
    <n v="5.6122448979591837E-2"/>
  </r>
  <r>
    <x v="13"/>
    <x v="85"/>
    <s v="TBILISSI"/>
    <m/>
    <m/>
    <m/>
    <m/>
    <s v=""/>
    <n v="20"/>
    <n v="20"/>
    <n v="14"/>
    <n v="0.7"/>
    <n v="0"/>
    <n v="0"/>
    <n v="0"/>
    <n v="20"/>
    <n v="20"/>
    <s v=""/>
    <s v=""/>
  </r>
  <r>
    <x v="13"/>
    <x v="20"/>
    <s v="NEW DELHI"/>
    <m/>
    <m/>
    <m/>
    <m/>
    <s v=""/>
    <n v="174"/>
    <n v="149"/>
    <n v="130"/>
    <n v="0.87248322147651003"/>
    <n v="0"/>
    <n v="23"/>
    <n v="0.13372093023255813"/>
    <n v="174"/>
    <n v="149"/>
    <n v="23"/>
    <n v="0.13372093023255813"/>
  </r>
  <r>
    <x v="13"/>
    <x v="23"/>
    <s v="DUBLIN"/>
    <m/>
    <m/>
    <m/>
    <m/>
    <s v=""/>
    <n v="49"/>
    <n v="48"/>
    <n v="42"/>
    <n v="0.875"/>
    <n v="0"/>
    <n v="1"/>
    <n v="2.0408163265306121E-2"/>
    <n v="49"/>
    <n v="48"/>
    <n v="1"/>
    <n v="2.0408163265306121E-2"/>
  </r>
  <r>
    <x v="13"/>
    <x v="24"/>
    <s v="TEL AVIV"/>
    <m/>
    <m/>
    <m/>
    <m/>
    <s v=""/>
    <n v="10"/>
    <n v="10"/>
    <n v="4"/>
    <n v="0.4"/>
    <n v="0"/>
    <n v="0"/>
    <n v="0"/>
    <n v="10"/>
    <n v="10"/>
    <s v=""/>
    <s v=""/>
  </r>
  <r>
    <x v="13"/>
    <x v="25"/>
    <s v="TOKYO"/>
    <m/>
    <m/>
    <m/>
    <m/>
    <s v=""/>
    <n v="5"/>
    <n v="4"/>
    <n v="4"/>
    <n v="1"/>
    <n v="1"/>
    <n v="0"/>
    <n v="0"/>
    <n v="5"/>
    <n v="5"/>
    <s v=""/>
    <s v=""/>
  </r>
  <r>
    <x v="13"/>
    <x v="27"/>
    <s v="ALMATY"/>
    <m/>
    <m/>
    <m/>
    <m/>
    <s v=""/>
    <n v="3469"/>
    <n v="3078"/>
    <n v="2235"/>
    <n v="0.72612085769980506"/>
    <n v="0"/>
    <n v="405"/>
    <n v="0.11627906976744186"/>
    <n v="3469"/>
    <n v="3078"/>
    <n v="405"/>
    <n v="0.11627906976744186"/>
  </r>
  <r>
    <x v="13"/>
    <x v="27"/>
    <s v="NUR-SULTAN"/>
    <m/>
    <m/>
    <m/>
    <m/>
    <s v=""/>
    <n v="12"/>
    <n v="12"/>
    <n v="11"/>
    <n v="0.91666666666666663"/>
    <n v="0"/>
    <n v="0"/>
    <n v="0"/>
    <n v="12"/>
    <n v="12"/>
    <s v=""/>
    <s v=""/>
  </r>
  <r>
    <x v="13"/>
    <x v="40"/>
    <s v="KALININGRAD"/>
    <m/>
    <m/>
    <m/>
    <m/>
    <s v=""/>
    <n v="6325"/>
    <n v="6300"/>
    <n v="5388"/>
    <n v="0.85523809523809524"/>
    <n v="1"/>
    <n v="50"/>
    <n v="7.8727759407967255E-3"/>
    <n v="6325"/>
    <n v="6301"/>
    <n v="50"/>
    <n v="7.8727759407967255E-3"/>
  </r>
  <r>
    <x v="13"/>
    <x v="40"/>
    <s v="MOSCOW"/>
    <m/>
    <m/>
    <m/>
    <m/>
    <s v=""/>
    <n v="4410"/>
    <n v="4303"/>
    <n v="3784"/>
    <n v="0.87938647455263774"/>
    <n v="0"/>
    <n v="82"/>
    <n v="1.8700114025085517E-2"/>
    <n v="4410"/>
    <n v="4303"/>
    <n v="82"/>
    <n v="1.8700114025085517E-2"/>
  </r>
  <r>
    <x v="13"/>
    <x v="40"/>
    <s v="SOVETSK"/>
    <m/>
    <m/>
    <m/>
    <m/>
    <s v=""/>
    <n v="78"/>
    <n v="78"/>
    <n v="72"/>
    <n v="0.92307692307692313"/>
    <n v="0"/>
    <n v="0"/>
    <n v="0"/>
    <n v="78"/>
    <n v="78"/>
    <s v=""/>
    <s v=""/>
  </r>
  <r>
    <x v="13"/>
    <x v="40"/>
    <s v="ST. PETERSBURG"/>
    <m/>
    <m/>
    <m/>
    <m/>
    <s v=""/>
    <n v="802"/>
    <n v="781"/>
    <n v="711"/>
    <n v="0.91037131882202305"/>
    <n v="1"/>
    <n v="13"/>
    <n v="1.6352201257861635E-2"/>
    <n v="802"/>
    <n v="782"/>
    <n v="13"/>
    <n v="1.6352201257861635E-2"/>
  </r>
  <r>
    <x v="13"/>
    <x v="46"/>
    <s v="PRETORIA"/>
    <m/>
    <m/>
    <m/>
    <m/>
    <s v=""/>
    <n v="37"/>
    <n v="37"/>
    <n v="26"/>
    <n v="0.70270270270270274"/>
    <n v="0"/>
    <n v="0"/>
    <n v="0"/>
    <n v="37"/>
    <n v="37"/>
    <s v=""/>
    <s v=""/>
  </r>
  <r>
    <x v="13"/>
    <x v="52"/>
    <s v="ANKARA"/>
    <m/>
    <m/>
    <m/>
    <m/>
    <s v=""/>
    <n v="473"/>
    <n v="409"/>
    <n v="264"/>
    <n v="0.6454767726161369"/>
    <n v="8"/>
    <n v="35"/>
    <n v="7.7433628318584066E-2"/>
    <n v="473"/>
    <n v="417"/>
    <n v="35"/>
    <n v="7.7433628318584066E-2"/>
  </r>
  <r>
    <x v="13"/>
    <x v="53"/>
    <s v="KYIV"/>
    <m/>
    <m/>
    <m/>
    <m/>
    <s v=""/>
    <n v="64"/>
    <n v="54"/>
    <n v="43"/>
    <n v="0.79629629629629628"/>
    <n v="0"/>
    <n v="6"/>
    <n v="0.1"/>
    <n v="64"/>
    <n v="54"/>
    <n v="6"/>
    <n v="0.1"/>
  </r>
  <r>
    <x v="13"/>
    <x v="54"/>
    <s v="ABU DHABI"/>
    <m/>
    <m/>
    <m/>
    <m/>
    <s v=""/>
    <n v="103"/>
    <n v="102"/>
    <n v="77"/>
    <n v="0.75490196078431371"/>
    <n v="0"/>
    <n v="0"/>
    <n v="0"/>
    <n v="103"/>
    <n v="102"/>
    <s v=""/>
    <s v=""/>
  </r>
  <r>
    <x v="13"/>
    <x v="55"/>
    <s v="LONDON"/>
    <m/>
    <m/>
    <m/>
    <m/>
    <s v=""/>
    <n v="408"/>
    <n v="398"/>
    <n v="377"/>
    <n v="0.94723618090452266"/>
    <n v="5"/>
    <n v="4"/>
    <n v="9.8280098280098278E-3"/>
    <n v="408"/>
    <n v="403"/>
    <n v="4"/>
    <n v="9.8280098280098278E-3"/>
  </r>
  <r>
    <x v="13"/>
    <x v="56"/>
    <s v="CHICAGO, IL"/>
    <m/>
    <m/>
    <m/>
    <m/>
    <s v=""/>
    <n v="44"/>
    <n v="43"/>
    <n v="42"/>
    <n v="0.97674418604651159"/>
    <n v="1"/>
    <n v="0"/>
    <n v="0"/>
    <n v="44"/>
    <n v="44"/>
    <s v=""/>
    <s v=""/>
  </r>
  <r>
    <x v="14"/>
    <x v="83"/>
    <s v="VIENNA"/>
    <m/>
    <m/>
    <m/>
    <m/>
    <s v=""/>
    <n v="3"/>
    <n v="3"/>
    <n v="3"/>
    <n v="1"/>
    <m/>
    <m/>
    <n v="0"/>
    <n v="3"/>
    <n v="3"/>
    <s v=""/>
    <s v=""/>
  </r>
  <r>
    <x v="14"/>
    <x v="10"/>
    <s v="BEIJING"/>
    <m/>
    <m/>
    <m/>
    <m/>
    <s v=""/>
    <n v="49"/>
    <n v="44"/>
    <n v="12"/>
    <n v="0.27272727272727271"/>
    <m/>
    <n v="3"/>
    <n v="6.3829787234042548E-2"/>
    <n v="49"/>
    <n v="44"/>
    <n v="3"/>
    <n v="6.3829787234042548E-2"/>
  </r>
  <r>
    <x v="14"/>
    <x v="10"/>
    <s v="SHANGHAI"/>
    <m/>
    <m/>
    <m/>
    <m/>
    <s v=""/>
    <n v="27"/>
    <n v="26"/>
    <n v="2"/>
    <n v="7.6923076923076927E-2"/>
    <m/>
    <m/>
    <n v="0"/>
    <n v="27"/>
    <n v="26"/>
    <s v=""/>
    <s v=""/>
  </r>
  <r>
    <x v="14"/>
    <x v="18"/>
    <s v="BERLIN"/>
    <m/>
    <m/>
    <m/>
    <m/>
    <s v=""/>
    <n v="2"/>
    <n v="2"/>
    <m/>
    <n v="0"/>
    <m/>
    <m/>
    <n v="0"/>
    <n v="2"/>
    <n v="2"/>
    <s v=""/>
    <s v=""/>
  </r>
  <r>
    <x v="14"/>
    <x v="20"/>
    <s v="NEW DELHI"/>
    <m/>
    <m/>
    <m/>
    <m/>
    <s v=""/>
    <n v="270"/>
    <n v="264"/>
    <n v="197"/>
    <n v="0.74621212121212122"/>
    <m/>
    <m/>
    <n v="0"/>
    <n v="270"/>
    <n v="264"/>
    <s v=""/>
    <s v=""/>
  </r>
  <r>
    <x v="14"/>
    <x v="68"/>
    <s v="ROME"/>
    <m/>
    <m/>
    <m/>
    <m/>
    <s v=""/>
    <n v="20"/>
    <n v="17"/>
    <n v="13"/>
    <n v="0.76470588235294112"/>
    <n v="3"/>
    <m/>
    <n v="0"/>
    <n v="20"/>
    <n v="20"/>
    <s v=""/>
    <s v=""/>
  </r>
  <r>
    <x v="14"/>
    <x v="25"/>
    <s v="TOKYO"/>
    <m/>
    <m/>
    <m/>
    <m/>
    <s v=""/>
    <n v="1"/>
    <n v="1"/>
    <m/>
    <n v="0"/>
    <m/>
    <m/>
    <n v="0"/>
    <n v="1"/>
    <n v="1"/>
    <s v=""/>
    <s v=""/>
  </r>
  <r>
    <x v="14"/>
    <x v="155"/>
    <s v="LUXEMBOURG"/>
    <m/>
    <m/>
    <m/>
    <m/>
    <s v=""/>
    <n v="31"/>
    <n v="22"/>
    <n v="19"/>
    <n v="0.86363636363636365"/>
    <n v="7"/>
    <m/>
    <n v="0"/>
    <n v="31"/>
    <n v="29"/>
    <s v=""/>
    <s v=""/>
  </r>
  <r>
    <x v="14"/>
    <x v="72"/>
    <s v="WARSAW"/>
    <m/>
    <m/>
    <m/>
    <m/>
    <s v=""/>
    <n v="3"/>
    <n v="3"/>
    <n v="2"/>
    <n v="0.66666666666666663"/>
    <m/>
    <m/>
    <n v="0"/>
    <n v="3"/>
    <n v="3"/>
    <s v=""/>
    <s v=""/>
  </r>
  <r>
    <x v="14"/>
    <x v="73"/>
    <s v="LISBON"/>
    <n v="1"/>
    <m/>
    <m/>
    <m/>
    <s v=""/>
    <n v="6"/>
    <n v="4"/>
    <n v="2"/>
    <n v="0.5"/>
    <m/>
    <n v="2"/>
    <n v="0.33333333333333331"/>
    <n v="7"/>
    <n v="4"/>
    <n v="2"/>
    <n v="0.33333333333333331"/>
  </r>
  <r>
    <x v="14"/>
    <x v="40"/>
    <s v="MOSCOW"/>
    <m/>
    <m/>
    <m/>
    <m/>
    <s v=""/>
    <n v="960"/>
    <n v="949"/>
    <n v="862"/>
    <n v="0.90832455216016861"/>
    <m/>
    <n v="3"/>
    <n v="3.1512605042016808E-3"/>
    <n v="960"/>
    <n v="949"/>
    <n v="3"/>
    <n v="3.1512605042016808E-3"/>
  </r>
  <r>
    <x v="14"/>
    <x v="77"/>
    <s v="MADRID"/>
    <m/>
    <m/>
    <m/>
    <m/>
    <s v=""/>
    <n v="2"/>
    <n v="2"/>
    <n v="2"/>
    <n v="1"/>
    <m/>
    <m/>
    <n v="0"/>
    <n v="2"/>
    <n v="2"/>
    <s v=""/>
    <s v=""/>
  </r>
  <r>
    <x v="14"/>
    <x v="78"/>
    <s v="BERN"/>
    <m/>
    <m/>
    <m/>
    <m/>
    <s v=""/>
    <n v="1"/>
    <n v="1"/>
    <n v="1"/>
    <n v="1"/>
    <m/>
    <m/>
    <n v="0"/>
    <n v="1"/>
    <n v="1"/>
    <s v=""/>
    <s v=""/>
  </r>
  <r>
    <x v="14"/>
    <x v="78"/>
    <s v="GENEVA"/>
    <m/>
    <m/>
    <m/>
    <m/>
    <s v=""/>
    <n v="2"/>
    <n v="2"/>
    <n v="1"/>
    <n v="0.5"/>
    <m/>
    <m/>
    <n v="0"/>
    <n v="2"/>
    <n v="2"/>
    <s v=""/>
    <s v=""/>
  </r>
  <r>
    <x v="14"/>
    <x v="50"/>
    <s v="BANGKOK"/>
    <m/>
    <m/>
    <m/>
    <m/>
    <s v=""/>
    <n v="53"/>
    <n v="47"/>
    <n v="29"/>
    <n v="0.61702127659574468"/>
    <m/>
    <n v="4"/>
    <n v="7.8431372549019607E-2"/>
    <n v="53"/>
    <n v="47"/>
    <n v="4"/>
    <n v="7.8431372549019607E-2"/>
  </r>
  <r>
    <x v="14"/>
    <x v="52"/>
    <s v="ANKARA"/>
    <m/>
    <m/>
    <m/>
    <m/>
    <s v=""/>
    <n v="640"/>
    <n v="611"/>
    <n v="602"/>
    <n v="0.98527004909983629"/>
    <m/>
    <n v="6"/>
    <n v="9.7244732576985422E-3"/>
    <n v="640"/>
    <n v="611"/>
    <n v="6"/>
    <n v="9.7244732576985422E-3"/>
  </r>
  <r>
    <x v="14"/>
    <x v="54"/>
    <s v="ABU DHABI"/>
    <m/>
    <m/>
    <m/>
    <m/>
    <s v=""/>
    <n v="122"/>
    <n v="107"/>
    <n v="107"/>
    <n v="1"/>
    <m/>
    <n v="8"/>
    <n v="6.9565217391304349E-2"/>
    <n v="122"/>
    <n v="107"/>
    <n v="8"/>
    <n v="6.9565217391304349E-2"/>
  </r>
  <r>
    <x v="14"/>
    <x v="55"/>
    <s v="LONDON"/>
    <m/>
    <m/>
    <m/>
    <m/>
    <s v=""/>
    <n v="126"/>
    <n v="118"/>
    <n v="99"/>
    <n v="0.83898305084745761"/>
    <m/>
    <n v="3"/>
    <n v="2.4793388429752067E-2"/>
    <n v="126"/>
    <n v="118"/>
    <n v="3"/>
    <n v="2.4793388429752067E-2"/>
  </r>
  <r>
    <x v="14"/>
    <x v="56"/>
    <s v="NEW YORK, NY"/>
    <m/>
    <m/>
    <m/>
    <m/>
    <s v=""/>
    <n v="32"/>
    <n v="30"/>
    <n v="29"/>
    <n v="0.96666666666666667"/>
    <m/>
    <m/>
    <n v="0"/>
    <n v="32"/>
    <n v="30"/>
    <s v=""/>
    <s v=""/>
  </r>
  <r>
    <x v="14"/>
    <x v="56"/>
    <s v="SAN FRANCISCO, CA"/>
    <m/>
    <m/>
    <m/>
    <m/>
    <s v=""/>
    <n v="18"/>
    <n v="18"/>
    <n v="18"/>
    <n v="1"/>
    <m/>
    <m/>
    <n v="0"/>
    <n v="18"/>
    <n v="18"/>
    <s v=""/>
    <s v=""/>
  </r>
  <r>
    <x v="14"/>
    <x v="56"/>
    <s v="WASHINGTON, DC"/>
    <m/>
    <m/>
    <m/>
    <m/>
    <s v=""/>
    <n v="15"/>
    <n v="15"/>
    <n v="13"/>
    <n v="0.8666666666666667"/>
    <m/>
    <m/>
    <n v="0"/>
    <n v="15"/>
    <n v="15"/>
    <s v=""/>
    <s v=""/>
  </r>
  <r>
    <x v="15"/>
    <x v="1"/>
    <s v="ALGIERS"/>
    <m/>
    <m/>
    <m/>
    <m/>
    <s v=""/>
    <n v="1"/>
    <n v="0"/>
    <n v="0"/>
    <s v=""/>
    <n v="0"/>
    <n v="0"/>
    <s v=""/>
    <n v="1"/>
    <s v=""/>
    <s v=""/>
    <s v=""/>
  </r>
  <r>
    <x v="15"/>
    <x v="3"/>
    <s v="CANBERRA"/>
    <m/>
    <m/>
    <m/>
    <m/>
    <s v=""/>
    <n v="4"/>
    <n v="4"/>
    <n v="4"/>
    <n v="1"/>
    <n v="0"/>
    <n v="0"/>
    <n v="0"/>
    <n v="4"/>
    <n v="4"/>
    <s v=""/>
    <s v=""/>
  </r>
  <r>
    <x v="15"/>
    <x v="8"/>
    <s v="TORONTO"/>
    <m/>
    <m/>
    <m/>
    <m/>
    <s v=""/>
    <n v="2"/>
    <n v="2"/>
    <n v="0"/>
    <n v="0"/>
    <n v="0"/>
    <n v="0"/>
    <n v="0"/>
    <n v="2"/>
    <n v="2"/>
    <s v=""/>
    <s v=""/>
  </r>
  <r>
    <x v="15"/>
    <x v="10"/>
    <s v="BEIJING"/>
    <m/>
    <m/>
    <m/>
    <m/>
    <s v=""/>
    <n v="542"/>
    <n v="454"/>
    <n v="56"/>
    <n v="0.12334801762114538"/>
    <n v="0"/>
    <n v="78"/>
    <n v="0.14661654135338345"/>
    <n v="542"/>
    <n v="454"/>
    <n v="78"/>
    <n v="0.14661654135338345"/>
  </r>
  <r>
    <x v="15"/>
    <x v="10"/>
    <s v="SHANGHAI"/>
    <m/>
    <m/>
    <m/>
    <m/>
    <s v=""/>
    <n v="321"/>
    <n v="299"/>
    <n v="161"/>
    <n v="0.53846153846153844"/>
    <n v="0"/>
    <n v="13"/>
    <n v="4.1666666666666664E-2"/>
    <n v="321"/>
    <n v="299"/>
    <n v="13"/>
    <n v="4.1666666666666664E-2"/>
  </r>
  <r>
    <x v="15"/>
    <x v="15"/>
    <s v="CAIRO"/>
    <m/>
    <m/>
    <m/>
    <m/>
    <s v=""/>
    <n v="87"/>
    <n v="75"/>
    <n v="8"/>
    <n v="0.10666666666666667"/>
    <n v="1"/>
    <n v="12"/>
    <n v="0.13636363636363635"/>
    <n v="87"/>
    <n v="76"/>
    <n v="12"/>
    <n v="0.13636363636363635"/>
  </r>
  <r>
    <x v="15"/>
    <x v="20"/>
    <s v="NEW DELHI"/>
    <m/>
    <m/>
    <m/>
    <m/>
    <s v=""/>
    <n v="72"/>
    <n v="64"/>
    <n v="28"/>
    <n v="0.4375"/>
    <n v="8"/>
    <n v="8"/>
    <n v="0.1"/>
    <n v="72"/>
    <n v="72"/>
    <n v="8"/>
    <n v="0.1"/>
  </r>
  <r>
    <x v="15"/>
    <x v="24"/>
    <s v="TEL AVIV"/>
    <m/>
    <m/>
    <m/>
    <m/>
    <s v=""/>
    <n v="23"/>
    <n v="20"/>
    <n v="14"/>
    <n v="0.7"/>
    <n v="0"/>
    <n v="2"/>
    <n v="9.0909090909090912E-2"/>
    <n v="23"/>
    <n v="20"/>
    <n v="2"/>
    <n v="9.0909090909090912E-2"/>
  </r>
  <r>
    <x v="15"/>
    <x v="29"/>
    <s v="KUWAIT"/>
    <m/>
    <m/>
    <m/>
    <m/>
    <s v=""/>
    <n v="48"/>
    <n v="48"/>
    <n v="45"/>
    <n v="0.9375"/>
    <n v="0"/>
    <n v="0"/>
    <n v="0"/>
    <n v="48"/>
    <n v="48"/>
    <s v=""/>
    <s v=""/>
  </r>
  <r>
    <x v="15"/>
    <x v="153"/>
    <s v="TRIPOLI"/>
    <m/>
    <m/>
    <m/>
    <m/>
    <s v=""/>
    <n v="495"/>
    <n v="426"/>
    <n v="279"/>
    <n v="0.65492957746478875"/>
    <n v="2"/>
    <n v="64"/>
    <n v="0.13008130081300814"/>
    <n v="495"/>
    <n v="428"/>
    <n v="64"/>
    <n v="0.13008130081300814"/>
  </r>
  <r>
    <x v="15"/>
    <x v="40"/>
    <s v="MOSCOW"/>
    <m/>
    <m/>
    <m/>
    <m/>
    <s v=""/>
    <n v="81"/>
    <n v="70"/>
    <n v="65"/>
    <n v="0.9285714285714286"/>
    <n v="0"/>
    <n v="10"/>
    <n v="0.125"/>
    <n v="81"/>
    <n v="70"/>
    <n v="10"/>
    <n v="0.125"/>
  </r>
  <r>
    <x v="15"/>
    <x v="41"/>
    <s v="RIYADH"/>
    <m/>
    <m/>
    <m/>
    <m/>
    <s v=""/>
    <n v="146"/>
    <n v="137"/>
    <n v="136"/>
    <n v="0.99270072992700731"/>
    <n v="0"/>
    <n v="8"/>
    <n v="5.5172413793103448E-2"/>
    <n v="146"/>
    <n v="137"/>
    <n v="8"/>
    <n v="5.5172413793103448E-2"/>
  </r>
  <r>
    <x v="15"/>
    <x v="51"/>
    <s v="TUNIS"/>
    <m/>
    <m/>
    <m/>
    <m/>
    <s v=""/>
    <n v="41"/>
    <n v="40"/>
    <n v="30"/>
    <n v="0.75"/>
    <n v="0"/>
    <n v="1"/>
    <n v="2.4390243902439025E-2"/>
    <n v="41"/>
    <n v="40"/>
    <n v="1"/>
    <n v="2.4390243902439025E-2"/>
  </r>
  <r>
    <x v="15"/>
    <x v="52"/>
    <s v="ISTANBUL"/>
    <m/>
    <m/>
    <m/>
    <m/>
    <s v=""/>
    <n v="1126"/>
    <n v="907"/>
    <n v="651"/>
    <n v="0.71775082690187431"/>
    <n v="1"/>
    <n v="206"/>
    <n v="0.18491921005385997"/>
    <n v="1126"/>
    <n v="908"/>
    <n v="206"/>
    <n v="0.18491921005385997"/>
  </r>
  <r>
    <x v="15"/>
    <x v="54"/>
    <s v="ABU DHABI"/>
    <m/>
    <m/>
    <m/>
    <m/>
    <s v=""/>
    <n v="451"/>
    <n v="199"/>
    <n v="129"/>
    <n v="0.64824120603015079"/>
    <n v="3"/>
    <n v="248"/>
    <n v="0.55111111111111111"/>
    <n v="451"/>
    <n v="202"/>
    <n v="248"/>
    <n v="0.55111111111111111"/>
  </r>
  <r>
    <x v="15"/>
    <x v="55"/>
    <s v="LONDON"/>
    <m/>
    <m/>
    <m/>
    <m/>
    <s v=""/>
    <n v="816"/>
    <n v="779"/>
    <n v="622"/>
    <n v="0.79845956354300385"/>
    <n v="5"/>
    <n v="37"/>
    <n v="4.5066991473812421E-2"/>
    <n v="816"/>
    <n v="784"/>
    <n v="37"/>
    <n v="4.5066991473812421E-2"/>
  </r>
  <r>
    <x v="15"/>
    <x v="56"/>
    <s v="NEW YORK, NY"/>
    <m/>
    <m/>
    <m/>
    <m/>
    <s v=""/>
    <n v="12"/>
    <n v="8"/>
    <n v="2"/>
    <n v="0.25"/>
    <n v="0"/>
    <n v="2"/>
    <n v="0.2"/>
    <n v="12"/>
    <n v="8"/>
    <n v="2"/>
    <n v="0.2"/>
  </r>
  <r>
    <x v="15"/>
    <x v="56"/>
    <s v="WASHINGTON, DC"/>
    <m/>
    <m/>
    <m/>
    <m/>
    <s v=""/>
    <n v="27"/>
    <n v="25"/>
    <n v="3"/>
    <n v="0.12"/>
    <n v="0"/>
    <n v="2"/>
    <n v="7.407407407407407E-2"/>
    <n v="27"/>
    <n v="25"/>
    <n v="2"/>
    <n v="7.407407407407407E-2"/>
  </r>
  <r>
    <x v="16"/>
    <x v="81"/>
    <s v="KABUL"/>
    <n v="0"/>
    <n v="0"/>
    <n v="0"/>
    <n v="0"/>
    <s v=""/>
    <n v="37"/>
    <n v="25"/>
    <n v="14"/>
    <n v="0.56000000000000005"/>
    <n v="9"/>
    <n v="3"/>
    <n v="8.1081081081081086E-2"/>
    <n v="37"/>
    <n v="34"/>
    <n v="3"/>
    <n v="8.1081081081081086E-2"/>
  </r>
  <r>
    <x v="16"/>
    <x v="1"/>
    <s v="ALGIERS"/>
    <n v="0"/>
    <n v="0"/>
    <n v="0"/>
    <n v="0"/>
    <s v=""/>
    <n v="310"/>
    <n v="232"/>
    <n v="187"/>
    <n v="0.80603448275862066"/>
    <n v="0"/>
    <n v="59"/>
    <n v="0.20274914089347079"/>
    <n v="310"/>
    <n v="232"/>
    <n v="59"/>
    <n v="0.20274914089347079"/>
  </r>
  <r>
    <x v="16"/>
    <x v="58"/>
    <s v="LUANDA"/>
    <n v="0"/>
    <n v="0"/>
    <n v="0"/>
    <n v="0"/>
    <s v=""/>
    <n v="252"/>
    <n v="112"/>
    <n v="49"/>
    <n v="0.4375"/>
    <n v="0"/>
    <n v="132"/>
    <n v="0.54098360655737709"/>
    <n v="252"/>
    <n v="112"/>
    <n v="132"/>
    <n v="0.54098360655737709"/>
  </r>
  <r>
    <x v="16"/>
    <x v="2"/>
    <s v="BUENOS AIRES"/>
    <n v="0"/>
    <n v="0"/>
    <n v="0"/>
    <n v="0"/>
    <s v=""/>
    <n v="8"/>
    <n v="5"/>
    <n v="2"/>
    <n v="0.4"/>
    <n v="0"/>
    <n v="1"/>
    <n v="0.16666666666666666"/>
    <n v="8"/>
    <n v="5"/>
    <n v="1"/>
    <n v="0.16666666666666666"/>
  </r>
  <r>
    <x v="16"/>
    <x v="3"/>
    <s v="SYDNEY"/>
    <n v="0"/>
    <n v="0"/>
    <n v="0"/>
    <n v="0"/>
    <s v=""/>
    <n v="55"/>
    <n v="36"/>
    <n v="8"/>
    <n v="0.22222222222222221"/>
    <n v="0"/>
    <n v="12"/>
    <n v="0.25"/>
    <n v="55"/>
    <n v="36"/>
    <n v="12"/>
    <n v="0.25"/>
  </r>
  <r>
    <x v="16"/>
    <x v="92"/>
    <s v="DHAKA"/>
    <n v="1"/>
    <n v="1"/>
    <n v="1"/>
    <n v="0"/>
    <n v="0"/>
    <n v="103"/>
    <n v="91"/>
    <n v="53"/>
    <n v="0.58241758241758246"/>
    <n v="1"/>
    <n v="7"/>
    <n v="7.0707070707070704E-2"/>
    <n v="104"/>
    <n v="93"/>
    <n v="7"/>
    <n v="7.0000000000000007E-2"/>
  </r>
  <r>
    <x v="16"/>
    <x v="106"/>
    <s v="COTONOU"/>
    <n v="0"/>
    <n v="0"/>
    <n v="0"/>
    <n v="0"/>
    <s v=""/>
    <n v="83"/>
    <n v="49"/>
    <n v="17"/>
    <n v="0.34693877551020408"/>
    <n v="0"/>
    <n v="33"/>
    <n v="0.40243902439024393"/>
    <n v="83"/>
    <n v="49"/>
    <n v="33"/>
    <n v="0.40243902439024393"/>
  </r>
  <r>
    <x v="16"/>
    <x v="5"/>
    <s v="SARAJEVO"/>
    <n v="0"/>
    <n v="0"/>
    <n v="0"/>
    <n v="0"/>
    <s v=""/>
    <n v="12"/>
    <n v="10"/>
    <n v="5"/>
    <n v="0.5"/>
    <n v="0"/>
    <n v="1"/>
    <n v="9.0909090909090912E-2"/>
    <n v="12"/>
    <n v="10"/>
    <n v="1"/>
    <n v="9.0909090909090912E-2"/>
  </r>
  <r>
    <x v="16"/>
    <x v="6"/>
    <s v="SAO PAULO"/>
    <n v="3"/>
    <n v="2"/>
    <n v="1"/>
    <n v="1"/>
    <n v="0.33333333333333331"/>
    <n v="29"/>
    <n v="20"/>
    <n v="12"/>
    <n v="0.6"/>
    <n v="0"/>
    <n v="5"/>
    <n v="0.2"/>
    <n v="32"/>
    <n v="22"/>
    <n v="6"/>
    <n v="0.21428571428571427"/>
  </r>
  <r>
    <x v="16"/>
    <x v="7"/>
    <s v="SOFIA"/>
    <n v="0"/>
    <n v="0"/>
    <n v="0"/>
    <n v="0"/>
    <s v=""/>
    <n v="122"/>
    <n v="94"/>
    <n v="63"/>
    <n v="0.67021276595744683"/>
    <n v="4"/>
    <n v="21"/>
    <n v="0.17647058823529413"/>
    <n v="122"/>
    <n v="98"/>
    <n v="21"/>
    <n v="0.17647058823529413"/>
  </r>
  <r>
    <x v="16"/>
    <x v="8"/>
    <s v="OTTAWA"/>
    <n v="0"/>
    <n v="0"/>
    <n v="0"/>
    <n v="0"/>
    <s v=""/>
    <n v="84"/>
    <n v="74"/>
    <n v="41"/>
    <n v="0.55405405405405406"/>
    <n v="0"/>
    <n v="7"/>
    <n v="8.6419753086419748E-2"/>
    <n v="84"/>
    <n v="74"/>
    <n v="7"/>
    <n v="8.6419753086419748E-2"/>
  </r>
  <r>
    <x v="16"/>
    <x v="8"/>
    <s v="TORONTO"/>
    <n v="1"/>
    <n v="0"/>
    <n v="0"/>
    <n v="0"/>
    <s v=""/>
    <n v="143"/>
    <n v="121"/>
    <n v="69"/>
    <n v="0.57024793388429751"/>
    <n v="3"/>
    <n v="11"/>
    <n v="8.1481481481481488E-2"/>
    <n v="144"/>
    <n v="124"/>
    <n v="11"/>
    <n v="8.1481481481481488E-2"/>
  </r>
  <r>
    <x v="16"/>
    <x v="8"/>
    <s v="VANCOUVER"/>
    <n v="1"/>
    <n v="0"/>
    <n v="0"/>
    <n v="0"/>
    <s v=""/>
    <n v="150"/>
    <n v="131"/>
    <n v="91"/>
    <n v="0.69465648854961837"/>
    <n v="2"/>
    <n v="11"/>
    <n v="7.6388888888888895E-2"/>
    <n v="151"/>
    <n v="133"/>
    <n v="11"/>
    <n v="7.6388888888888895E-2"/>
  </r>
  <r>
    <x v="16"/>
    <x v="9"/>
    <s v="SANTIAGO DE CHILE"/>
    <n v="1"/>
    <n v="1"/>
    <n v="1"/>
    <n v="0"/>
    <n v="0"/>
    <n v="12"/>
    <n v="8"/>
    <n v="3"/>
    <n v="0.375"/>
    <n v="0"/>
    <n v="3"/>
    <n v="0.27272727272727271"/>
    <n v="13"/>
    <n v="9"/>
    <n v="3"/>
    <n v="0.25"/>
  </r>
  <r>
    <x v="16"/>
    <x v="10"/>
    <s v="BEIJING"/>
    <n v="2"/>
    <n v="1"/>
    <n v="0"/>
    <n v="1"/>
    <n v="0.5"/>
    <n v="1439"/>
    <n v="1407"/>
    <n v="1132"/>
    <n v="0.8045486851457001"/>
    <n v="0"/>
    <n v="22"/>
    <n v="1.5395381385584325E-2"/>
    <n v="1441"/>
    <n v="1408"/>
    <n v="23"/>
    <n v="1.6072676450034941E-2"/>
  </r>
  <r>
    <x v="16"/>
    <x v="10"/>
    <s v="GUANGZHOU (CANTON)"/>
    <n v="1"/>
    <n v="0"/>
    <n v="0"/>
    <n v="0"/>
    <s v=""/>
    <n v="128"/>
    <n v="111"/>
    <n v="31"/>
    <n v="0.27927927927927926"/>
    <n v="0"/>
    <n v="16"/>
    <n v="0.12598425196850394"/>
    <n v="129"/>
    <n v="111"/>
    <n v="16"/>
    <n v="0.12598425196850394"/>
  </r>
  <r>
    <x v="16"/>
    <x v="10"/>
    <s v="SHANGHAI"/>
    <n v="2"/>
    <n v="0"/>
    <n v="0"/>
    <n v="2"/>
    <n v="1"/>
    <n v="454"/>
    <n v="437"/>
    <n v="268"/>
    <n v="0.61327231121281467"/>
    <n v="1"/>
    <n v="0"/>
    <n v="0"/>
    <n v="456"/>
    <n v="438"/>
    <n v="2"/>
    <n v="4.5454545454545452E-3"/>
  </r>
  <r>
    <x v="16"/>
    <x v="11"/>
    <s v="BOGOTA"/>
    <n v="2"/>
    <n v="1"/>
    <n v="1"/>
    <n v="0"/>
    <n v="0"/>
    <n v="32"/>
    <n v="24"/>
    <n v="2"/>
    <n v="8.3333333333333329E-2"/>
    <n v="0"/>
    <n v="3"/>
    <n v="0.1111111111111111"/>
    <n v="34"/>
    <n v="25"/>
    <n v="3"/>
    <n v="0.10714285714285714"/>
  </r>
  <r>
    <x v="16"/>
    <x v="63"/>
    <s v="KINSHASA"/>
    <n v="0"/>
    <n v="0"/>
    <n v="0"/>
    <n v="0"/>
    <s v=""/>
    <n v="6"/>
    <n v="4"/>
    <n v="3"/>
    <n v="0.75"/>
    <n v="0"/>
    <n v="0"/>
    <n v="0"/>
    <n v="6"/>
    <n v="4"/>
    <s v=""/>
    <s v=""/>
  </r>
  <r>
    <x v="16"/>
    <x v="137"/>
    <s v="SAN JOSE"/>
    <n v="0"/>
    <n v="0"/>
    <n v="0"/>
    <n v="0"/>
    <s v=""/>
    <n v="7"/>
    <n v="5"/>
    <n v="2"/>
    <n v="0.4"/>
    <n v="0"/>
    <n v="1"/>
    <n v="0.16666666666666666"/>
    <n v="7"/>
    <n v="5"/>
    <n v="1"/>
    <n v="0.16666666666666666"/>
  </r>
  <r>
    <x v="16"/>
    <x v="12"/>
    <s v="ZAGREB"/>
    <n v="2"/>
    <n v="2"/>
    <n v="0"/>
    <n v="0"/>
    <n v="0"/>
    <n v="18"/>
    <n v="13"/>
    <n v="10"/>
    <n v="0.76923076923076927"/>
    <n v="0"/>
    <n v="4"/>
    <n v="0.23529411764705882"/>
    <n v="20"/>
    <n v="15"/>
    <n v="4"/>
    <n v="0.21052631578947367"/>
  </r>
  <r>
    <x v="16"/>
    <x v="13"/>
    <s v="HAVANA"/>
    <n v="58"/>
    <n v="15"/>
    <n v="3"/>
    <n v="38"/>
    <n v="0.71698113207547165"/>
    <n v="268"/>
    <n v="181"/>
    <n v="88"/>
    <n v="0.48618784530386738"/>
    <n v="24"/>
    <n v="48"/>
    <n v="0.18972332015810275"/>
    <n v="326"/>
    <n v="220"/>
    <n v="86"/>
    <n v="0.28104575163398693"/>
  </r>
  <r>
    <x v="16"/>
    <x v="138"/>
    <s v="PRAGUE"/>
    <n v="0"/>
    <n v="0"/>
    <n v="0"/>
    <n v="0"/>
    <s v=""/>
    <n v="1"/>
    <n v="1"/>
    <n v="0"/>
    <n v="0"/>
    <n v="0"/>
    <n v="0"/>
    <n v="0"/>
    <n v="1"/>
    <n v="1"/>
    <s v=""/>
    <s v=""/>
  </r>
  <r>
    <x v="16"/>
    <x v="114"/>
    <s v="SANTO DOMINGO"/>
    <n v="1"/>
    <n v="0"/>
    <n v="0"/>
    <n v="0"/>
    <s v=""/>
    <n v="578"/>
    <n v="353"/>
    <n v="102"/>
    <n v="0.28895184135977336"/>
    <n v="0"/>
    <n v="194"/>
    <n v="0.3546617915904936"/>
    <n v="579"/>
    <n v="353"/>
    <n v="194"/>
    <n v="0.3546617915904936"/>
  </r>
  <r>
    <x v="16"/>
    <x v="15"/>
    <s v="CAIRO"/>
    <n v="3"/>
    <n v="0"/>
    <n v="0"/>
    <n v="3"/>
    <n v="1"/>
    <n v="2495"/>
    <n v="1763"/>
    <n v="937"/>
    <n v="0.53148043108338061"/>
    <n v="21"/>
    <n v="625"/>
    <n v="0.25944375259443753"/>
    <n v="2498"/>
    <n v="1784"/>
    <n v="628"/>
    <n v="0.26036484245439467"/>
  </r>
  <r>
    <x v="16"/>
    <x v="16"/>
    <s v="ADDIS ABEBA"/>
    <n v="4"/>
    <n v="1"/>
    <n v="1"/>
    <n v="2"/>
    <n v="0.66666666666666663"/>
    <n v="741"/>
    <n v="472"/>
    <n v="280"/>
    <n v="0.59322033898305082"/>
    <n v="13"/>
    <n v="210"/>
    <n v="0.30215827338129497"/>
    <n v="745"/>
    <n v="486"/>
    <n v="212"/>
    <n v="0.30372492836676218"/>
  </r>
  <r>
    <x v="16"/>
    <x v="94"/>
    <s v="HELSINKI"/>
    <n v="0"/>
    <n v="0"/>
    <n v="0"/>
    <n v="0"/>
    <s v=""/>
    <n v="1"/>
    <n v="1"/>
    <n v="0"/>
    <n v="0"/>
    <n v="0"/>
    <n v="0"/>
    <n v="0"/>
    <n v="1"/>
    <n v="1"/>
    <s v=""/>
    <s v=""/>
  </r>
  <r>
    <x v="16"/>
    <x v="17"/>
    <s v="SKOPJE"/>
    <n v="1"/>
    <n v="0"/>
    <n v="0"/>
    <n v="1"/>
    <n v="1"/>
    <n v="101"/>
    <n v="50"/>
    <n v="28"/>
    <n v="0.56000000000000005"/>
    <n v="42"/>
    <n v="6"/>
    <n v="6.1224489795918366E-2"/>
    <n v="102"/>
    <n v="92"/>
    <n v="7"/>
    <n v="7.0707070707070704E-2"/>
  </r>
  <r>
    <x v="16"/>
    <x v="65"/>
    <s v="PARIS"/>
    <n v="0"/>
    <n v="0"/>
    <n v="0"/>
    <n v="0"/>
    <s v=""/>
    <n v="3"/>
    <n v="2"/>
    <n v="0"/>
    <n v="0"/>
    <n v="0"/>
    <n v="0"/>
    <n v="0"/>
    <n v="3"/>
    <n v="2"/>
    <s v=""/>
    <s v=""/>
  </r>
  <r>
    <x v="16"/>
    <x v="85"/>
    <s v="TBILISSI"/>
    <n v="0"/>
    <n v="0"/>
    <n v="0"/>
    <n v="0"/>
    <s v=""/>
    <n v="197"/>
    <n v="150"/>
    <n v="76"/>
    <n v="0.50666666666666671"/>
    <n v="0"/>
    <n v="41"/>
    <n v="0.21465968586387435"/>
    <n v="197"/>
    <n v="150"/>
    <n v="41"/>
    <n v="0.21465968586387435"/>
  </r>
  <r>
    <x v="16"/>
    <x v="18"/>
    <s v="BERLIN"/>
    <n v="0"/>
    <n v="0"/>
    <n v="0"/>
    <n v="0"/>
    <s v=""/>
    <n v="1"/>
    <n v="1"/>
    <n v="0"/>
    <n v="0"/>
    <n v="0"/>
    <n v="0"/>
    <n v="0"/>
    <n v="1"/>
    <n v="1"/>
    <s v=""/>
    <s v=""/>
  </r>
  <r>
    <x v="16"/>
    <x v="86"/>
    <s v="ACCRA"/>
    <n v="303"/>
    <n v="251"/>
    <n v="146"/>
    <n v="29"/>
    <n v="0.10357142857142858"/>
    <n v="3269"/>
    <n v="1446"/>
    <n v="608"/>
    <n v="0.42047026279391425"/>
    <n v="1"/>
    <n v="1669"/>
    <n v="0.53562259306803595"/>
    <n v="3572"/>
    <n v="1698"/>
    <n v="1698"/>
    <n v="0.5"/>
  </r>
  <r>
    <x v="16"/>
    <x v="66"/>
    <s v="ATHENS"/>
    <n v="0"/>
    <n v="0"/>
    <n v="0"/>
    <n v="0"/>
    <s v=""/>
    <n v="10"/>
    <n v="6"/>
    <n v="0"/>
    <n v="0"/>
    <n v="1"/>
    <n v="0"/>
    <n v="0"/>
    <n v="10"/>
    <n v="7"/>
    <s v=""/>
    <s v=""/>
  </r>
  <r>
    <x v="16"/>
    <x v="19"/>
    <s v="HONG KONG"/>
    <n v="4"/>
    <n v="1"/>
    <n v="1"/>
    <n v="0"/>
    <n v="0"/>
    <n v="76"/>
    <n v="71"/>
    <n v="37"/>
    <n v="0.52112676056338025"/>
    <n v="0"/>
    <n v="3"/>
    <n v="4.0540540540540543E-2"/>
    <n v="80"/>
    <n v="72"/>
    <n v="3"/>
    <n v="0.04"/>
  </r>
  <r>
    <x v="16"/>
    <x v="67"/>
    <s v="BUDAPEST"/>
    <n v="1"/>
    <n v="0"/>
    <n v="0"/>
    <n v="1"/>
    <n v="1"/>
    <n v="8"/>
    <n v="6"/>
    <n v="4"/>
    <n v="0.66666666666666663"/>
    <n v="0"/>
    <n v="1"/>
    <n v="0.14285714285714285"/>
    <n v="9"/>
    <n v="6"/>
    <n v="2"/>
    <n v="0.25"/>
  </r>
  <r>
    <x v="16"/>
    <x v="20"/>
    <s v="NEW DELHI"/>
    <n v="6"/>
    <n v="0"/>
    <n v="0"/>
    <n v="6"/>
    <n v="1"/>
    <n v="10373"/>
    <n v="8681"/>
    <n v="5358"/>
    <n v="0.61720999884805894"/>
    <n v="2"/>
    <n v="1598"/>
    <n v="0.15543235093862465"/>
    <n v="10379"/>
    <n v="8683"/>
    <n v="1604"/>
    <n v="0.15592495382521629"/>
  </r>
  <r>
    <x v="16"/>
    <x v="21"/>
    <s v="JAKARTA"/>
    <n v="24"/>
    <n v="0"/>
    <n v="0"/>
    <n v="13"/>
    <n v="1"/>
    <n v="4873"/>
    <n v="4438"/>
    <n v="2529"/>
    <n v="0.56985128436232535"/>
    <n v="5"/>
    <n v="291"/>
    <n v="6.1470215462610903E-2"/>
    <n v="4897"/>
    <n v="4443"/>
    <n v="304"/>
    <n v="6.4040446597851269E-2"/>
  </r>
  <r>
    <x v="16"/>
    <x v="22"/>
    <s v="TEHERAN"/>
    <n v="1"/>
    <n v="0"/>
    <n v="0"/>
    <n v="1"/>
    <n v="1"/>
    <n v="1687"/>
    <n v="1081"/>
    <n v="551"/>
    <n v="0.50971322849213696"/>
    <n v="65"/>
    <n v="507"/>
    <n v="0.30671506352087113"/>
    <n v="1688"/>
    <n v="1146"/>
    <n v="508"/>
    <n v="0.30713422007255137"/>
  </r>
  <r>
    <x v="16"/>
    <x v="87"/>
    <s v="BAGHDAD"/>
    <n v="0"/>
    <n v="0"/>
    <n v="0"/>
    <n v="0"/>
    <s v=""/>
    <n v="312"/>
    <n v="272"/>
    <n v="130"/>
    <n v="0.47794117647058826"/>
    <n v="28"/>
    <n v="10"/>
    <n v="3.2258064516129031E-2"/>
    <n v="312"/>
    <n v="300"/>
    <n v="10"/>
    <n v="3.2258064516129031E-2"/>
  </r>
  <r>
    <x v="16"/>
    <x v="87"/>
    <s v="ERBIL"/>
    <n v="1"/>
    <n v="0"/>
    <n v="0"/>
    <n v="0"/>
    <s v=""/>
    <n v="439"/>
    <n v="315"/>
    <n v="93"/>
    <n v="0.29523809523809524"/>
    <n v="12"/>
    <n v="86"/>
    <n v="0.20823244552058112"/>
    <n v="440"/>
    <n v="327"/>
    <n v="86"/>
    <n v="0.20823244552058112"/>
  </r>
  <r>
    <x v="16"/>
    <x v="23"/>
    <s v="DUBLIN"/>
    <n v="3"/>
    <n v="0"/>
    <n v="0"/>
    <n v="1"/>
    <n v="1"/>
    <n v="440"/>
    <n v="387"/>
    <n v="212"/>
    <n v="0.54780361757105944"/>
    <n v="3"/>
    <n v="18"/>
    <n v="4.4117647058823532E-2"/>
    <n v="443"/>
    <n v="390"/>
    <n v="19"/>
    <n v="4.6454767726161368E-2"/>
  </r>
  <r>
    <x v="16"/>
    <x v="24"/>
    <s v="TEL AVIV"/>
    <n v="0"/>
    <n v="0"/>
    <n v="0"/>
    <n v="0"/>
    <s v=""/>
    <n v="93"/>
    <n v="108"/>
    <n v="46"/>
    <n v="0.42592592592592593"/>
    <n v="6"/>
    <n v="10"/>
    <n v="8.0645161290322578E-2"/>
    <n v="93"/>
    <n v="114"/>
    <n v="10"/>
    <n v="8.0645161290322578E-2"/>
  </r>
  <r>
    <x v="16"/>
    <x v="68"/>
    <s v="ROME"/>
    <n v="0"/>
    <n v="0"/>
    <n v="0"/>
    <n v="0"/>
    <s v=""/>
    <n v="2"/>
    <n v="0"/>
    <n v="0"/>
    <s v=""/>
    <n v="0"/>
    <n v="0"/>
    <s v=""/>
    <n v="2"/>
    <s v=""/>
    <s v=""/>
    <s v=""/>
  </r>
  <r>
    <x v="16"/>
    <x v="25"/>
    <s v="TOKYO"/>
    <n v="1"/>
    <n v="0"/>
    <n v="0"/>
    <n v="0"/>
    <s v=""/>
    <n v="96"/>
    <n v="119"/>
    <n v="39"/>
    <n v="0.32773109243697479"/>
    <n v="0"/>
    <n v="35"/>
    <n v="0.22727272727272727"/>
    <n v="97"/>
    <n v="119"/>
    <n v="35"/>
    <n v="0.22727272727272727"/>
  </r>
  <r>
    <x v="16"/>
    <x v="26"/>
    <s v="AMMAN"/>
    <n v="0"/>
    <n v="0"/>
    <n v="0"/>
    <n v="0"/>
    <s v=""/>
    <n v="1169"/>
    <n v="924"/>
    <n v="561"/>
    <n v="0.6071428571428571"/>
    <n v="21"/>
    <n v="179"/>
    <n v="0.15925266903914589"/>
    <n v="1169"/>
    <n v="945"/>
    <n v="179"/>
    <n v="0.15925266903914589"/>
  </r>
  <r>
    <x v="16"/>
    <x v="27"/>
    <s v="NUR-SULTAN"/>
    <n v="0"/>
    <n v="0"/>
    <n v="0"/>
    <n v="0"/>
    <s v=""/>
    <n v="199"/>
    <n v="182"/>
    <n v="98"/>
    <n v="0.53846153846153844"/>
    <n v="4"/>
    <n v="8"/>
    <n v="4.1237113402061855E-2"/>
    <n v="199"/>
    <n v="186"/>
    <n v="8"/>
    <n v="4.1237113402061855E-2"/>
  </r>
  <r>
    <x v="16"/>
    <x v="28"/>
    <s v="NAIROBI"/>
    <n v="8"/>
    <n v="2"/>
    <n v="0"/>
    <n v="0"/>
    <n v="0"/>
    <n v="1028"/>
    <n v="1265"/>
    <n v="544"/>
    <n v="0.43003952569169962"/>
    <n v="10"/>
    <n v="432"/>
    <n v="0.2530755711775044"/>
    <n v="1036"/>
    <n v="1277"/>
    <n v="432"/>
    <n v="0.25277940315974257"/>
  </r>
  <r>
    <x v="16"/>
    <x v="29"/>
    <s v="KUWAIT"/>
    <n v="1"/>
    <n v="1"/>
    <n v="1"/>
    <n v="0"/>
    <n v="0"/>
    <n v="3250"/>
    <n v="2943"/>
    <n v="2167"/>
    <n v="0.73632347944274545"/>
    <n v="48"/>
    <n v="190"/>
    <n v="5.9729644765796917E-2"/>
    <n v="3251"/>
    <n v="2992"/>
    <n v="190"/>
    <n v="5.9710873664362035E-2"/>
  </r>
  <r>
    <x v="16"/>
    <x v="30"/>
    <s v="BEIRUT"/>
    <n v="3"/>
    <n v="2"/>
    <n v="0"/>
    <n v="0"/>
    <n v="0"/>
    <n v="1013"/>
    <n v="519"/>
    <n v="205"/>
    <n v="0.39499036608863197"/>
    <n v="39"/>
    <n v="394"/>
    <n v="0.41386554621848737"/>
    <n v="1016"/>
    <n v="560"/>
    <n v="394"/>
    <n v="0.41299790356394128"/>
  </r>
  <r>
    <x v="16"/>
    <x v="31"/>
    <s v="KUALA LUMPUR"/>
    <n v="2"/>
    <n v="0"/>
    <n v="0"/>
    <n v="2"/>
    <n v="1"/>
    <n v="97"/>
    <n v="48"/>
    <n v="16"/>
    <n v="0.33333333333333331"/>
    <n v="1"/>
    <n v="39"/>
    <n v="0.44318181818181818"/>
    <n v="99"/>
    <n v="49"/>
    <n v="41"/>
    <n v="0.45555555555555555"/>
  </r>
  <r>
    <x v="16"/>
    <x v="97"/>
    <s v="BAMAKO"/>
    <n v="0"/>
    <n v="0"/>
    <n v="0"/>
    <n v="0"/>
    <s v=""/>
    <n v="325"/>
    <n v="185"/>
    <n v="68"/>
    <n v="0.36756756756756759"/>
    <n v="4"/>
    <n v="136"/>
    <n v="0.41846153846153844"/>
    <n v="325"/>
    <n v="189"/>
    <n v="136"/>
    <n v="0.41846153846153844"/>
  </r>
  <r>
    <x v="16"/>
    <x v="32"/>
    <s v="MEXICO CITY"/>
    <n v="18"/>
    <n v="12"/>
    <n v="11"/>
    <n v="5"/>
    <n v="0.29411764705882354"/>
    <n v="42"/>
    <n v="32"/>
    <n v="14"/>
    <n v="0.4375"/>
    <n v="0"/>
    <n v="6"/>
    <n v="0.15789473684210525"/>
    <n v="60"/>
    <n v="44"/>
    <n v="11"/>
    <n v="0.2"/>
  </r>
  <r>
    <x v="16"/>
    <x v="33"/>
    <s v="RABAT"/>
    <n v="0"/>
    <n v="0"/>
    <n v="0"/>
    <n v="0"/>
    <s v=""/>
    <n v="4811"/>
    <n v="3475"/>
    <n v="1729"/>
    <n v="0.49755395683453235"/>
    <n v="62"/>
    <n v="1120"/>
    <n v="0.24049817479063776"/>
    <n v="4811"/>
    <n v="3537"/>
    <n v="1120"/>
    <n v="0.24049817479063776"/>
  </r>
  <r>
    <x v="16"/>
    <x v="102"/>
    <s v="MAPUTO"/>
    <n v="0"/>
    <n v="0"/>
    <n v="0"/>
    <n v="0"/>
    <s v=""/>
    <n v="146"/>
    <n v="112"/>
    <n v="42"/>
    <n v="0.375"/>
    <n v="0"/>
    <n v="33"/>
    <n v="0.22758620689655173"/>
    <n v="146"/>
    <n v="112"/>
    <n v="33"/>
    <n v="0.22758620689655173"/>
  </r>
  <r>
    <x v="16"/>
    <x v="126"/>
    <s v="YANGON"/>
    <n v="0"/>
    <n v="0"/>
    <n v="0"/>
    <n v="0"/>
    <s v=""/>
    <n v="334"/>
    <n v="248"/>
    <n v="229"/>
    <n v="0.92338709677419351"/>
    <n v="0"/>
    <n v="78"/>
    <n v="0.2392638036809816"/>
    <n v="334"/>
    <n v="248"/>
    <n v="78"/>
    <n v="0.2392638036809816"/>
  </r>
  <r>
    <x v="16"/>
    <x v="70"/>
    <s v="ARUBA"/>
    <n v="10"/>
    <n v="4"/>
    <n v="3"/>
    <n v="3"/>
    <n v="0.42857142857142855"/>
    <n v="89"/>
    <n v="68"/>
    <n v="25"/>
    <n v="0.36764705882352944"/>
    <n v="1"/>
    <n v="13"/>
    <n v="0.15853658536585366"/>
    <n v="99"/>
    <n v="73"/>
    <n v="16"/>
    <n v="0.1797752808988764"/>
  </r>
  <r>
    <x v="16"/>
    <x v="70"/>
    <s v="THE HAGUE"/>
    <n v="3"/>
    <n v="3"/>
    <n v="2"/>
    <n v="0"/>
    <n v="0"/>
    <n v="108"/>
    <n v="87"/>
    <n v="39"/>
    <n v="0.44827586206896552"/>
    <n v="40"/>
    <n v="5"/>
    <n v="3.787878787878788E-2"/>
    <n v="111"/>
    <n v="130"/>
    <n v="5"/>
    <n v="3.7037037037037035E-2"/>
  </r>
  <r>
    <x v="16"/>
    <x v="70"/>
    <s v="WILLEMSTAD (CURACAO)"/>
    <n v="21"/>
    <n v="18"/>
    <n v="7"/>
    <n v="0"/>
    <n v="0"/>
    <n v="129"/>
    <n v="93"/>
    <n v="42"/>
    <n v="0.45161290322580644"/>
    <n v="0"/>
    <n v="26"/>
    <n v="0.21848739495798319"/>
    <n v="150"/>
    <n v="111"/>
    <n v="26"/>
    <n v="0.18978102189781021"/>
  </r>
  <r>
    <x v="16"/>
    <x v="127"/>
    <s v="WELLINGTON"/>
    <n v="0"/>
    <n v="0"/>
    <n v="0"/>
    <n v="0"/>
    <s v=""/>
    <n v="18"/>
    <n v="13"/>
    <n v="2"/>
    <n v="0.15384615384615385"/>
    <n v="0"/>
    <n v="3"/>
    <n v="0.1875"/>
    <n v="18"/>
    <n v="13"/>
    <n v="3"/>
    <n v="0.1875"/>
  </r>
  <r>
    <x v="16"/>
    <x v="35"/>
    <s v="MUSCAT"/>
    <n v="2"/>
    <n v="0"/>
    <n v="0"/>
    <n v="2"/>
    <n v="1"/>
    <n v="1528"/>
    <n v="1278"/>
    <n v="944"/>
    <n v="0.73865414710485133"/>
    <n v="19"/>
    <n v="189"/>
    <n v="0.12718707940780619"/>
    <n v="1530"/>
    <n v="1297"/>
    <n v="191"/>
    <n v="0.12836021505376344"/>
  </r>
  <r>
    <x v="16"/>
    <x v="36"/>
    <s v="ISLAMABAD"/>
    <n v="6"/>
    <n v="0"/>
    <n v="0"/>
    <n v="3"/>
    <n v="1"/>
    <n v="2154"/>
    <n v="906"/>
    <n v="197"/>
    <n v="0.217439293598234"/>
    <n v="48"/>
    <n v="1132"/>
    <n v="0.54266538830297217"/>
    <n v="2160"/>
    <n v="954"/>
    <n v="1135"/>
    <n v="0.54332216371469599"/>
  </r>
  <r>
    <x v="16"/>
    <x v="145"/>
    <s v="RAMALLAH"/>
    <n v="0"/>
    <n v="0"/>
    <n v="0"/>
    <n v="0"/>
    <s v=""/>
    <n v="133"/>
    <n v="87"/>
    <n v="30"/>
    <n v="0.34482758620689657"/>
    <n v="17"/>
    <n v="25"/>
    <n v="0.19379844961240311"/>
    <n v="133"/>
    <n v="104"/>
    <n v="25"/>
    <n v="0.19379844961240311"/>
  </r>
  <r>
    <x v="16"/>
    <x v="37"/>
    <s v="LIMA"/>
    <n v="0"/>
    <n v="0"/>
    <n v="0"/>
    <n v="0"/>
    <s v=""/>
    <n v="90"/>
    <n v="75"/>
    <n v="46"/>
    <n v="0.61333333333333329"/>
    <n v="1"/>
    <n v="10"/>
    <n v="0.11627906976744186"/>
    <n v="90"/>
    <n v="76"/>
    <n v="10"/>
    <n v="0.11627906976744186"/>
  </r>
  <r>
    <x v="16"/>
    <x v="38"/>
    <s v="MANILA"/>
    <n v="8"/>
    <n v="1"/>
    <n v="1"/>
    <n v="2"/>
    <n v="0.66666666666666663"/>
    <n v="36613"/>
    <n v="36071"/>
    <n v="35414"/>
    <n v="0.98178592220897676"/>
    <n v="1"/>
    <n v="302"/>
    <n v="8.3026337493814269E-3"/>
    <n v="36621"/>
    <n v="36073"/>
    <n v="304"/>
    <n v="8.3569288286554685E-3"/>
  </r>
  <r>
    <x v="16"/>
    <x v="73"/>
    <s v="LISBON"/>
    <n v="0"/>
    <n v="0"/>
    <n v="0"/>
    <n v="0"/>
    <s v=""/>
    <n v="1"/>
    <n v="0"/>
    <n v="0"/>
    <s v=""/>
    <n v="0"/>
    <n v="0"/>
    <s v=""/>
    <n v="1"/>
    <s v=""/>
    <s v=""/>
    <s v=""/>
  </r>
  <r>
    <x v="16"/>
    <x v="74"/>
    <s v="DOHA"/>
    <n v="0"/>
    <n v="0"/>
    <n v="0"/>
    <n v="0"/>
    <s v=""/>
    <n v="651"/>
    <n v="496"/>
    <n v="316"/>
    <n v="0.63709677419354838"/>
    <n v="6"/>
    <n v="118"/>
    <n v="0.19032258064516128"/>
    <n v="651"/>
    <n v="502"/>
    <n v="118"/>
    <n v="0.19032258064516128"/>
  </r>
  <r>
    <x v="16"/>
    <x v="39"/>
    <s v="BUCHAREST"/>
    <n v="1"/>
    <n v="1"/>
    <n v="0"/>
    <n v="0"/>
    <n v="0"/>
    <n v="169"/>
    <n v="140"/>
    <n v="113"/>
    <n v="0.80714285714285716"/>
    <n v="0"/>
    <n v="23"/>
    <n v="0.1411042944785276"/>
    <n v="170"/>
    <n v="141"/>
    <n v="23"/>
    <n v="0.1402439024390244"/>
  </r>
  <r>
    <x v="16"/>
    <x v="40"/>
    <s v="MOSCOW"/>
    <n v="16"/>
    <n v="1"/>
    <n v="0"/>
    <n v="15"/>
    <n v="0.9375"/>
    <n v="9860"/>
    <n v="10097"/>
    <n v="9358"/>
    <n v="0.92680994354758839"/>
    <n v="20"/>
    <n v="299"/>
    <n v="2.8705837173579107E-2"/>
    <n v="9876"/>
    <n v="10118"/>
    <n v="314"/>
    <n v="3.0099693251533742E-2"/>
  </r>
  <r>
    <x v="16"/>
    <x v="75"/>
    <s v="KIGALI"/>
    <n v="0"/>
    <n v="0"/>
    <n v="0"/>
    <n v="0"/>
    <s v=""/>
    <n v="29"/>
    <n v="29"/>
    <n v="13"/>
    <n v="0.44827586206896552"/>
    <n v="0"/>
    <n v="0"/>
    <n v="0"/>
    <n v="29"/>
    <n v="29"/>
    <s v=""/>
    <s v=""/>
  </r>
  <r>
    <x v="16"/>
    <x v="41"/>
    <s v="RIYADH"/>
    <n v="9"/>
    <n v="1"/>
    <n v="1"/>
    <n v="7"/>
    <n v="0.875"/>
    <n v="3921"/>
    <n v="3151"/>
    <n v="1992"/>
    <n v="0.63218026023484608"/>
    <n v="19"/>
    <n v="588"/>
    <n v="0.15646620542841938"/>
    <n v="3930"/>
    <n v="3171"/>
    <n v="595"/>
    <n v="0.15799256505576209"/>
  </r>
  <r>
    <x v="16"/>
    <x v="42"/>
    <s v="DAKAR"/>
    <n v="1"/>
    <n v="0"/>
    <n v="0"/>
    <n v="1"/>
    <n v="1"/>
    <n v="587"/>
    <n v="237"/>
    <n v="78"/>
    <n v="0.32911392405063289"/>
    <n v="3"/>
    <n v="291"/>
    <n v="0.54802259887005644"/>
    <n v="588"/>
    <n v="240"/>
    <n v="292"/>
    <n v="0.54887218045112784"/>
  </r>
  <r>
    <x v="16"/>
    <x v="43"/>
    <s v="BELGRADE"/>
    <n v="1"/>
    <n v="0"/>
    <n v="0"/>
    <n v="1"/>
    <n v="1"/>
    <n v="50"/>
    <n v="40"/>
    <n v="21"/>
    <n v="0.52500000000000002"/>
    <n v="0"/>
    <n v="9"/>
    <n v="0.18367346938775511"/>
    <n v="51"/>
    <n v="40"/>
    <n v="10"/>
    <n v="0.2"/>
  </r>
  <r>
    <x v="16"/>
    <x v="76"/>
    <s v="SINGAPORE"/>
    <n v="0"/>
    <n v="0"/>
    <n v="0"/>
    <n v="0"/>
    <s v=""/>
    <n v="692"/>
    <n v="620"/>
    <n v="249"/>
    <n v="0.40161290322580645"/>
    <n v="0"/>
    <n v="55"/>
    <n v="8.1481481481481488E-2"/>
    <n v="692"/>
    <n v="620"/>
    <n v="55"/>
    <n v="8.1481481481481488E-2"/>
  </r>
  <r>
    <x v="16"/>
    <x v="44"/>
    <s v="BRATISLAVA"/>
    <n v="0"/>
    <n v="0"/>
    <n v="0"/>
    <n v="0"/>
    <s v=""/>
    <n v="17"/>
    <n v="0"/>
    <n v="0"/>
    <s v=""/>
    <n v="0"/>
    <n v="0"/>
    <s v=""/>
    <n v="17"/>
    <s v=""/>
    <s v=""/>
    <s v=""/>
  </r>
  <r>
    <x v="16"/>
    <x v="46"/>
    <s v="CAPE TOWN"/>
    <n v="1"/>
    <n v="1"/>
    <n v="1"/>
    <n v="0"/>
    <n v="0"/>
    <n v="1018"/>
    <n v="957"/>
    <n v="488"/>
    <n v="0.50992685475444099"/>
    <n v="0"/>
    <n v="32"/>
    <n v="3.2355915065722954E-2"/>
    <n v="1019"/>
    <n v="958"/>
    <n v="32"/>
    <n v="3.2323232323232323E-2"/>
  </r>
  <r>
    <x v="16"/>
    <x v="46"/>
    <s v="PRETORIA"/>
    <n v="2"/>
    <n v="0"/>
    <n v="0"/>
    <n v="0"/>
    <s v=""/>
    <n v="1742"/>
    <n v="1535"/>
    <n v="638"/>
    <n v="0.41563517915309445"/>
    <n v="2"/>
    <n v="136"/>
    <n v="8.1291093843395099E-2"/>
    <n v="1744"/>
    <n v="1537"/>
    <n v="136"/>
    <n v="8.1291093843395099E-2"/>
  </r>
  <r>
    <x v="16"/>
    <x v="47"/>
    <s v="SEOUL"/>
    <n v="7"/>
    <n v="0"/>
    <n v="0"/>
    <n v="7"/>
    <n v="1"/>
    <n v="70"/>
    <n v="34"/>
    <n v="18"/>
    <n v="0.52941176470588236"/>
    <n v="0"/>
    <n v="36"/>
    <n v="0.51428571428571423"/>
    <n v="77"/>
    <n v="34"/>
    <n v="43"/>
    <n v="0.55844155844155841"/>
  </r>
  <r>
    <x v="16"/>
    <x v="77"/>
    <s v="MADRID"/>
    <n v="0"/>
    <n v="0"/>
    <n v="0"/>
    <n v="0"/>
    <s v=""/>
    <n v="2"/>
    <n v="2"/>
    <n v="0"/>
    <n v="0"/>
    <n v="0"/>
    <n v="0"/>
    <n v="0"/>
    <n v="2"/>
    <n v="2"/>
    <s v=""/>
    <s v=""/>
  </r>
  <r>
    <x v="16"/>
    <x v="130"/>
    <s v="COLOMBO"/>
    <n v="0"/>
    <n v="0"/>
    <n v="0"/>
    <n v="0"/>
    <s v=""/>
    <n v="102"/>
    <n v="83"/>
    <n v="47"/>
    <n v="0.5662650602409639"/>
    <n v="4"/>
    <n v="8"/>
    <n v="8.4210526315789472E-2"/>
    <n v="102"/>
    <n v="87"/>
    <n v="8"/>
    <n v="8.4210526315789472E-2"/>
  </r>
  <r>
    <x v="16"/>
    <x v="131"/>
    <s v="KHARTOUM"/>
    <n v="4"/>
    <n v="3"/>
    <n v="3"/>
    <n v="0"/>
    <n v="0"/>
    <n v="284"/>
    <n v="154"/>
    <n v="53"/>
    <n v="0.34415584415584416"/>
    <n v="3"/>
    <n v="111"/>
    <n v="0.41417910447761191"/>
    <n v="288"/>
    <n v="160"/>
    <n v="111"/>
    <n v="0.40959409594095941"/>
  </r>
  <r>
    <x v="16"/>
    <x v="132"/>
    <s v="PARAMARIBO"/>
    <n v="20"/>
    <n v="9"/>
    <n v="6"/>
    <n v="11"/>
    <n v="0.55000000000000004"/>
    <n v="3105"/>
    <n v="2393"/>
    <n v="1344"/>
    <n v="0.56163811115754281"/>
    <n v="3"/>
    <n v="624"/>
    <n v="0.20662251655629138"/>
    <n v="3125"/>
    <n v="2405"/>
    <n v="635"/>
    <n v="0.20888157894736842"/>
  </r>
  <r>
    <x v="16"/>
    <x v="99"/>
    <s v="STOCKHOLM"/>
    <n v="0"/>
    <n v="0"/>
    <n v="0"/>
    <n v="0"/>
    <s v=""/>
    <n v="9"/>
    <n v="6"/>
    <n v="4"/>
    <n v="0.66666666666666663"/>
    <n v="0"/>
    <n v="1"/>
    <n v="0.14285714285714285"/>
    <n v="9"/>
    <n v="6"/>
    <n v="1"/>
    <n v="0.14285714285714285"/>
  </r>
  <r>
    <x v="16"/>
    <x v="49"/>
    <s v="TAIPEI"/>
    <n v="1"/>
    <n v="2"/>
    <n v="2"/>
    <n v="0"/>
    <n v="0"/>
    <n v="23"/>
    <n v="22"/>
    <n v="12"/>
    <n v="0.54545454545454541"/>
    <n v="0"/>
    <n v="12"/>
    <n v="0.35294117647058826"/>
    <n v="24"/>
    <n v="24"/>
    <n v="12"/>
    <n v="0.33333333333333331"/>
  </r>
  <r>
    <x v="16"/>
    <x v="79"/>
    <s v="DAR ES SALAAM"/>
    <n v="1"/>
    <n v="0"/>
    <n v="0"/>
    <n v="0"/>
    <s v=""/>
    <n v="336"/>
    <n v="360"/>
    <n v="145"/>
    <n v="0.40277777777777779"/>
    <n v="0"/>
    <n v="204"/>
    <n v="0.36170212765957449"/>
    <n v="337"/>
    <n v="360"/>
    <n v="204"/>
    <n v="0.36170212765957449"/>
  </r>
  <r>
    <x v="16"/>
    <x v="50"/>
    <s v="BANGKOK"/>
    <n v="0"/>
    <n v="0"/>
    <n v="0"/>
    <n v="0"/>
    <s v=""/>
    <n v="1727"/>
    <n v="1318"/>
    <n v="401"/>
    <n v="0.30424886191198786"/>
    <n v="0"/>
    <n v="360"/>
    <n v="0.21454112038140644"/>
    <n v="1727"/>
    <n v="1318"/>
    <n v="360"/>
    <n v="0.21454112038140644"/>
  </r>
  <r>
    <x v="16"/>
    <x v="148"/>
    <s v="PORT OF SPAIN"/>
    <n v="22"/>
    <n v="18"/>
    <n v="13"/>
    <n v="3"/>
    <n v="0.14285714285714285"/>
    <n v="10"/>
    <n v="9"/>
    <n v="4"/>
    <n v="0.44444444444444442"/>
    <n v="0"/>
    <n v="1"/>
    <n v="0.1"/>
    <n v="32"/>
    <n v="27"/>
    <n v="4"/>
    <n v="0.12903225806451613"/>
  </r>
  <r>
    <x v="16"/>
    <x v="51"/>
    <s v="TUNIS"/>
    <n v="1"/>
    <n v="1"/>
    <n v="1"/>
    <n v="0"/>
    <n v="0"/>
    <n v="850"/>
    <n v="622"/>
    <n v="359"/>
    <n v="0.57717041800643087"/>
    <n v="17"/>
    <n v="165"/>
    <n v="0.20522388059701493"/>
    <n v="851"/>
    <n v="640"/>
    <n v="165"/>
    <n v="0.20496894409937888"/>
  </r>
  <r>
    <x v="16"/>
    <x v="52"/>
    <s v="ANKARA"/>
    <n v="0"/>
    <n v="0"/>
    <n v="0"/>
    <n v="0"/>
    <s v=""/>
    <n v="8824"/>
    <n v="6417"/>
    <n v="4138"/>
    <n v="0.64484961820165188"/>
    <n v="4"/>
    <n v="2018"/>
    <n v="0.23912785875103684"/>
    <n v="8824"/>
    <n v="6421"/>
    <n v="2018"/>
    <n v="0.23912785875103684"/>
  </r>
  <r>
    <x v="16"/>
    <x v="52"/>
    <s v="ISTANBUL"/>
    <n v="15"/>
    <n v="2"/>
    <n v="0"/>
    <n v="13"/>
    <n v="0.8666666666666667"/>
    <n v="11959"/>
    <n v="9715"/>
    <n v="6833"/>
    <n v="0.70334534225424605"/>
    <n v="4"/>
    <n v="1867"/>
    <n v="0.16114275850163992"/>
    <n v="11974"/>
    <n v="9721"/>
    <n v="1880"/>
    <n v="0.16205499525902939"/>
  </r>
  <r>
    <x v="16"/>
    <x v="80"/>
    <s v="KAMPALA"/>
    <n v="2"/>
    <n v="1"/>
    <n v="0"/>
    <n v="0"/>
    <n v="0"/>
    <n v="432"/>
    <n v="251"/>
    <n v="74"/>
    <n v="0.29482071713147412"/>
    <n v="8"/>
    <n v="150"/>
    <n v="0.36674816625916873"/>
    <n v="434"/>
    <n v="260"/>
    <n v="150"/>
    <n v="0.36585365853658536"/>
  </r>
  <r>
    <x v="16"/>
    <x v="53"/>
    <s v="KYIV"/>
    <n v="5"/>
    <n v="3"/>
    <n v="3"/>
    <n v="2"/>
    <n v="0.4"/>
    <n v="313"/>
    <n v="205"/>
    <n v="144"/>
    <n v="0.70243902439024386"/>
    <n v="1"/>
    <n v="94"/>
    <n v="0.31333333333333335"/>
    <n v="318"/>
    <n v="209"/>
    <n v="96"/>
    <n v="0.31475409836065577"/>
  </r>
  <r>
    <x v="16"/>
    <x v="54"/>
    <s v="DUBAI"/>
    <n v="5"/>
    <n v="1"/>
    <n v="1"/>
    <n v="3"/>
    <n v="0.75"/>
    <n v="3653"/>
    <n v="2721"/>
    <n v="1432"/>
    <n v="0.52627710400588024"/>
    <n v="97"/>
    <n v="708"/>
    <n v="0.20079410096426545"/>
    <n v="3658"/>
    <n v="2819"/>
    <n v="711"/>
    <n v="0.20141643059490086"/>
  </r>
  <r>
    <x v="16"/>
    <x v="55"/>
    <s v="LONDON"/>
    <n v="939"/>
    <n v="804"/>
    <n v="750"/>
    <n v="56"/>
    <n v="6.5116279069767441E-2"/>
    <n v="2700"/>
    <n v="2217"/>
    <n v="1261"/>
    <n v="0.56878664862426698"/>
    <n v="23"/>
    <n v="258"/>
    <n v="0.10328262610088071"/>
    <n v="3639"/>
    <n v="3044"/>
    <n v="314"/>
    <n v="9.350804050029779E-2"/>
  </r>
  <r>
    <x v="16"/>
    <x v="56"/>
    <s v="CHICAGO, IL"/>
    <n v="0"/>
    <n v="0"/>
    <n v="0"/>
    <n v="0"/>
    <s v=""/>
    <n v="2"/>
    <n v="0"/>
    <n v="0"/>
    <s v=""/>
    <n v="0"/>
    <n v="0"/>
    <s v=""/>
    <n v="2"/>
    <s v=""/>
    <s v=""/>
    <s v=""/>
  </r>
  <r>
    <x v="16"/>
    <x v="56"/>
    <s v="MIAMI, FL"/>
    <n v="0"/>
    <n v="0"/>
    <n v="0"/>
    <n v="0"/>
    <s v=""/>
    <n v="224"/>
    <n v="184"/>
    <n v="112"/>
    <n v="0.60869565217391308"/>
    <n v="0"/>
    <n v="28"/>
    <n v="0.13207547169811321"/>
    <n v="224"/>
    <n v="184"/>
    <n v="28"/>
    <n v="0.13207547169811321"/>
  </r>
  <r>
    <x v="16"/>
    <x v="56"/>
    <s v="NEW YORK, NY"/>
    <n v="2"/>
    <n v="1"/>
    <n v="1"/>
    <n v="1"/>
    <n v="0.5"/>
    <n v="321"/>
    <n v="268"/>
    <n v="159"/>
    <n v="0.59328358208955223"/>
    <n v="2"/>
    <n v="21"/>
    <n v="7.2164948453608241E-2"/>
    <n v="323"/>
    <n v="271"/>
    <n v="22"/>
    <n v="7.5085324232081918E-2"/>
  </r>
  <r>
    <x v="16"/>
    <x v="56"/>
    <s v="SAN FRANCISCO, CA"/>
    <n v="0"/>
    <n v="0"/>
    <n v="0"/>
    <n v="0"/>
    <s v=""/>
    <n v="153"/>
    <n v="132"/>
    <n v="107"/>
    <n v="0.81060606060606055"/>
    <n v="0"/>
    <n v="11"/>
    <n v="7.6923076923076927E-2"/>
    <n v="153"/>
    <n v="132"/>
    <n v="11"/>
    <n v="7.6923076923076927E-2"/>
  </r>
  <r>
    <x v="16"/>
    <x v="56"/>
    <s v="WASHINGTON, DC"/>
    <n v="3"/>
    <n v="2"/>
    <n v="0"/>
    <n v="0"/>
    <n v="0"/>
    <n v="603"/>
    <n v="717"/>
    <n v="454"/>
    <n v="0.63319386331938632"/>
    <n v="8"/>
    <n v="81"/>
    <n v="0.10049627791563276"/>
    <n v="606"/>
    <n v="727"/>
    <n v="81"/>
    <n v="0.10024752475247525"/>
  </r>
  <r>
    <x v="16"/>
    <x v="150"/>
    <s v="CARACAS"/>
    <n v="0"/>
    <n v="0"/>
    <n v="0"/>
    <n v="0"/>
    <s v=""/>
    <n v="1"/>
    <n v="0"/>
    <n v="0"/>
    <s v=""/>
    <n v="0"/>
    <n v="1"/>
    <n v="1"/>
    <n v="1"/>
    <s v=""/>
    <n v="1"/>
    <s v=""/>
  </r>
  <r>
    <x v="16"/>
    <x v="57"/>
    <s v="HANOI"/>
    <n v="0"/>
    <n v="0"/>
    <n v="0"/>
    <n v="0"/>
    <s v=""/>
    <n v="411"/>
    <n v="363"/>
    <n v="258"/>
    <n v="0.71074380165289253"/>
    <n v="1"/>
    <n v="34"/>
    <n v="8.5427135678391955E-2"/>
    <n v="411"/>
    <n v="364"/>
    <n v="34"/>
    <n v="8.5427135678391955E-2"/>
  </r>
  <r>
    <x v="16"/>
    <x v="135"/>
    <s v="HARARE"/>
    <n v="1"/>
    <n v="0"/>
    <n v="0"/>
    <n v="0"/>
    <s v=""/>
    <n v="191"/>
    <n v="143"/>
    <n v="42"/>
    <n v="0.2937062937062937"/>
    <n v="0"/>
    <n v="41"/>
    <n v="0.22282608695652173"/>
    <n v="192"/>
    <n v="143"/>
    <n v="41"/>
    <n v="0.22282608695652173"/>
  </r>
  <r>
    <x v="17"/>
    <x v="1"/>
    <s v="ALGIERS"/>
    <m/>
    <m/>
    <m/>
    <m/>
    <s v=""/>
    <n v="1"/>
    <n v="1"/>
    <n v="1"/>
    <n v="1"/>
    <n v="0"/>
    <n v="0"/>
    <n v="0"/>
    <n v="1"/>
    <n v="1"/>
    <s v=""/>
    <s v=""/>
  </r>
  <r>
    <x v="17"/>
    <x v="3"/>
    <s v="CANBERRA"/>
    <m/>
    <m/>
    <m/>
    <m/>
    <s v=""/>
    <n v="7"/>
    <n v="4"/>
    <n v="3"/>
    <n v="0.75"/>
    <n v="2"/>
    <n v="3"/>
    <n v="0.33333333333333331"/>
    <n v="7"/>
    <n v="6"/>
    <n v="3"/>
    <n v="0.33333333333333331"/>
  </r>
  <r>
    <x v="17"/>
    <x v="10"/>
    <s v="BEIJING"/>
    <m/>
    <m/>
    <m/>
    <m/>
    <s v=""/>
    <n v="114"/>
    <n v="107"/>
    <n v="12"/>
    <n v="0.11214953271028037"/>
    <n v="45"/>
    <n v="7"/>
    <n v="4.40251572327044E-2"/>
    <n v="114"/>
    <n v="152"/>
    <n v="7"/>
    <n v="4.40251572327044E-2"/>
  </r>
  <r>
    <x v="17"/>
    <x v="10"/>
    <s v="GUANGZHOU (CANTON)"/>
    <m/>
    <m/>
    <m/>
    <m/>
    <s v=""/>
    <n v="40"/>
    <n v="32"/>
    <n v="9"/>
    <n v="0.28125"/>
    <n v="1"/>
    <n v="8"/>
    <n v="0.1951219512195122"/>
    <n v="40"/>
    <n v="33"/>
    <n v="8"/>
    <n v="0.1951219512195122"/>
  </r>
  <r>
    <x v="17"/>
    <x v="10"/>
    <s v="SHANGHAI"/>
    <m/>
    <m/>
    <m/>
    <m/>
    <s v=""/>
    <n v="57"/>
    <n v="48"/>
    <n v="13"/>
    <n v="0.27083333333333331"/>
    <n v="0"/>
    <n v="9"/>
    <n v="0.15789473684210525"/>
    <n v="57"/>
    <n v="48"/>
    <n v="9"/>
    <n v="0.15789473684210525"/>
  </r>
  <r>
    <x v="17"/>
    <x v="13"/>
    <s v="HAVANA"/>
    <m/>
    <m/>
    <m/>
    <m/>
    <s v=""/>
    <n v="6"/>
    <n v="6"/>
    <n v="0"/>
    <n v="0"/>
    <n v="13"/>
    <n v="0"/>
    <n v="0"/>
    <n v="6"/>
    <n v="19"/>
    <s v=""/>
    <s v=""/>
  </r>
  <r>
    <x v="17"/>
    <x v="93"/>
    <s v="COPENHAGEN"/>
    <m/>
    <m/>
    <m/>
    <m/>
    <s v=""/>
    <n v="3"/>
    <n v="0"/>
    <n v="0"/>
    <s v=""/>
    <n v="0"/>
    <n v="3"/>
    <n v="1"/>
    <n v="3"/>
    <s v=""/>
    <n v="3"/>
    <s v=""/>
  </r>
  <r>
    <x v="17"/>
    <x v="86"/>
    <s v="ACCRA"/>
    <m/>
    <m/>
    <m/>
    <m/>
    <s v=""/>
    <n v="421"/>
    <n v="117"/>
    <n v="44"/>
    <n v="0.37606837606837606"/>
    <n v="46"/>
    <n v="304"/>
    <n v="0.65096359743040688"/>
    <n v="421"/>
    <n v="163"/>
    <n v="304"/>
    <n v="0.65096359743040688"/>
  </r>
  <r>
    <x v="17"/>
    <x v="66"/>
    <s v="ATHENS"/>
    <m/>
    <m/>
    <m/>
    <m/>
    <s v=""/>
    <n v="1"/>
    <n v="1"/>
    <n v="0"/>
    <n v="0"/>
    <n v="0"/>
    <n v="0"/>
    <n v="0"/>
    <n v="1"/>
    <n v="1"/>
    <s v=""/>
    <s v=""/>
  </r>
  <r>
    <x v="17"/>
    <x v="20"/>
    <s v="NEW DELHI"/>
    <m/>
    <m/>
    <m/>
    <m/>
    <s v=""/>
    <n v="911"/>
    <n v="595"/>
    <n v="48"/>
    <n v="8.067226890756303E-2"/>
    <n v="130"/>
    <n v="321"/>
    <n v="0.30688336520076481"/>
    <n v="911"/>
    <n v="725"/>
    <n v="321"/>
    <n v="0.30688336520076481"/>
  </r>
  <r>
    <x v="17"/>
    <x v="22"/>
    <s v="TEHERAN"/>
    <m/>
    <m/>
    <m/>
    <m/>
    <s v=""/>
    <n v="0"/>
    <n v="0"/>
    <n v="0"/>
    <s v=""/>
    <n v="5"/>
    <n v="0"/>
    <n v="0"/>
    <s v=""/>
    <n v="5"/>
    <s v=""/>
    <s v=""/>
  </r>
  <r>
    <x v="17"/>
    <x v="68"/>
    <s v="ROME"/>
    <m/>
    <m/>
    <m/>
    <m/>
    <s v=""/>
    <n v="3"/>
    <n v="0"/>
    <n v="0"/>
    <s v=""/>
    <n v="0"/>
    <n v="3"/>
    <n v="1"/>
    <n v="3"/>
    <s v=""/>
    <n v="3"/>
    <s v=""/>
  </r>
  <r>
    <x v="17"/>
    <x v="26"/>
    <s v="AMMAN"/>
    <m/>
    <m/>
    <m/>
    <m/>
    <s v=""/>
    <n v="346"/>
    <n v="243"/>
    <n v="79"/>
    <n v="0.32510288065843623"/>
    <n v="64"/>
    <n v="104"/>
    <n v="0.25304136253041365"/>
    <n v="346"/>
    <n v="307"/>
    <n v="104"/>
    <n v="0.25304136253041365"/>
  </r>
  <r>
    <x v="17"/>
    <x v="28"/>
    <s v="NAIROBI"/>
    <m/>
    <m/>
    <m/>
    <m/>
    <s v=""/>
    <n v="400"/>
    <n v="236"/>
    <n v="40"/>
    <n v="0.16949152542372881"/>
    <n v="39"/>
    <n v="165"/>
    <n v="0.375"/>
    <n v="400"/>
    <n v="275"/>
    <n v="165"/>
    <n v="0.375"/>
  </r>
  <r>
    <x v="17"/>
    <x v="70"/>
    <s v="THE HAGUE"/>
    <m/>
    <m/>
    <m/>
    <m/>
    <s v=""/>
    <n v="1"/>
    <n v="0"/>
    <n v="0"/>
    <s v=""/>
    <n v="2"/>
    <n v="0"/>
    <n v="0"/>
    <n v="1"/>
    <n v="2"/>
    <s v=""/>
    <s v=""/>
  </r>
  <r>
    <x v="17"/>
    <x v="38"/>
    <s v="MANILA"/>
    <m/>
    <m/>
    <m/>
    <m/>
    <s v=""/>
    <n v="1"/>
    <n v="1"/>
    <n v="1"/>
    <n v="1"/>
    <n v="0"/>
    <n v="0"/>
    <n v="0"/>
    <n v="1"/>
    <n v="1"/>
    <s v=""/>
    <s v=""/>
  </r>
  <r>
    <x v="17"/>
    <x v="40"/>
    <s v="MOSCOW"/>
    <m/>
    <m/>
    <m/>
    <m/>
    <s v=""/>
    <n v="1821"/>
    <n v="1584"/>
    <n v="1432"/>
    <n v="0.90404040404040409"/>
    <n v="109"/>
    <n v="208"/>
    <n v="0.10941609679116254"/>
    <n v="1821"/>
    <n v="1693"/>
    <n v="208"/>
    <n v="0.10941609679116254"/>
  </r>
  <r>
    <x v="17"/>
    <x v="46"/>
    <s v="PRETORIA"/>
    <m/>
    <m/>
    <m/>
    <m/>
    <s v=""/>
    <n v="222"/>
    <n v="210"/>
    <n v="109"/>
    <n v="0.51904761904761909"/>
    <n v="19"/>
    <n v="9"/>
    <n v="3.7815126050420166E-2"/>
    <n v="222"/>
    <n v="229"/>
    <n v="9"/>
    <n v="3.7815126050420166E-2"/>
  </r>
  <r>
    <x v="17"/>
    <x v="99"/>
    <s v="STOCKHOLM"/>
    <m/>
    <m/>
    <m/>
    <m/>
    <s v=""/>
    <n v="3"/>
    <n v="3"/>
    <n v="2"/>
    <n v="0.66666666666666663"/>
    <n v="2"/>
    <n v="0"/>
    <n v="0"/>
    <n v="3"/>
    <n v="5"/>
    <s v=""/>
    <s v=""/>
  </r>
  <r>
    <x v="17"/>
    <x v="50"/>
    <s v="BANGKOK"/>
    <m/>
    <m/>
    <m/>
    <m/>
    <s v=""/>
    <n v="1664"/>
    <n v="1210"/>
    <n v="1163"/>
    <n v="0.96115702479338838"/>
    <n v="179"/>
    <n v="471"/>
    <n v="0.25322580645161291"/>
    <n v="1664"/>
    <n v="1389"/>
    <n v="471"/>
    <n v="0.25322580645161291"/>
  </r>
  <r>
    <x v="17"/>
    <x v="52"/>
    <s v="ANKARA"/>
    <m/>
    <m/>
    <m/>
    <m/>
    <s v=""/>
    <n v="1318"/>
    <n v="554"/>
    <n v="253"/>
    <n v="0.45667870036101083"/>
    <n v="294"/>
    <n v="504"/>
    <n v="0.37278106508875741"/>
    <n v="1318"/>
    <n v="848"/>
    <n v="504"/>
    <n v="0.37278106508875741"/>
  </r>
  <r>
    <x v="17"/>
    <x v="54"/>
    <s v="ABU DHABI"/>
    <m/>
    <m/>
    <m/>
    <m/>
    <s v=""/>
    <n v="1395"/>
    <n v="905"/>
    <n v="302"/>
    <n v="0.33370165745856356"/>
    <n v="71"/>
    <n v="512"/>
    <n v="0.34408602150537637"/>
    <n v="1395"/>
    <n v="976"/>
    <n v="512"/>
    <n v="0.34408602150537637"/>
  </r>
  <r>
    <x v="17"/>
    <x v="55"/>
    <s v="LONDON"/>
    <m/>
    <m/>
    <m/>
    <m/>
    <s v=""/>
    <n v="988"/>
    <n v="887"/>
    <n v="407"/>
    <n v="0.45885005636978582"/>
    <n v="6"/>
    <n v="97"/>
    <n v="9.7979797979797986E-2"/>
    <n v="988"/>
    <n v="893"/>
    <n v="97"/>
    <n v="9.7979797979797986E-2"/>
  </r>
  <r>
    <x v="17"/>
    <x v="56"/>
    <s v="NEW YORK, NY"/>
    <m/>
    <m/>
    <m/>
    <m/>
    <s v=""/>
    <n v="172"/>
    <n v="114"/>
    <n v="26"/>
    <n v="0.22807017543859648"/>
    <n v="1"/>
    <n v="67"/>
    <n v="0.36813186813186816"/>
    <n v="172"/>
    <n v="115"/>
    <n v="67"/>
    <n v="0.36813186813186816"/>
  </r>
  <r>
    <x v="18"/>
    <x v="0"/>
    <s v="TIRANA"/>
    <m/>
    <m/>
    <m/>
    <m/>
    <s v=""/>
    <n v="90"/>
    <n v="90"/>
    <n v="53"/>
    <n v="0.58888888888888891"/>
    <n v="71"/>
    <m/>
    <n v="0"/>
    <n v="90"/>
    <n v="161"/>
    <s v=""/>
    <s v=""/>
  </r>
  <r>
    <x v="18"/>
    <x v="1"/>
    <s v="ALGIERS"/>
    <m/>
    <m/>
    <m/>
    <m/>
    <s v=""/>
    <n v="165"/>
    <n v="124"/>
    <n v="64"/>
    <n v="0.5161290322580645"/>
    <m/>
    <n v="22"/>
    <n v="0.15068493150684931"/>
    <n v="165"/>
    <n v="124"/>
    <n v="22"/>
    <n v="0.15068493150684931"/>
  </r>
  <r>
    <x v="18"/>
    <x v="58"/>
    <s v="LUANDA"/>
    <m/>
    <m/>
    <m/>
    <m/>
    <s v=""/>
    <n v="110"/>
    <n v="65"/>
    <n v="10"/>
    <n v="0.15384615384615385"/>
    <m/>
    <n v="45"/>
    <n v="0.40909090909090912"/>
    <n v="110"/>
    <n v="65"/>
    <n v="45"/>
    <n v="0.40909090909090912"/>
  </r>
  <r>
    <x v="18"/>
    <x v="82"/>
    <s v="YEREVAN"/>
    <m/>
    <m/>
    <m/>
    <m/>
    <s v=""/>
    <n v="611"/>
    <n v="608"/>
    <n v="132"/>
    <n v="0.21710526315789475"/>
    <n v="6"/>
    <n v="2"/>
    <n v="3.246753246753247E-3"/>
    <n v="611"/>
    <n v="614"/>
    <n v="2"/>
    <n v="3.246753246753247E-3"/>
  </r>
  <r>
    <x v="18"/>
    <x v="3"/>
    <s v="SYDNEY"/>
    <m/>
    <m/>
    <m/>
    <m/>
    <s v=""/>
    <n v="2"/>
    <n v="2"/>
    <n v="1"/>
    <n v="0.5"/>
    <m/>
    <m/>
    <n v="0"/>
    <n v="2"/>
    <n v="2"/>
    <s v=""/>
    <s v=""/>
  </r>
  <r>
    <x v="18"/>
    <x v="83"/>
    <s v="VIENNA"/>
    <m/>
    <m/>
    <m/>
    <m/>
    <s v=""/>
    <n v="1"/>
    <n v="1"/>
    <n v="1"/>
    <n v="1"/>
    <m/>
    <m/>
    <n v="0"/>
    <n v="1"/>
    <n v="1"/>
    <s v=""/>
    <s v=""/>
  </r>
  <r>
    <x v="18"/>
    <x v="4"/>
    <s v="BAKU"/>
    <m/>
    <m/>
    <m/>
    <m/>
    <s v=""/>
    <n v="310"/>
    <n v="281"/>
    <n v="217"/>
    <n v="0.77224199288256223"/>
    <n v="26"/>
    <n v="24"/>
    <n v="7.2507552870090641E-2"/>
    <n v="310"/>
    <n v="307"/>
    <n v="24"/>
    <n v="7.2507552870090641E-2"/>
  </r>
  <r>
    <x v="18"/>
    <x v="84"/>
    <s v="BREST"/>
    <m/>
    <m/>
    <m/>
    <m/>
    <s v=""/>
    <n v="4014"/>
    <n v="3940"/>
    <n v="3715"/>
    <n v="0.94289340101522845"/>
    <n v="1"/>
    <n v="74"/>
    <n v="1.8430884184308841E-2"/>
    <n v="4014"/>
    <n v="3941"/>
    <n v="74"/>
    <n v="1.8430884184308841E-2"/>
  </r>
  <r>
    <x v="18"/>
    <x v="84"/>
    <s v="GRODNO"/>
    <m/>
    <m/>
    <m/>
    <m/>
    <s v=""/>
    <n v="5297"/>
    <n v="5199"/>
    <n v="5092"/>
    <n v="0.97941911906135792"/>
    <m/>
    <n v="97"/>
    <n v="1.831570996978852E-2"/>
    <n v="5297"/>
    <n v="5199"/>
    <n v="97"/>
    <n v="1.831570996978852E-2"/>
  </r>
  <r>
    <x v="18"/>
    <x v="84"/>
    <s v="MINSK"/>
    <m/>
    <m/>
    <m/>
    <m/>
    <s v=""/>
    <n v="4990"/>
    <n v="4819"/>
    <n v="4546"/>
    <n v="0.94334924258144848"/>
    <m/>
    <n v="162"/>
    <n v="3.2523589640634412E-2"/>
    <n v="4990"/>
    <n v="4819"/>
    <n v="162"/>
    <n v="3.2523589640634412E-2"/>
  </r>
  <r>
    <x v="18"/>
    <x v="5"/>
    <s v="SARAJEVO"/>
    <m/>
    <m/>
    <m/>
    <m/>
    <s v=""/>
    <n v="3"/>
    <n v="2"/>
    <n v="2"/>
    <n v="1"/>
    <m/>
    <m/>
    <n v="0"/>
    <n v="3"/>
    <n v="2"/>
    <s v=""/>
    <s v=""/>
  </r>
  <r>
    <x v="18"/>
    <x v="7"/>
    <s v="SOFIA"/>
    <m/>
    <m/>
    <m/>
    <m/>
    <s v=""/>
    <n v="183"/>
    <n v="172"/>
    <n v="117"/>
    <n v="0.68023255813953487"/>
    <m/>
    <n v="11"/>
    <n v="6.0109289617486336E-2"/>
    <n v="183"/>
    <n v="172"/>
    <n v="11"/>
    <n v="6.0109289617486336E-2"/>
  </r>
  <r>
    <x v="18"/>
    <x v="8"/>
    <s v="MONTREAL"/>
    <m/>
    <m/>
    <m/>
    <m/>
    <s v=""/>
    <n v="15"/>
    <n v="15"/>
    <n v="10"/>
    <n v="0.66666666666666663"/>
    <m/>
    <m/>
    <n v="0"/>
    <n v="15"/>
    <n v="15"/>
    <s v=""/>
    <s v=""/>
  </r>
  <r>
    <x v="18"/>
    <x v="8"/>
    <s v="OTTAWA"/>
    <m/>
    <m/>
    <m/>
    <m/>
    <s v=""/>
    <n v="10"/>
    <n v="10"/>
    <n v="7"/>
    <n v="0.7"/>
    <m/>
    <m/>
    <n v="0"/>
    <n v="10"/>
    <n v="10"/>
    <s v=""/>
    <s v=""/>
  </r>
  <r>
    <x v="18"/>
    <x v="8"/>
    <s v="TORONTO"/>
    <m/>
    <m/>
    <m/>
    <m/>
    <s v=""/>
    <n v="24"/>
    <n v="24"/>
    <n v="19"/>
    <n v="0.79166666666666663"/>
    <m/>
    <m/>
    <n v="0"/>
    <n v="24"/>
    <n v="24"/>
    <s v=""/>
    <s v=""/>
  </r>
  <r>
    <x v="18"/>
    <x v="8"/>
    <s v="VANCOUVER"/>
    <m/>
    <m/>
    <m/>
    <m/>
    <s v=""/>
    <n v="33"/>
    <n v="32"/>
    <n v="7"/>
    <n v="0.21875"/>
    <n v="1"/>
    <n v="1"/>
    <n v="2.9411764705882353E-2"/>
    <n v="33"/>
    <n v="33"/>
    <n v="1"/>
    <n v="2.9411764705882353E-2"/>
  </r>
  <r>
    <x v="18"/>
    <x v="10"/>
    <s v="BEIJING"/>
    <m/>
    <m/>
    <m/>
    <m/>
    <s v=""/>
    <n v="120"/>
    <n v="117"/>
    <n v="8"/>
    <n v="6.8376068376068383E-2"/>
    <m/>
    <n v="3"/>
    <n v="2.5000000000000001E-2"/>
    <n v="120"/>
    <n v="117"/>
    <n v="3"/>
    <n v="2.5000000000000001E-2"/>
  </r>
  <r>
    <x v="18"/>
    <x v="10"/>
    <s v="CHENGDU"/>
    <m/>
    <m/>
    <m/>
    <m/>
    <s v=""/>
    <n v="40"/>
    <n v="40"/>
    <n v="5"/>
    <n v="0.125"/>
    <m/>
    <m/>
    <n v="0"/>
    <n v="40"/>
    <n v="40"/>
    <s v=""/>
    <s v=""/>
  </r>
  <r>
    <x v="18"/>
    <x v="10"/>
    <s v="GUANGZHOU (CANTON)"/>
    <m/>
    <m/>
    <m/>
    <m/>
    <s v=""/>
    <n v="62"/>
    <n v="62"/>
    <n v="24"/>
    <n v="0.38709677419354838"/>
    <m/>
    <m/>
    <n v="0"/>
    <n v="62"/>
    <n v="62"/>
    <s v=""/>
    <s v=""/>
  </r>
  <r>
    <x v="18"/>
    <x v="10"/>
    <s v="SHANGHAI"/>
    <m/>
    <m/>
    <m/>
    <m/>
    <s v=""/>
    <n v="245"/>
    <n v="228"/>
    <n v="29"/>
    <n v="0.12719298245614036"/>
    <m/>
    <n v="16"/>
    <n v="6.5573770491803282E-2"/>
    <n v="245"/>
    <n v="228"/>
    <n v="16"/>
    <n v="6.5573770491803282E-2"/>
  </r>
  <r>
    <x v="18"/>
    <x v="11"/>
    <s v="BOGOTA"/>
    <m/>
    <m/>
    <m/>
    <m/>
    <s v=""/>
    <n v="4"/>
    <n v="4"/>
    <n v="3"/>
    <n v="0.75"/>
    <m/>
    <m/>
    <n v="0"/>
    <n v="4"/>
    <n v="4"/>
    <s v=""/>
    <s v=""/>
  </r>
  <r>
    <x v="18"/>
    <x v="12"/>
    <s v="ZAGREB"/>
    <m/>
    <m/>
    <m/>
    <m/>
    <s v=""/>
    <n v="20"/>
    <n v="19"/>
    <n v="8"/>
    <n v="0.42105263157894735"/>
    <n v="1"/>
    <n v="1"/>
    <n v="4.7619047619047616E-2"/>
    <n v="20"/>
    <n v="20"/>
    <n v="1"/>
    <n v="4.7619047619047616E-2"/>
  </r>
  <r>
    <x v="18"/>
    <x v="13"/>
    <s v="HAVANA"/>
    <m/>
    <m/>
    <m/>
    <m/>
    <s v=""/>
    <n v="62"/>
    <n v="62"/>
    <n v="33"/>
    <n v="0.532258064516129"/>
    <m/>
    <m/>
    <n v="0"/>
    <n v="62"/>
    <n v="62"/>
    <s v=""/>
    <s v=""/>
  </r>
  <r>
    <x v="18"/>
    <x v="14"/>
    <s v="NICOSIA"/>
    <m/>
    <m/>
    <m/>
    <m/>
    <s v=""/>
    <n v="187"/>
    <n v="142"/>
    <n v="85"/>
    <n v="0.59859154929577463"/>
    <m/>
    <n v="44"/>
    <n v="0.23655913978494625"/>
    <n v="187"/>
    <n v="142"/>
    <n v="44"/>
    <n v="0.23655913978494625"/>
  </r>
  <r>
    <x v="18"/>
    <x v="15"/>
    <s v="CAIRO"/>
    <m/>
    <m/>
    <m/>
    <m/>
    <s v=""/>
    <n v="707"/>
    <n v="598"/>
    <n v="332"/>
    <n v="0.55518394648829428"/>
    <n v="6"/>
    <n v="108"/>
    <n v="0.15168539325842698"/>
    <n v="707"/>
    <n v="604"/>
    <n v="108"/>
    <n v="0.15168539325842698"/>
  </r>
  <r>
    <x v="18"/>
    <x v="16"/>
    <s v="ADDIS ABEBA"/>
    <m/>
    <m/>
    <m/>
    <m/>
    <s v=""/>
    <n v="78"/>
    <n v="74"/>
    <n v="23"/>
    <n v="0.3108108108108108"/>
    <n v="7"/>
    <n v="4"/>
    <n v="4.7058823529411764E-2"/>
    <n v="78"/>
    <n v="81"/>
    <n v="4"/>
    <n v="4.7058823529411764E-2"/>
  </r>
  <r>
    <x v="18"/>
    <x v="94"/>
    <s v="HELSINKI"/>
    <m/>
    <m/>
    <m/>
    <m/>
    <s v=""/>
    <n v="2"/>
    <n v="2"/>
    <n v="0"/>
    <n v="0"/>
    <m/>
    <m/>
    <n v="0"/>
    <n v="2"/>
    <n v="2"/>
    <s v=""/>
    <s v=""/>
  </r>
  <r>
    <x v="18"/>
    <x v="17"/>
    <s v="SKOPJE"/>
    <m/>
    <m/>
    <m/>
    <m/>
    <s v=""/>
    <n v="149"/>
    <n v="133"/>
    <n v="128"/>
    <n v="0.96240601503759393"/>
    <n v="128"/>
    <n v="16"/>
    <n v="5.7761732851985562E-2"/>
    <n v="149"/>
    <n v="261"/>
    <n v="16"/>
    <n v="5.7761732851985562E-2"/>
  </r>
  <r>
    <x v="18"/>
    <x v="65"/>
    <s v="PARIS"/>
    <m/>
    <m/>
    <m/>
    <m/>
    <s v=""/>
    <n v="2"/>
    <n v="2"/>
    <n v="2"/>
    <n v="1"/>
    <m/>
    <m/>
    <n v="0"/>
    <n v="2"/>
    <n v="2"/>
    <s v=""/>
    <s v=""/>
  </r>
  <r>
    <x v="18"/>
    <x v="85"/>
    <s v="TBILISSI"/>
    <m/>
    <m/>
    <m/>
    <m/>
    <s v=""/>
    <n v="21"/>
    <n v="14"/>
    <n v="5"/>
    <n v="0.35714285714285715"/>
    <n v="1"/>
    <n v="7"/>
    <n v="0.31818181818181818"/>
    <n v="21"/>
    <n v="15"/>
    <n v="7"/>
    <n v="0.31818181818181818"/>
  </r>
  <r>
    <x v="18"/>
    <x v="19"/>
    <s v="HONG KONG"/>
    <m/>
    <m/>
    <m/>
    <m/>
    <s v=""/>
    <n v="5"/>
    <n v="5"/>
    <n v="2"/>
    <n v="0.4"/>
    <m/>
    <m/>
    <n v="0"/>
    <n v="5"/>
    <n v="5"/>
    <s v=""/>
    <s v=""/>
  </r>
  <r>
    <x v="18"/>
    <x v="20"/>
    <s v="MUMBAI"/>
    <m/>
    <m/>
    <m/>
    <m/>
    <s v=""/>
    <n v="373"/>
    <n v="330"/>
    <n v="114"/>
    <n v="0.34545454545454546"/>
    <m/>
    <n v="43"/>
    <n v="0.11528150134048257"/>
    <n v="373"/>
    <n v="330"/>
    <n v="43"/>
    <n v="0.11528150134048257"/>
  </r>
  <r>
    <x v="18"/>
    <x v="20"/>
    <s v="NEW DELHI"/>
    <m/>
    <m/>
    <m/>
    <m/>
    <s v=""/>
    <n v="385"/>
    <n v="271"/>
    <n v="49"/>
    <n v="0.18081180811808117"/>
    <n v="1"/>
    <n v="113"/>
    <n v="0.29350649350649349"/>
    <n v="385"/>
    <n v="272"/>
    <n v="113"/>
    <n v="0.29350649350649349"/>
  </r>
  <r>
    <x v="18"/>
    <x v="21"/>
    <s v="JAKARTA"/>
    <m/>
    <m/>
    <m/>
    <m/>
    <s v=""/>
    <n v="72"/>
    <n v="72"/>
    <n v="21"/>
    <n v="0.29166666666666669"/>
    <m/>
    <m/>
    <n v="0"/>
    <n v="72"/>
    <n v="72"/>
    <s v=""/>
    <s v=""/>
  </r>
  <r>
    <x v="18"/>
    <x v="22"/>
    <s v="TEHERAN"/>
    <m/>
    <m/>
    <m/>
    <m/>
    <s v=""/>
    <n v="244"/>
    <n v="224"/>
    <n v="32"/>
    <n v="0.14285714285714285"/>
    <n v="8"/>
    <n v="19"/>
    <n v="7.5697211155378488E-2"/>
    <n v="244"/>
    <n v="232"/>
    <n v="19"/>
    <n v="7.5697211155378488E-2"/>
  </r>
  <r>
    <x v="18"/>
    <x v="87"/>
    <s v="ERBIL"/>
    <m/>
    <m/>
    <m/>
    <m/>
    <s v=""/>
    <n v="76"/>
    <n v="51"/>
    <n v="15"/>
    <n v="0.29411764705882354"/>
    <n v="3"/>
    <n v="23"/>
    <n v="0.29870129870129869"/>
    <n v="76"/>
    <n v="54"/>
    <n v="23"/>
    <n v="0.29870129870129869"/>
  </r>
  <r>
    <x v="18"/>
    <x v="23"/>
    <s v="DUBLIN"/>
    <m/>
    <m/>
    <m/>
    <m/>
    <s v=""/>
    <n v="235"/>
    <n v="221"/>
    <n v="106"/>
    <n v="0.47963800904977377"/>
    <n v="2"/>
    <n v="6"/>
    <n v="2.6200873362445413E-2"/>
    <n v="235"/>
    <n v="223"/>
    <n v="6"/>
    <n v="2.6200873362445413E-2"/>
  </r>
  <r>
    <x v="18"/>
    <x v="24"/>
    <s v="TEL AVIV"/>
    <m/>
    <m/>
    <m/>
    <m/>
    <s v=""/>
    <n v="185"/>
    <n v="185"/>
    <n v="59"/>
    <n v="0.31891891891891894"/>
    <n v="10"/>
    <m/>
    <n v="0"/>
    <n v="185"/>
    <n v="195"/>
    <s v=""/>
    <s v=""/>
  </r>
  <r>
    <x v="18"/>
    <x v="25"/>
    <s v="TOKYO"/>
    <m/>
    <m/>
    <m/>
    <m/>
    <s v=""/>
    <n v="21"/>
    <n v="20"/>
    <n v="4"/>
    <n v="0.2"/>
    <m/>
    <n v="1"/>
    <n v="4.7619047619047616E-2"/>
    <n v="21"/>
    <n v="20"/>
    <n v="1"/>
    <n v="4.7619047619047616E-2"/>
  </r>
  <r>
    <x v="18"/>
    <x v="26"/>
    <s v="AMMAN"/>
    <m/>
    <m/>
    <m/>
    <m/>
    <s v=""/>
    <n v="306"/>
    <n v="290"/>
    <n v="122"/>
    <n v="0.4206896551724138"/>
    <n v="24"/>
    <n v="14"/>
    <n v="4.2682926829268296E-2"/>
    <n v="306"/>
    <n v="314"/>
    <n v="14"/>
    <n v="4.2682926829268296E-2"/>
  </r>
  <r>
    <x v="18"/>
    <x v="27"/>
    <s v="ALMATY"/>
    <m/>
    <m/>
    <m/>
    <m/>
    <s v=""/>
    <n v="686"/>
    <n v="639"/>
    <n v="275"/>
    <n v="0.43035993740219092"/>
    <n v="14"/>
    <n v="40"/>
    <n v="5.772005772005772E-2"/>
    <n v="686"/>
    <n v="653"/>
    <n v="40"/>
    <n v="5.772005772005772E-2"/>
  </r>
  <r>
    <x v="18"/>
    <x v="27"/>
    <s v="NUR-SULTAN"/>
    <m/>
    <m/>
    <m/>
    <m/>
    <s v=""/>
    <n v="368"/>
    <n v="365"/>
    <n v="181"/>
    <n v="0.49589041095890413"/>
    <n v="6"/>
    <n v="2"/>
    <n v="5.3619302949061663E-3"/>
    <n v="368"/>
    <n v="371"/>
    <n v="2"/>
    <n v="5.3619302949061663E-3"/>
  </r>
  <r>
    <x v="18"/>
    <x v="28"/>
    <s v="NAIROBI"/>
    <m/>
    <m/>
    <m/>
    <m/>
    <s v=""/>
    <n v="213"/>
    <n v="206"/>
    <n v="23"/>
    <n v="0.11165048543689321"/>
    <n v="2"/>
    <n v="6"/>
    <n v="2.8037383177570093E-2"/>
    <n v="213"/>
    <n v="208"/>
    <n v="6"/>
    <n v="2.8037383177570093E-2"/>
  </r>
  <r>
    <x v="18"/>
    <x v="29"/>
    <s v="KUWAIT"/>
    <m/>
    <m/>
    <m/>
    <m/>
    <s v=""/>
    <n v="83"/>
    <n v="82"/>
    <n v="56"/>
    <n v="0.68292682926829273"/>
    <m/>
    <m/>
    <n v="0"/>
    <n v="83"/>
    <n v="82"/>
    <s v=""/>
    <s v=""/>
  </r>
  <r>
    <x v="18"/>
    <x v="30"/>
    <s v="BEIRUT"/>
    <m/>
    <m/>
    <m/>
    <m/>
    <s v=""/>
    <n v="158"/>
    <n v="154"/>
    <n v="94"/>
    <n v="0.61038961038961037"/>
    <n v="6"/>
    <n v="3"/>
    <n v="1.8404907975460124E-2"/>
    <n v="158"/>
    <n v="160"/>
    <n v="3"/>
    <n v="1.8404907975460124E-2"/>
  </r>
  <r>
    <x v="18"/>
    <x v="32"/>
    <s v="MEXICO CITY"/>
    <m/>
    <m/>
    <m/>
    <m/>
    <s v=""/>
    <n v="1"/>
    <n v="1"/>
    <n v="1"/>
    <n v="1"/>
    <m/>
    <m/>
    <n v="0"/>
    <n v="1"/>
    <n v="1"/>
    <s v=""/>
    <s v=""/>
  </r>
  <r>
    <x v="18"/>
    <x v="88"/>
    <s v="CHISINAU"/>
    <m/>
    <m/>
    <m/>
    <m/>
    <s v=""/>
    <n v="8"/>
    <n v="7"/>
    <n v="6"/>
    <n v="0.8571428571428571"/>
    <m/>
    <m/>
    <n v="0"/>
    <n v="8"/>
    <n v="7"/>
    <s v=""/>
    <s v=""/>
  </r>
  <r>
    <x v="18"/>
    <x v="143"/>
    <s v="PODGORICA"/>
    <m/>
    <m/>
    <m/>
    <m/>
    <s v=""/>
    <n v="11"/>
    <n v="11"/>
    <n v="9"/>
    <n v="0.81818181818181823"/>
    <n v="2"/>
    <m/>
    <n v="0"/>
    <n v="11"/>
    <n v="13"/>
    <s v=""/>
    <s v=""/>
  </r>
  <r>
    <x v="18"/>
    <x v="33"/>
    <s v="RABAT"/>
    <m/>
    <m/>
    <m/>
    <m/>
    <s v=""/>
    <n v="83"/>
    <n v="45"/>
    <n v="6"/>
    <n v="0.13333333333333333"/>
    <m/>
    <n v="5"/>
    <n v="0.1"/>
    <n v="83"/>
    <n v="45"/>
    <n v="5"/>
    <n v="0.1"/>
  </r>
  <r>
    <x v="18"/>
    <x v="34"/>
    <s v="ABUJA"/>
    <m/>
    <m/>
    <m/>
    <m/>
    <s v=""/>
    <n v="239"/>
    <n v="119"/>
    <n v="16"/>
    <n v="0.13445378151260504"/>
    <n v="5"/>
    <n v="120"/>
    <n v="0.49180327868852458"/>
    <n v="239"/>
    <n v="124"/>
    <n v="120"/>
    <n v="0.49180327868852458"/>
  </r>
  <r>
    <x v="18"/>
    <x v="36"/>
    <s v="ISLAMABAD"/>
    <m/>
    <m/>
    <m/>
    <m/>
    <s v=""/>
    <n v="150"/>
    <n v="108"/>
    <n v="41"/>
    <n v="0.37962962962962965"/>
    <n v="27"/>
    <n v="42"/>
    <n v="0.23728813559322035"/>
    <n v="150"/>
    <n v="135"/>
    <n v="42"/>
    <n v="0.23728813559322035"/>
  </r>
  <r>
    <x v="18"/>
    <x v="71"/>
    <s v="PANAMA CITY"/>
    <m/>
    <m/>
    <m/>
    <m/>
    <s v=""/>
    <n v="4"/>
    <n v="4"/>
    <n v="1"/>
    <n v="0.25"/>
    <m/>
    <m/>
    <n v="0"/>
    <n v="4"/>
    <n v="4"/>
    <s v=""/>
    <s v=""/>
  </r>
  <r>
    <x v="18"/>
    <x v="37"/>
    <s v="LIMA"/>
    <m/>
    <m/>
    <m/>
    <m/>
    <s v=""/>
    <n v="112"/>
    <n v="104"/>
    <n v="98"/>
    <n v="0.94230769230769229"/>
    <m/>
    <n v="8"/>
    <n v="7.1428571428571425E-2"/>
    <n v="112"/>
    <n v="104"/>
    <n v="8"/>
    <n v="7.1428571428571425E-2"/>
  </r>
  <r>
    <x v="18"/>
    <x v="38"/>
    <s v="MANILA"/>
    <m/>
    <m/>
    <m/>
    <m/>
    <s v=""/>
    <n v="364"/>
    <n v="308"/>
    <n v="38"/>
    <n v="0.12337662337662338"/>
    <n v="6"/>
    <n v="44"/>
    <n v="0.12290502793296089"/>
    <n v="364"/>
    <n v="314"/>
    <n v="44"/>
    <n v="0.12290502793296089"/>
  </r>
  <r>
    <x v="18"/>
    <x v="74"/>
    <s v="DOHA"/>
    <m/>
    <m/>
    <m/>
    <m/>
    <s v=""/>
    <n v="214"/>
    <n v="211"/>
    <n v="183"/>
    <n v="0.86729857819905209"/>
    <n v="6"/>
    <n v="3"/>
    <n v="1.3636363636363636E-2"/>
    <n v="214"/>
    <n v="217"/>
    <n v="3"/>
    <n v="1.3636363636363636E-2"/>
  </r>
  <r>
    <x v="18"/>
    <x v="39"/>
    <s v="BUCHAREST"/>
    <m/>
    <m/>
    <m/>
    <m/>
    <s v=""/>
    <n v="97"/>
    <n v="65"/>
    <n v="30"/>
    <n v="0.46153846153846156"/>
    <n v="1"/>
    <n v="31"/>
    <n v="0.31958762886597936"/>
    <n v="97"/>
    <n v="66"/>
    <n v="31"/>
    <n v="0.31958762886597936"/>
  </r>
  <r>
    <x v="18"/>
    <x v="40"/>
    <s v="IRKUTSK"/>
    <m/>
    <m/>
    <m/>
    <m/>
    <s v=""/>
    <n v="220"/>
    <n v="218"/>
    <n v="91"/>
    <n v="0.41743119266055045"/>
    <m/>
    <n v="2"/>
    <n v="9.0909090909090905E-3"/>
    <n v="220"/>
    <n v="218"/>
    <n v="2"/>
    <n v="9.0909090909090905E-3"/>
  </r>
  <r>
    <x v="18"/>
    <x v="40"/>
    <s v="KALININGRAD"/>
    <m/>
    <m/>
    <m/>
    <m/>
    <s v=""/>
    <n v="3139"/>
    <n v="3102"/>
    <n v="3058"/>
    <n v="0.98581560283687941"/>
    <m/>
    <n v="35"/>
    <n v="1.1157156518967166E-2"/>
    <n v="3139"/>
    <n v="3102"/>
    <n v="35"/>
    <n v="1.1157156518967166E-2"/>
  </r>
  <r>
    <x v="18"/>
    <x v="40"/>
    <s v="MOSCOW"/>
    <m/>
    <m/>
    <m/>
    <m/>
    <s v=""/>
    <n v="5867"/>
    <n v="5810"/>
    <n v="5557"/>
    <n v="0.95645438898450952"/>
    <n v="130"/>
    <n v="42"/>
    <n v="7.0210631895687063E-3"/>
    <n v="5867"/>
    <n v="5940"/>
    <n v="42"/>
    <n v="7.0210631895687063E-3"/>
  </r>
  <r>
    <x v="18"/>
    <x v="40"/>
    <s v="ST. PETERSBURG"/>
    <m/>
    <m/>
    <m/>
    <m/>
    <s v=""/>
    <n v="361"/>
    <n v="353"/>
    <n v="299"/>
    <n v="0.84702549575070818"/>
    <n v="5"/>
    <n v="7"/>
    <n v="1.9178082191780823E-2"/>
    <n v="361"/>
    <n v="358"/>
    <n v="7"/>
    <n v="1.9178082191780823E-2"/>
  </r>
  <r>
    <x v="18"/>
    <x v="41"/>
    <s v="RIYADH"/>
    <m/>
    <m/>
    <m/>
    <m/>
    <s v=""/>
    <n v="280"/>
    <n v="277"/>
    <n v="78"/>
    <n v="0.28158844765342961"/>
    <n v="2"/>
    <n v="2"/>
    <n v="7.1174377224199285E-3"/>
    <n v="280"/>
    <n v="279"/>
    <n v="2"/>
    <n v="7.1174377224199285E-3"/>
  </r>
  <r>
    <x v="18"/>
    <x v="42"/>
    <s v="DAKAR"/>
    <m/>
    <m/>
    <m/>
    <m/>
    <s v=""/>
    <n v="81"/>
    <n v="40"/>
    <n v="8"/>
    <n v="0.2"/>
    <n v="2"/>
    <n v="41"/>
    <n v="0.49397590361445781"/>
    <n v="81"/>
    <n v="42"/>
    <n v="41"/>
    <n v="0.49397590361445781"/>
  </r>
  <r>
    <x v="18"/>
    <x v="43"/>
    <s v="BELGRADE"/>
    <m/>
    <m/>
    <m/>
    <m/>
    <s v=""/>
    <n v="12"/>
    <n v="12"/>
    <n v="11"/>
    <n v="0.91666666666666663"/>
    <n v="1"/>
    <m/>
    <n v="0"/>
    <n v="12"/>
    <n v="13"/>
    <s v=""/>
    <s v=""/>
  </r>
  <r>
    <x v="18"/>
    <x v="76"/>
    <s v="SINGAPORE"/>
    <m/>
    <m/>
    <m/>
    <m/>
    <s v=""/>
    <n v="13"/>
    <n v="13"/>
    <n v="12"/>
    <n v="0.92307692307692313"/>
    <m/>
    <m/>
    <n v="0"/>
    <n v="13"/>
    <n v="13"/>
    <s v=""/>
    <s v=""/>
  </r>
  <r>
    <x v="18"/>
    <x v="46"/>
    <s v="PRETORIA"/>
    <m/>
    <m/>
    <m/>
    <m/>
    <s v=""/>
    <n v="254"/>
    <n v="226"/>
    <n v="73"/>
    <n v="0.32300884955752213"/>
    <m/>
    <n v="17"/>
    <n v="6.9958847736625515E-2"/>
    <n v="254"/>
    <n v="226"/>
    <n v="17"/>
    <n v="6.9958847736625515E-2"/>
  </r>
  <r>
    <x v="18"/>
    <x v="47"/>
    <s v="SEOUL"/>
    <m/>
    <m/>
    <m/>
    <m/>
    <s v=""/>
    <n v="15"/>
    <n v="6"/>
    <n v="4"/>
    <n v="0.66666666666666663"/>
    <m/>
    <n v="8"/>
    <n v="0.5714285714285714"/>
    <n v="15"/>
    <n v="6"/>
    <n v="8"/>
    <n v="0.5714285714285714"/>
  </r>
  <r>
    <x v="18"/>
    <x v="99"/>
    <s v="STOCKHOLM"/>
    <m/>
    <m/>
    <m/>
    <m/>
    <s v=""/>
    <n v="2"/>
    <n v="2"/>
    <n v="1"/>
    <n v="0.5"/>
    <m/>
    <m/>
    <n v="0"/>
    <n v="2"/>
    <n v="2"/>
    <s v=""/>
    <s v=""/>
  </r>
  <r>
    <x v="18"/>
    <x v="48"/>
    <s v="DAMASCUS"/>
    <m/>
    <m/>
    <m/>
    <m/>
    <s v=""/>
    <n v="42"/>
    <n v="34"/>
    <n v="17"/>
    <n v="0.5"/>
    <m/>
    <n v="7"/>
    <n v="0.17073170731707318"/>
    <n v="42"/>
    <n v="34"/>
    <n v="7"/>
    <n v="0.17073170731707318"/>
  </r>
  <r>
    <x v="18"/>
    <x v="49"/>
    <s v="TAIPEI"/>
    <m/>
    <m/>
    <m/>
    <m/>
    <s v=""/>
    <n v="3"/>
    <n v="2"/>
    <n v="1"/>
    <n v="0.5"/>
    <m/>
    <n v="1"/>
    <n v="0.33333333333333331"/>
    <n v="3"/>
    <n v="2"/>
    <n v="1"/>
    <n v="0.33333333333333331"/>
  </r>
  <r>
    <x v="18"/>
    <x v="79"/>
    <s v="DAR ES SALAAM"/>
    <m/>
    <m/>
    <m/>
    <m/>
    <s v=""/>
    <n v="87"/>
    <n v="73"/>
    <n v="6"/>
    <n v="8.2191780821917804E-2"/>
    <m/>
    <n v="13"/>
    <n v="0.15116279069767441"/>
    <n v="87"/>
    <n v="73"/>
    <n v="13"/>
    <n v="0.15116279069767441"/>
  </r>
  <r>
    <x v="18"/>
    <x v="50"/>
    <s v="BANGKOK"/>
    <m/>
    <m/>
    <m/>
    <m/>
    <s v=""/>
    <n v="139"/>
    <n v="96"/>
    <n v="27"/>
    <n v="0.28125"/>
    <m/>
    <n v="43"/>
    <n v="0.30935251798561153"/>
    <n v="139"/>
    <n v="96"/>
    <n v="43"/>
    <n v="0.30935251798561153"/>
  </r>
  <r>
    <x v="18"/>
    <x v="51"/>
    <s v="TUNIS"/>
    <m/>
    <m/>
    <m/>
    <m/>
    <s v=""/>
    <n v="358"/>
    <n v="262"/>
    <n v="104"/>
    <n v="0.39694656488549618"/>
    <m/>
    <n v="93"/>
    <n v="0.26197183098591548"/>
    <n v="358"/>
    <n v="262"/>
    <n v="93"/>
    <n v="0.26197183098591548"/>
  </r>
  <r>
    <x v="18"/>
    <x v="52"/>
    <s v="ANKARA"/>
    <m/>
    <m/>
    <m/>
    <m/>
    <s v=""/>
    <n v="2411"/>
    <n v="2092"/>
    <n v="2090"/>
    <n v="0.99904397705544934"/>
    <n v="1"/>
    <n v="318"/>
    <n v="0.1318954790543343"/>
    <n v="2411"/>
    <n v="2093"/>
    <n v="318"/>
    <n v="0.1318954790543343"/>
  </r>
  <r>
    <x v="18"/>
    <x v="52"/>
    <s v="ISTANBUL"/>
    <m/>
    <m/>
    <m/>
    <m/>
    <s v=""/>
    <n v="2259"/>
    <n v="2024"/>
    <n v="1921"/>
    <n v="0.94911067193675891"/>
    <n v="3"/>
    <n v="227"/>
    <n v="0.10070984915705412"/>
    <n v="2259"/>
    <n v="2027"/>
    <n v="227"/>
    <n v="0.10070984915705412"/>
  </r>
  <r>
    <x v="18"/>
    <x v="53"/>
    <s v="KYIV"/>
    <m/>
    <m/>
    <m/>
    <m/>
    <s v=""/>
    <n v="160"/>
    <n v="132"/>
    <n v="103"/>
    <n v="0.78030303030303028"/>
    <n v="1"/>
    <n v="23"/>
    <n v="0.14743589743589744"/>
    <n v="160"/>
    <n v="133"/>
    <n v="23"/>
    <n v="0.14743589743589744"/>
  </r>
  <r>
    <x v="18"/>
    <x v="53"/>
    <s v="LUTSK"/>
    <m/>
    <m/>
    <m/>
    <m/>
    <s v=""/>
    <n v="36"/>
    <n v="31"/>
    <n v="29"/>
    <n v="0.93548387096774188"/>
    <m/>
    <n v="5"/>
    <n v="0.1388888888888889"/>
    <n v="36"/>
    <n v="31"/>
    <n v="5"/>
    <n v="0.1388888888888889"/>
  </r>
  <r>
    <x v="18"/>
    <x v="53"/>
    <s v="LVIV"/>
    <m/>
    <m/>
    <m/>
    <m/>
    <s v=""/>
    <n v="55"/>
    <n v="46"/>
    <n v="40"/>
    <n v="0.86956521739130432"/>
    <m/>
    <n v="9"/>
    <n v="0.16363636363636364"/>
    <n v="55"/>
    <n v="46"/>
    <n v="9"/>
    <n v="0.16363636363636364"/>
  </r>
  <r>
    <x v="18"/>
    <x v="53"/>
    <s v="ODESA"/>
    <m/>
    <m/>
    <m/>
    <m/>
    <s v=""/>
    <n v="8"/>
    <n v="6"/>
    <n v="4"/>
    <n v="0.66666666666666663"/>
    <m/>
    <n v="2"/>
    <n v="0.25"/>
    <n v="8"/>
    <n v="6"/>
    <n v="2"/>
    <n v="0.25"/>
  </r>
  <r>
    <x v="18"/>
    <x v="53"/>
    <s v="VINNYTSYA"/>
    <m/>
    <m/>
    <m/>
    <m/>
    <s v=""/>
    <n v="20"/>
    <n v="15"/>
    <n v="14"/>
    <n v="0.93333333333333335"/>
    <m/>
    <n v="5"/>
    <n v="0.25"/>
    <n v="20"/>
    <n v="15"/>
    <n v="5"/>
    <n v="0.25"/>
  </r>
  <r>
    <x v="18"/>
    <x v="54"/>
    <s v="ABU DHABI"/>
    <m/>
    <m/>
    <m/>
    <m/>
    <s v=""/>
    <n v="304"/>
    <n v="284"/>
    <n v="244"/>
    <n v="0.85915492957746475"/>
    <n v="12"/>
    <n v="18"/>
    <n v="5.7324840764331211E-2"/>
    <n v="304"/>
    <n v="296"/>
    <n v="18"/>
    <n v="5.7324840764331211E-2"/>
  </r>
  <r>
    <x v="18"/>
    <x v="55"/>
    <s v="LONDON"/>
    <m/>
    <m/>
    <m/>
    <m/>
    <s v=""/>
    <n v="1554"/>
    <n v="1512"/>
    <n v="1114"/>
    <n v="0.73677248677248675"/>
    <n v="9"/>
    <n v="34"/>
    <n v="2.1864951768488745E-2"/>
    <n v="1554"/>
    <n v="1521"/>
    <n v="34"/>
    <n v="2.1864951768488745E-2"/>
  </r>
  <r>
    <x v="18"/>
    <x v="56"/>
    <s v="CHICAGO, IL"/>
    <m/>
    <m/>
    <m/>
    <m/>
    <s v=""/>
    <n v="30"/>
    <n v="29"/>
    <n v="20"/>
    <n v="0.68965517241379315"/>
    <m/>
    <m/>
    <n v="0"/>
    <n v="30"/>
    <n v="29"/>
    <s v=""/>
    <s v=""/>
  </r>
  <r>
    <x v="18"/>
    <x v="56"/>
    <s v="HOUSTON, TX"/>
    <m/>
    <m/>
    <m/>
    <m/>
    <s v=""/>
    <n v="32"/>
    <n v="31"/>
    <n v="20"/>
    <n v="0.64516129032258063"/>
    <m/>
    <n v="1"/>
    <n v="3.125E-2"/>
    <n v="32"/>
    <n v="31"/>
    <n v="1"/>
    <n v="3.125E-2"/>
  </r>
  <r>
    <x v="18"/>
    <x v="56"/>
    <s v="LOS ANGELES, CA"/>
    <m/>
    <m/>
    <m/>
    <m/>
    <s v=""/>
    <n v="78"/>
    <n v="78"/>
    <n v="28"/>
    <n v="0.35897435897435898"/>
    <m/>
    <m/>
    <n v="0"/>
    <n v="78"/>
    <n v="78"/>
    <s v=""/>
    <s v=""/>
  </r>
  <r>
    <x v="18"/>
    <x v="56"/>
    <s v="NEW YORK, NY"/>
    <m/>
    <m/>
    <m/>
    <m/>
    <s v=""/>
    <n v="110"/>
    <n v="107"/>
    <n v="39"/>
    <n v="0.3644859813084112"/>
    <m/>
    <n v="3"/>
    <n v="2.7272727272727271E-2"/>
    <n v="110"/>
    <n v="107"/>
    <n v="3"/>
    <n v="2.7272727272727271E-2"/>
  </r>
  <r>
    <x v="18"/>
    <x v="56"/>
    <s v="WASHINGTON, DC"/>
    <m/>
    <m/>
    <m/>
    <m/>
    <s v=""/>
    <n v="73"/>
    <n v="72"/>
    <n v="56"/>
    <n v="0.77777777777777779"/>
    <m/>
    <m/>
    <n v="0"/>
    <n v="73"/>
    <n v="72"/>
    <s v=""/>
    <s v=""/>
  </r>
  <r>
    <x v="18"/>
    <x v="90"/>
    <s v="TASHKENT"/>
    <m/>
    <m/>
    <m/>
    <m/>
    <s v=""/>
    <n v="1630"/>
    <n v="1390"/>
    <n v="657"/>
    <n v="0.47266187050359715"/>
    <n v="16"/>
    <n v="234"/>
    <n v="0.14268292682926828"/>
    <n v="1630"/>
    <n v="1406"/>
    <n v="234"/>
    <n v="0.14268292682926828"/>
  </r>
  <r>
    <x v="18"/>
    <x v="57"/>
    <s v="HANOI"/>
    <m/>
    <m/>
    <m/>
    <m/>
    <s v=""/>
    <n v="8"/>
    <n v="8"/>
    <n v="8"/>
    <n v="1"/>
    <m/>
    <m/>
    <n v="0"/>
    <n v="8"/>
    <n v="8"/>
    <s v=""/>
    <s v=""/>
  </r>
  <r>
    <x v="19"/>
    <x v="1"/>
    <s v="ALGIERS"/>
    <m/>
    <m/>
    <m/>
    <m/>
    <s v=""/>
    <n v="128"/>
    <n v="87"/>
    <m/>
    <n v="0"/>
    <m/>
    <n v="41"/>
    <n v="0.3203125"/>
    <n v="128"/>
    <n v="87"/>
    <n v="41"/>
    <n v="0.3203125"/>
  </r>
  <r>
    <x v="19"/>
    <x v="58"/>
    <s v="BENGUELA"/>
    <m/>
    <m/>
    <m/>
    <m/>
    <s v=""/>
    <n v="286"/>
    <n v="272"/>
    <m/>
    <n v="0"/>
    <n v="6"/>
    <n v="14"/>
    <n v="4.7945205479452052E-2"/>
    <n v="286"/>
    <n v="278"/>
    <n v="14"/>
    <n v="4.7945205479452052E-2"/>
  </r>
  <r>
    <x v="19"/>
    <x v="58"/>
    <s v="LUANDA"/>
    <m/>
    <m/>
    <m/>
    <m/>
    <s v=""/>
    <n v="6265"/>
    <n v="5274"/>
    <m/>
    <n v="0"/>
    <n v="6"/>
    <n v="985"/>
    <n v="0.15722266560255388"/>
    <n v="6265"/>
    <n v="5280"/>
    <n v="985"/>
    <n v="0.15722266560255388"/>
  </r>
  <r>
    <x v="19"/>
    <x v="2"/>
    <s v="BUENOS AIRES"/>
    <m/>
    <m/>
    <m/>
    <m/>
    <s v=""/>
    <n v="5"/>
    <n v="4"/>
    <m/>
    <n v="0"/>
    <m/>
    <n v="1"/>
    <n v="0.2"/>
    <n v="5"/>
    <n v="4"/>
    <n v="1"/>
    <n v="0.2"/>
  </r>
  <r>
    <x v="19"/>
    <x v="3"/>
    <s v="CANBERRA"/>
    <m/>
    <m/>
    <m/>
    <m/>
    <s v=""/>
    <n v="2"/>
    <n v="1"/>
    <m/>
    <n v="0"/>
    <m/>
    <n v="1"/>
    <n v="0.5"/>
    <n v="2"/>
    <n v="1"/>
    <n v="1"/>
    <n v="0.5"/>
  </r>
  <r>
    <x v="19"/>
    <x v="3"/>
    <s v="SYDNEY"/>
    <m/>
    <m/>
    <m/>
    <m/>
    <s v=""/>
    <n v="1"/>
    <n v="1"/>
    <m/>
    <n v="0"/>
    <m/>
    <m/>
    <n v="0"/>
    <n v="1"/>
    <n v="1"/>
    <s v=""/>
    <s v=""/>
  </r>
  <r>
    <x v="19"/>
    <x v="83"/>
    <s v="VIENNA"/>
    <m/>
    <m/>
    <m/>
    <m/>
    <s v=""/>
    <n v="1"/>
    <n v="1"/>
    <m/>
    <n v="0"/>
    <m/>
    <m/>
    <n v="0"/>
    <n v="1"/>
    <n v="1"/>
    <s v=""/>
    <s v=""/>
  </r>
  <r>
    <x v="19"/>
    <x v="6"/>
    <s v="BELO HORIZONTE"/>
    <m/>
    <m/>
    <m/>
    <m/>
    <s v=""/>
    <n v="7"/>
    <n v="5"/>
    <m/>
    <n v="0"/>
    <m/>
    <n v="2"/>
    <n v="0.2857142857142857"/>
    <n v="7"/>
    <n v="5"/>
    <n v="2"/>
    <n v="0.2857142857142857"/>
  </r>
  <r>
    <x v="19"/>
    <x v="6"/>
    <s v="BRASILIA"/>
    <m/>
    <m/>
    <m/>
    <m/>
    <s v=""/>
    <n v="13"/>
    <n v="7"/>
    <m/>
    <n v="0"/>
    <m/>
    <n v="6"/>
    <n v="0.46153846153846156"/>
    <n v="13"/>
    <n v="7"/>
    <n v="6"/>
    <n v="0.46153846153846156"/>
  </r>
  <r>
    <x v="19"/>
    <x v="6"/>
    <s v="PORTO ALEGRE"/>
    <m/>
    <m/>
    <m/>
    <m/>
    <s v=""/>
    <n v="2"/>
    <n v="1"/>
    <m/>
    <n v="0"/>
    <m/>
    <n v="1"/>
    <n v="0.5"/>
    <n v="2"/>
    <n v="1"/>
    <n v="1"/>
    <n v="0.5"/>
  </r>
  <r>
    <x v="19"/>
    <x v="6"/>
    <s v="RIO DE JANEIRO"/>
    <m/>
    <m/>
    <m/>
    <m/>
    <s v=""/>
    <n v="18"/>
    <n v="9"/>
    <m/>
    <n v="0"/>
    <m/>
    <n v="9"/>
    <n v="0.5"/>
    <n v="18"/>
    <n v="9"/>
    <n v="9"/>
    <n v="0.5"/>
  </r>
  <r>
    <x v="19"/>
    <x v="6"/>
    <s v="SALVADOR DE BAHIA"/>
    <m/>
    <m/>
    <m/>
    <m/>
    <s v=""/>
    <n v="12"/>
    <n v="6"/>
    <m/>
    <n v="0"/>
    <m/>
    <n v="6"/>
    <n v="0.5"/>
    <n v="12"/>
    <n v="6"/>
    <n v="6"/>
    <n v="0.5"/>
  </r>
  <r>
    <x v="19"/>
    <x v="6"/>
    <s v="SAO PAULO"/>
    <m/>
    <m/>
    <m/>
    <m/>
    <s v=""/>
    <n v="48"/>
    <n v="21"/>
    <m/>
    <n v="0"/>
    <m/>
    <n v="27"/>
    <n v="0.5625"/>
    <n v="48"/>
    <n v="21"/>
    <n v="27"/>
    <n v="0.5625"/>
  </r>
  <r>
    <x v="19"/>
    <x v="7"/>
    <s v="SOFIA"/>
    <m/>
    <m/>
    <m/>
    <m/>
    <s v=""/>
    <n v="249"/>
    <n v="203"/>
    <m/>
    <n v="0"/>
    <m/>
    <n v="46"/>
    <n v="0.18473895582329317"/>
    <n v="249"/>
    <n v="203"/>
    <n v="46"/>
    <n v="0.18473895582329317"/>
  </r>
  <r>
    <x v="19"/>
    <x v="8"/>
    <s v="MONTREAL"/>
    <n v="2"/>
    <n v="2"/>
    <m/>
    <m/>
    <n v="0"/>
    <n v="55"/>
    <n v="49"/>
    <m/>
    <n v="0"/>
    <n v="1"/>
    <n v="5"/>
    <n v="9.0909090909090912E-2"/>
    <n v="57"/>
    <n v="52"/>
    <n v="5"/>
    <n v="8.771929824561403E-2"/>
  </r>
  <r>
    <x v="19"/>
    <x v="8"/>
    <s v="OTTAWA"/>
    <m/>
    <m/>
    <m/>
    <m/>
    <s v=""/>
    <n v="14"/>
    <n v="14"/>
    <m/>
    <n v="0"/>
    <m/>
    <m/>
    <n v="0"/>
    <n v="14"/>
    <n v="14"/>
    <s v=""/>
    <s v=""/>
  </r>
  <r>
    <x v="19"/>
    <x v="8"/>
    <s v="TORONTO"/>
    <m/>
    <m/>
    <m/>
    <m/>
    <s v=""/>
    <n v="158"/>
    <n v="140"/>
    <m/>
    <n v="0"/>
    <m/>
    <n v="18"/>
    <n v="0.11392405063291139"/>
    <n v="158"/>
    <n v="140"/>
    <n v="18"/>
    <n v="0.11392405063291139"/>
  </r>
  <r>
    <x v="19"/>
    <x v="8"/>
    <s v="VANCOUVER"/>
    <m/>
    <m/>
    <m/>
    <m/>
    <s v=""/>
    <n v="13"/>
    <n v="13"/>
    <m/>
    <n v="0"/>
    <m/>
    <m/>
    <n v="0"/>
    <n v="13"/>
    <n v="13"/>
    <s v=""/>
    <s v=""/>
  </r>
  <r>
    <x v="19"/>
    <x v="156"/>
    <s v="CIDADE DA PRAIA"/>
    <m/>
    <m/>
    <m/>
    <m/>
    <s v=""/>
    <n v="4265"/>
    <n v="3343"/>
    <m/>
    <n v="0"/>
    <m/>
    <n v="922"/>
    <n v="0.21617819460726848"/>
    <n v="4265"/>
    <n v="3343"/>
    <n v="922"/>
    <n v="0.21617819460726848"/>
  </r>
  <r>
    <x v="19"/>
    <x v="9"/>
    <s v="SANTIAGO DE CHILE"/>
    <m/>
    <m/>
    <m/>
    <m/>
    <s v=""/>
    <n v="1"/>
    <n v="1"/>
    <m/>
    <n v="0"/>
    <m/>
    <m/>
    <n v="0"/>
    <n v="1"/>
    <n v="1"/>
    <s v=""/>
    <s v=""/>
  </r>
  <r>
    <x v="19"/>
    <x v="10"/>
    <s v="BEIJING"/>
    <n v="1"/>
    <n v="1"/>
    <m/>
    <m/>
    <n v="0"/>
    <n v="186"/>
    <n v="159"/>
    <m/>
    <n v="0"/>
    <n v="6"/>
    <n v="27"/>
    <n v="0.140625"/>
    <n v="187"/>
    <n v="166"/>
    <n v="27"/>
    <n v="0.13989637305699482"/>
  </r>
  <r>
    <x v="19"/>
    <x v="10"/>
    <s v="GUANGZHOU (CANTON)"/>
    <m/>
    <m/>
    <m/>
    <m/>
    <s v=""/>
    <n v="277"/>
    <n v="255"/>
    <m/>
    <n v="0"/>
    <m/>
    <n v="22"/>
    <n v="7.9422382671480149E-2"/>
    <n v="277"/>
    <n v="255"/>
    <n v="22"/>
    <n v="7.9422382671480149E-2"/>
  </r>
  <r>
    <x v="19"/>
    <x v="10"/>
    <s v="SHANGHAI"/>
    <m/>
    <m/>
    <m/>
    <m/>
    <s v=""/>
    <n v="104"/>
    <n v="91"/>
    <m/>
    <n v="0"/>
    <m/>
    <n v="13"/>
    <n v="0.125"/>
    <n v="104"/>
    <n v="91"/>
    <n v="13"/>
    <n v="0.125"/>
  </r>
  <r>
    <x v="19"/>
    <x v="11"/>
    <s v="BOGOTA"/>
    <m/>
    <m/>
    <m/>
    <m/>
    <s v=""/>
    <n v="4"/>
    <n v="3"/>
    <m/>
    <n v="0"/>
    <m/>
    <n v="1"/>
    <n v="0.25"/>
    <n v="4"/>
    <n v="3"/>
    <n v="1"/>
    <n v="0.25"/>
  </r>
  <r>
    <x v="19"/>
    <x v="63"/>
    <s v="KINSHASA"/>
    <m/>
    <m/>
    <m/>
    <m/>
    <s v=""/>
    <n v="1"/>
    <m/>
    <m/>
    <s v=""/>
    <m/>
    <n v="1"/>
    <n v="1"/>
    <n v="1"/>
    <s v=""/>
    <n v="1"/>
    <s v=""/>
  </r>
  <r>
    <x v="19"/>
    <x v="12"/>
    <s v="ZAGREB"/>
    <m/>
    <m/>
    <m/>
    <m/>
    <s v=""/>
    <n v="6"/>
    <n v="5"/>
    <m/>
    <n v="0"/>
    <m/>
    <n v="1"/>
    <n v="0.16666666666666666"/>
    <n v="6"/>
    <n v="5"/>
    <n v="1"/>
    <n v="0.16666666666666666"/>
  </r>
  <r>
    <x v="19"/>
    <x v="13"/>
    <s v="HAVANA"/>
    <m/>
    <m/>
    <m/>
    <m/>
    <s v=""/>
    <n v="273"/>
    <n v="244"/>
    <m/>
    <n v="0"/>
    <m/>
    <n v="29"/>
    <n v="0.10622710622710622"/>
    <n v="273"/>
    <n v="244"/>
    <n v="29"/>
    <n v="0.10622710622710622"/>
  </r>
  <r>
    <x v="19"/>
    <x v="14"/>
    <s v="NICOSIA"/>
    <m/>
    <m/>
    <m/>
    <m/>
    <s v=""/>
    <n v="23"/>
    <n v="19"/>
    <m/>
    <n v="0"/>
    <m/>
    <n v="4"/>
    <n v="0.17391304347826086"/>
    <n v="23"/>
    <n v="19"/>
    <n v="4"/>
    <n v="0.17391304347826086"/>
  </r>
  <r>
    <x v="19"/>
    <x v="15"/>
    <s v="CAIRO"/>
    <m/>
    <m/>
    <m/>
    <m/>
    <s v=""/>
    <n v="428"/>
    <n v="373"/>
    <m/>
    <n v="0"/>
    <n v="1"/>
    <n v="55"/>
    <n v="0.12820512820512819"/>
    <n v="428"/>
    <n v="374"/>
    <n v="55"/>
    <n v="0.12820512820512819"/>
  </r>
  <r>
    <x v="19"/>
    <x v="66"/>
    <s v="ATHENS"/>
    <m/>
    <m/>
    <m/>
    <m/>
    <s v=""/>
    <n v="1"/>
    <n v="1"/>
    <m/>
    <n v="0"/>
    <m/>
    <m/>
    <n v="0"/>
    <n v="1"/>
    <n v="1"/>
    <s v=""/>
    <s v=""/>
  </r>
  <r>
    <x v="19"/>
    <x v="157"/>
    <s v="BISSAU"/>
    <m/>
    <m/>
    <m/>
    <m/>
    <s v=""/>
    <n v="1657"/>
    <n v="1135"/>
    <m/>
    <n v="0"/>
    <n v="8"/>
    <n v="514"/>
    <n v="0.31019915509957757"/>
    <n v="1657"/>
    <n v="1143"/>
    <n v="514"/>
    <n v="0.31019915509957757"/>
  </r>
  <r>
    <x v="19"/>
    <x v="67"/>
    <s v="BUDAPEST"/>
    <m/>
    <m/>
    <m/>
    <m/>
    <s v=""/>
    <n v="1"/>
    <n v="1"/>
    <m/>
    <n v="0"/>
    <m/>
    <m/>
    <n v="0"/>
    <n v="1"/>
    <n v="1"/>
    <s v=""/>
    <s v=""/>
  </r>
  <r>
    <x v="19"/>
    <x v="20"/>
    <s v="GOA"/>
    <m/>
    <m/>
    <m/>
    <m/>
    <s v=""/>
    <n v="180"/>
    <n v="130"/>
    <m/>
    <n v="0"/>
    <m/>
    <n v="50"/>
    <n v="0.27777777777777779"/>
    <n v="180"/>
    <n v="130"/>
    <n v="50"/>
    <n v="0.27777777777777779"/>
  </r>
  <r>
    <x v="19"/>
    <x v="20"/>
    <s v="NEW DELHI"/>
    <m/>
    <m/>
    <m/>
    <m/>
    <s v=""/>
    <n v="418"/>
    <n v="313"/>
    <m/>
    <n v="0"/>
    <m/>
    <n v="105"/>
    <n v="0.25119617224880381"/>
    <n v="418"/>
    <n v="313"/>
    <n v="105"/>
    <n v="0.25119617224880381"/>
  </r>
  <r>
    <x v="19"/>
    <x v="21"/>
    <s v="JAKARTA"/>
    <m/>
    <m/>
    <m/>
    <m/>
    <s v=""/>
    <n v="421"/>
    <n v="411"/>
    <m/>
    <n v="0"/>
    <m/>
    <n v="10"/>
    <n v="2.3752969121140142E-2"/>
    <n v="421"/>
    <n v="411"/>
    <n v="10"/>
    <n v="2.3752969121140142E-2"/>
  </r>
  <r>
    <x v="19"/>
    <x v="22"/>
    <s v="TEHERAN"/>
    <m/>
    <m/>
    <m/>
    <m/>
    <s v=""/>
    <n v="143"/>
    <n v="108"/>
    <m/>
    <n v="0"/>
    <n v="4"/>
    <n v="31"/>
    <n v="0.21678321678321677"/>
    <n v="143"/>
    <n v="112"/>
    <n v="31"/>
    <n v="0.21678321678321677"/>
  </r>
  <r>
    <x v="19"/>
    <x v="23"/>
    <s v="DUBLIN"/>
    <m/>
    <m/>
    <m/>
    <m/>
    <s v=""/>
    <n v="134"/>
    <n v="112"/>
    <m/>
    <n v="0"/>
    <m/>
    <n v="22"/>
    <n v="0.16417910447761194"/>
    <n v="134"/>
    <n v="112"/>
    <n v="22"/>
    <n v="0.16417910447761194"/>
  </r>
  <r>
    <x v="19"/>
    <x v="24"/>
    <s v="TEL AVIV"/>
    <m/>
    <m/>
    <m/>
    <m/>
    <s v=""/>
    <n v="5"/>
    <n v="3"/>
    <m/>
    <n v="0"/>
    <m/>
    <n v="2"/>
    <n v="0.4"/>
    <n v="5"/>
    <n v="3"/>
    <n v="2"/>
    <n v="0.4"/>
  </r>
  <r>
    <x v="19"/>
    <x v="25"/>
    <s v="TOKYO"/>
    <m/>
    <m/>
    <m/>
    <m/>
    <s v=""/>
    <n v="14"/>
    <n v="13"/>
    <m/>
    <n v="0"/>
    <m/>
    <n v="1"/>
    <n v="7.1428571428571425E-2"/>
    <n v="14"/>
    <n v="13"/>
    <n v="1"/>
    <n v="7.1428571428571425E-2"/>
  </r>
  <r>
    <x v="19"/>
    <x v="158"/>
    <s v="MACAO"/>
    <m/>
    <m/>
    <m/>
    <m/>
    <s v=""/>
    <n v="14"/>
    <n v="13"/>
    <m/>
    <n v="0"/>
    <m/>
    <n v="1"/>
    <n v="7.1428571428571425E-2"/>
    <n v="14"/>
    <n v="13"/>
    <n v="1"/>
    <n v="7.1428571428571425E-2"/>
  </r>
  <r>
    <x v="19"/>
    <x v="32"/>
    <s v="MEXICO CITY"/>
    <m/>
    <m/>
    <m/>
    <m/>
    <s v=""/>
    <n v="7"/>
    <n v="6"/>
    <m/>
    <n v="0"/>
    <m/>
    <n v="1"/>
    <n v="0.14285714285714285"/>
    <n v="7"/>
    <n v="6"/>
    <n v="1"/>
    <n v="0.14285714285714285"/>
  </r>
  <r>
    <x v="19"/>
    <x v="33"/>
    <s v="RABAT"/>
    <m/>
    <m/>
    <m/>
    <m/>
    <s v=""/>
    <n v="441"/>
    <n v="427"/>
    <m/>
    <n v="0"/>
    <m/>
    <n v="14"/>
    <n v="3.1746031746031744E-2"/>
    <n v="441"/>
    <n v="427"/>
    <n v="14"/>
    <n v="3.1746031746031744E-2"/>
  </r>
  <r>
    <x v="19"/>
    <x v="102"/>
    <s v="BEIRA"/>
    <m/>
    <m/>
    <m/>
    <m/>
    <s v=""/>
    <n v="478"/>
    <n v="441"/>
    <m/>
    <n v="0"/>
    <n v="1"/>
    <n v="36"/>
    <n v="7.5313807531380755E-2"/>
    <n v="478"/>
    <n v="442"/>
    <n v="36"/>
    <n v="7.5313807531380755E-2"/>
  </r>
  <r>
    <x v="19"/>
    <x v="102"/>
    <s v="MAPUTO"/>
    <m/>
    <m/>
    <m/>
    <m/>
    <s v=""/>
    <n v="1949"/>
    <n v="1887"/>
    <m/>
    <n v="0"/>
    <m/>
    <n v="62"/>
    <n v="3.1811185223191381E-2"/>
    <n v="1949"/>
    <n v="1887"/>
    <n v="62"/>
    <n v="3.1811185223191381E-2"/>
  </r>
  <r>
    <x v="19"/>
    <x v="34"/>
    <s v="ABUJA"/>
    <m/>
    <m/>
    <m/>
    <m/>
    <s v=""/>
    <n v="155"/>
    <n v="152"/>
    <m/>
    <n v="0"/>
    <n v="3"/>
    <m/>
    <n v="0"/>
    <n v="155"/>
    <n v="155"/>
    <s v=""/>
    <s v=""/>
  </r>
  <r>
    <x v="19"/>
    <x v="36"/>
    <s v="ISLAMABAD"/>
    <m/>
    <m/>
    <m/>
    <m/>
    <s v=""/>
    <n v="573"/>
    <n v="203"/>
    <m/>
    <n v="0"/>
    <n v="116"/>
    <n v="254"/>
    <n v="0.44328097731239091"/>
    <n v="573"/>
    <n v="319"/>
    <n v="254"/>
    <n v="0.44328097731239091"/>
  </r>
  <r>
    <x v="19"/>
    <x v="145"/>
    <s v="RAMALLAH"/>
    <m/>
    <m/>
    <m/>
    <m/>
    <s v=""/>
    <n v="2"/>
    <n v="2"/>
    <m/>
    <n v="0"/>
    <m/>
    <m/>
    <n v="0"/>
    <n v="2"/>
    <n v="2"/>
    <s v=""/>
    <s v=""/>
  </r>
  <r>
    <x v="19"/>
    <x v="71"/>
    <s v="PANAMA CITY"/>
    <m/>
    <m/>
    <m/>
    <m/>
    <s v=""/>
    <n v="8"/>
    <n v="4"/>
    <m/>
    <n v="0"/>
    <m/>
    <n v="4"/>
    <n v="0.5"/>
    <n v="8"/>
    <n v="4"/>
    <n v="4"/>
    <n v="0.5"/>
  </r>
  <r>
    <x v="19"/>
    <x v="37"/>
    <s v="LIMA"/>
    <m/>
    <m/>
    <m/>
    <m/>
    <s v=""/>
    <n v="20"/>
    <n v="19"/>
    <m/>
    <n v="0"/>
    <m/>
    <n v="1"/>
    <n v="0.05"/>
    <n v="20"/>
    <n v="19"/>
    <n v="1"/>
    <n v="0.05"/>
  </r>
  <r>
    <x v="19"/>
    <x v="74"/>
    <s v="DOHA"/>
    <m/>
    <m/>
    <m/>
    <m/>
    <s v=""/>
    <n v="800"/>
    <n v="490"/>
    <m/>
    <n v="0"/>
    <n v="292"/>
    <n v="8"/>
    <n v="1.0126582278481013E-2"/>
    <n v="800"/>
    <n v="782"/>
    <n v="8"/>
    <n v="1.0126582278481013E-2"/>
  </r>
  <r>
    <x v="19"/>
    <x v="39"/>
    <s v="BUCHAREST"/>
    <n v="1"/>
    <n v="1"/>
    <m/>
    <m/>
    <n v="0"/>
    <n v="49"/>
    <n v="36"/>
    <m/>
    <n v="0"/>
    <m/>
    <n v="13"/>
    <n v="0.26530612244897961"/>
    <n v="50"/>
    <n v="37"/>
    <n v="13"/>
    <n v="0.26"/>
  </r>
  <r>
    <x v="19"/>
    <x v="40"/>
    <s v="MOSCOW"/>
    <m/>
    <m/>
    <m/>
    <m/>
    <s v=""/>
    <n v="1608"/>
    <n v="1523"/>
    <m/>
    <n v="0"/>
    <m/>
    <n v="85"/>
    <n v="5.2860696517412938E-2"/>
    <n v="1608"/>
    <n v="1523"/>
    <n v="85"/>
    <n v="5.2860696517412938E-2"/>
  </r>
  <r>
    <x v="19"/>
    <x v="159"/>
    <s v="SAO TOME "/>
    <m/>
    <m/>
    <m/>
    <m/>
    <s v=""/>
    <n v="1461"/>
    <n v="1296"/>
    <m/>
    <n v="0"/>
    <n v="6"/>
    <n v="159"/>
    <n v="0.10882956878850103"/>
    <n v="1461"/>
    <n v="1302"/>
    <n v="159"/>
    <n v="0.10882956878850103"/>
  </r>
  <r>
    <x v="19"/>
    <x v="41"/>
    <s v="RIYADH"/>
    <m/>
    <m/>
    <m/>
    <m/>
    <s v=""/>
    <n v="16228"/>
    <n v="14091"/>
    <m/>
    <n v="0"/>
    <n v="1"/>
    <n v="1136"/>
    <n v="7.459942211715262E-2"/>
    <n v="16228"/>
    <n v="14092"/>
    <n v="1136"/>
    <n v="7.459942211715262E-2"/>
  </r>
  <r>
    <x v="19"/>
    <x v="42"/>
    <s v="DAKAR"/>
    <m/>
    <m/>
    <m/>
    <m/>
    <s v=""/>
    <n v="803"/>
    <n v="450"/>
    <m/>
    <n v="0"/>
    <m/>
    <n v="253"/>
    <n v="0.35988620199146515"/>
    <n v="803"/>
    <n v="450"/>
    <n v="253"/>
    <n v="0.35988620199146515"/>
  </r>
  <r>
    <x v="19"/>
    <x v="43"/>
    <s v="BELGRADE"/>
    <m/>
    <m/>
    <m/>
    <m/>
    <s v=""/>
    <n v="22"/>
    <n v="11"/>
    <m/>
    <n v="0"/>
    <n v="7"/>
    <n v="4"/>
    <n v="0.18181818181818182"/>
    <n v="22"/>
    <n v="18"/>
    <n v="4"/>
    <n v="0.18181818181818182"/>
  </r>
  <r>
    <x v="19"/>
    <x v="76"/>
    <s v="SINGAPORE"/>
    <m/>
    <m/>
    <m/>
    <m/>
    <s v=""/>
    <n v="121"/>
    <n v="95"/>
    <m/>
    <n v="0"/>
    <m/>
    <n v="26"/>
    <n v="0.21487603305785125"/>
    <n v="121"/>
    <n v="95"/>
    <n v="26"/>
    <n v="0.21487603305785125"/>
  </r>
  <r>
    <x v="19"/>
    <x v="46"/>
    <s v="CAPE TOWN"/>
    <m/>
    <m/>
    <m/>
    <m/>
    <s v=""/>
    <n v="311"/>
    <n v="296"/>
    <m/>
    <n v="0"/>
    <m/>
    <n v="15"/>
    <n v="4.8231511254019289E-2"/>
    <n v="311"/>
    <n v="296"/>
    <n v="15"/>
    <n v="4.8231511254019289E-2"/>
  </r>
  <r>
    <x v="19"/>
    <x v="46"/>
    <s v="JOHANNESBURG"/>
    <m/>
    <m/>
    <m/>
    <m/>
    <s v=""/>
    <n v="679"/>
    <n v="616"/>
    <m/>
    <n v="0"/>
    <m/>
    <n v="63"/>
    <n v="9.2783505154639179E-2"/>
    <n v="679"/>
    <n v="616"/>
    <n v="63"/>
    <n v="9.2783505154639179E-2"/>
  </r>
  <r>
    <x v="19"/>
    <x v="47"/>
    <s v="SEOUL"/>
    <m/>
    <m/>
    <m/>
    <m/>
    <s v=""/>
    <n v="12"/>
    <n v="12"/>
    <m/>
    <n v="0"/>
    <m/>
    <m/>
    <n v="0"/>
    <n v="12"/>
    <n v="12"/>
    <s v=""/>
    <s v=""/>
  </r>
  <r>
    <x v="19"/>
    <x v="50"/>
    <s v="BANGKOK"/>
    <n v="1"/>
    <n v="1"/>
    <m/>
    <m/>
    <n v="0"/>
    <n v="223"/>
    <n v="167"/>
    <m/>
    <n v="0"/>
    <m/>
    <n v="56"/>
    <n v="0.25112107623318386"/>
    <n v="224"/>
    <n v="168"/>
    <n v="56"/>
    <n v="0.25"/>
  </r>
  <r>
    <x v="19"/>
    <x v="160"/>
    <s v="DILI"/>
    <n v="18"/>
    <n v="17"/>
    <m/>
    <n v="1"/>
    <n v="5.5555555555555552E-2"/>
    <n v="37"/>
    <n v="36"/>
    <m/>
    <n v="0"/>
    <m/>
    <n v="1"/>
    <n v="2.7027027027027029E-2"/>
    <n v="55"/>
    <n v="53"/>
    <n v="2"/>
    <n v="3.6363636363636362E-2"/>
  </r>
  <r>
    <x v="19"/>
    <x v="51"/>
    <s v="TUNIS"/>
    <m/>
    <m/>
    <m/>
    <m/>
    <s v=""/>
    <n v="310"/>
    <n v="268"/>
    <m/>
    <n v="0"/>
    <n v="3"/>
    <n v="39"/>
    <n v="0.12580645161290321"/>
    <n v="310"/>
    <n v="271"/>
    <n v="39"/>
    <n v="0.12580645161290321"/>
  </r>
  <r>
    <x v="19"/>
    <x v="52"/>
    <s v="ANKARA"/>
    <m/>
    <m/>
    <m/>
    <m/>
    <s v=""/>
    <n v="628"/>
    <n v="553"/>
    <m/>
    <n v="0"/>
    <m/>
    <n v="75"/>
    <n v="0.11942675159235669"/>
    <n v="628"/>
    <n v="553"/>
    <n v="75"/>
    <n v="0.11942675159235669"/>
  </r>
  <r>
    <x v="19"/>
    <x v="53"/>
    <s v="KYIV"/>
    <m/>
    <m/>
    <m/>
    <m/>
    <s v=""/>
    <n v="194"/>
    <n v="101"/>
    <m/>
    <n v="0"/>
    <m/>
    <n v="93"/>
    <n v="0.47938144329896909"/>
    <n v="194"/>
    <n v="101"/>
    <n v="93"/>
    <n v="0.47938144329896909"/>
  </r>
  <r>
    <x v="19"/>
    <x v="54"/>
    <s v="ABU DHABI"/>
    <m/>
    <m/>
    <m/>
    <m/>
    <s v=""/>
    <n v="587"/>
    <n v="488"/>
    <m/>
    <n v="0"/>
    <m/>
    <n v="99"/>
    <n v="0.1686541737649063"/>
    <n v="587"/>
    <n v="488"/>
    <n v="99"/>
    <n v="0.1686541737649063"/>
  </r>
  <r>
    <x v="19"/>
    <x v="55"/>
    <s v="LONDON"/>
    <n v="36"/>
    <n v="35"/>
    <m/>
    <n v="1"/>
    <n v="2.7777777777777776E-2"/>
    <n v="2346"/>
    <n v="2290"/>
    <m/>
    <n v="0"/>
    <n v="5"/>
    <n v="52"/>
    <n v="2.2155943757988922E-2"/>
    <n v="2382"/>
    <n v="2330"/>
    <n v="53"/>
    <n v="2.2240872849349558E-2"/>
  </r>
  <r>
    <x v="19"/>
    <x v="55"/>
    <s v="MANCHESTER"/>
    <n v="18"/>
    <n v="17"/>
    <m/>
    <n v="1"/>
    <n v="5.5555555555555552E-2"/>
    <n v="719"/>
    <n v="688"/>
    <m/>
    <n v="0"/>
    <m/>
    <n v="31"/>
    <n v="4.3115438108484005E-2"/>
    <n v="737"/>
    <n v="705"/>
    <n v="32"/>
    <n v="4.3419267299864311E-2"/>
  </r>
  <r>
    <x v="19"/>
    <x v="56"/>
    <s v="BOSTON, MA"/>
    <n v="1"/>
    <m/>
    <m/>
    <n v="1"/>
    <n v="1"/>
    <n v="55"/>
    <n v="45"/>
    <m/>
    <n v="0"/>
    <m/>
    <n v="10"/>
    <n v="0.18181818181818182"/>
    <n v="56"/>
    <n v="45"/>
    <n v="11"/>
    <n v="0.19642857142857142"/>
  </r>
  <r>
    <x v="19"/>
    <x v="56"/>
    <s v="NEW BEDFORD, MA"/>
    <m/>
    <m/>
    <m/>
    <m/>
    <s v=""/>
    <n v="121"/>
    <n v="114"/>
    <m/>
    <n v="0"/>
    <m/>
    <n v="7"/>
    <n v="5.7851239669421489E-2"/>
    <n v="121"/>
    <n v="114"/>
    <n v="7"/>
    <n v="5.7851239669421489E-2"/>
  </r>
  <r>
    <x v="19"/>
    <x v="56"/>
    <s v="NEW YORK, NY"/>
    <m/>
    <m/>
    <m/>
    <m/>
    <s v=""/>
    <n v="132"/>
    <n v="118"/>
    <m/>
    <n v="0"/>
    <m/>
    <n v="14"/>
    <n v="0.10606060606060606"/>
    <n v="132"/>
    <n v="118"/>
    <n v="14"/>
    <n v="0.10606060606060606"/>
  </r>
  <r>
    <x v="19"/>
    <x v="56"/>
    <s v="NEWARK, NJ"/>
    <m/>
    <m/>
    <m/>
    <m/>
    <s v=""/>
    <n v="93"/>
    <n v="87"/>
    <m/>
    <n v="0"/>
    <m/>
    <n v="6"/>
    <n v="6.4516129032258063E-2"/>
    <n v="93"/>
    <n v="87"/>
    <n v="6"/>
    <n v="6.4516129032258063E-2"/>
  </r>
  <r>
    <x v="19"/>
    <x v="56"/>
    <s v="SAN FRANCISCO, CA"/>
    <m/>
    <m/>
    <m/>
    <m/>
    <s v=""/>
    <n v="164"/>
    <n v="155"/>
    <m/>
    <n v="0"/>
    <m/>
    <n v="9"/>
    <n v="5.4878048780487805E-2"/>
    <n v="164"/>
    <n v="155"/>
    <n v="9"/>
    <n v="5.4878048780487805E-2"/>
  </r>
  <r>
    <x v="19"/>
    <x v="56"/>
    <s v="WASHINGTON, DC"/>
    <m/>
    <m/>
    <m/>
    <m/>
    <s v=""/>
    <n v="200"/>
    <n v="196"/>
    <m/>
    <n v="0"/>
    <m/>
    <n v="4"/>
    <n v="0.02"/>
    <n v="200"/>
    <n v="196"/>
    <n v="4"/>
    <n v="0.02"/>
  </r>
  <r>
    <x v="19"/>
    <x v="150"/>
    <s v="CARACAS"/>
    <m/>
    <m/>
    <m/>
    <m/>
    <s v=""/>
    <n v="3"/>
    <n v="3"/>
    <m/>
    <n v="0"/>
    <m/>
    <m/>
    <n v="0"/>
    <n v="3"/>
    <n v="3"/>
    <s v=""/>
    <s v=""/>
  </r>
  <r>
    <x v="19"/>
    <x v="150"/>
    <s v="VALENCIA"/>
    <m/>
    <m/>
    <m/>
    <m/>
    <s v=""/>
    <n v="1"/>
    <n v="1"/>
    <m/>
    <n v="0"/>
    <m/>
    <m/>
    <n v="0"/>
    <n v="1"/>
    <n v="1"/>
    <s v=""/>
    <s v=""/>
  </r>
  <r>
    <x v="19"/>
    <x v="135"/>
    <s v="HARARE"/>
    <m/>
    <m/>
    <m/>
    <m/>
    <s v=""/>
    <n v="42"/>
    <n v="35"/>
    <m/>
    <n v="0"/>
    <m/>
    <n v="7"/>
    <n v="0.16666666666666666"/>
    <n v="42"/>
    <n v="35"/>
    <n v="7"/>
    <n v="0.16666666666666666"/>
  </r>
  <r>
    <x v="20"/>
    <x v="3"/>
    <s v="CANBERRA"/>
    <n v="0"/>
    <n v="0"/>
    <n v="0"/>
    <n v="0"/>
    <s v=""/>
    <n v="1"/>
    <n v="1"/>
    <n v="0"/>
    <n v="0"/>
    <n v="0"/>
    <n v="0"/>
    <n v="0"/>
    <n v="1"/>
    <n v="1"/>
    <s v=""/>
    <s v=""/>
  </r>
  <r>
    <x v="20"/>
    <x v="4"/>
    <s v="BAKU"/>
    <n v="0"/>
    <n v="0"/>
    <n v="0"/>
    <n v="0"/>
    <s v=""/>
    <n v="124"/>
    <n v="120"/>
    <n v="79"/>
    <n v="0.65833333333333333"/>
    <n v="7"/>
    <n v="3"/>
    <n v="2.3076923076923078E-2"/>
    <n v="124"/>
    <n v="127"/>
    <n v="3"/>
    <n v="2.3076923076923078E-2"/>
  </r>
  <r>
    <x v="20"/>
    <x v="84"/>
    <s v="MINSK"/>
    <n v="0"/>
    <n v="0"/>
    <n v="0"/>
    <n v="0"/>
    <s v=""/>
    <n v="491"/>
    <n v="491"/>
    <n v="324"/>
    <n v="0.65987780040733202"/>
    <n v="1"/>
    <n v="0"/>
    <n v="0"/>
    <n v="491"/>
    <n v="492"/>
    <s v=""/>
    <s v=""/>
  </r>
  <r>
    <x v="20"/>
    <x v="7"/>
    <s v="SOFIA"/>
    <n v="0"/>
    <n v="0"/>
    <n v="0"/>
    <n v="0"/>
    <s v=""/>
    <n v="22"/>
    <n v="16"/>
    <n v="9"/>
    <n v="0.5625"/>
    <n v="0"/>
    <n v="5"/>
    <n v="0.23809523809523808"/>
    <n v="22"/>
    <n v="16"/>
    <n v="5"/>
    <n v="0.23809523809523808"/>
  </r>
  <r>
    <x v="20"/>
    <x v="8"/>
    <s v="OTTAWA"/>
    <n v="0"/>
    <n v="0"/>
    <n v="0"/>
    <n v="0"/>
    <s v=""/>
    <n v="5"/>
    <n v="5"/>
    <n v="4"/>
    <n v="0.8"/>
    <n v="0"/>
    <n v="0"/>
    <n v="0"/>
    <n v="5"/>
    <n v="5"/>
    <s v=""/>
    <s v=""/>
  </r>
  <r>
    <x v="20"/>
    <x v="10"/>
    <s v="BEIJING"/>
    <n v="0"/>
    <n v="0"/>
    <n v="0"/>
    <n v="0"/>
    <s v=""/>
    <n v="87"/>
    <n v="74"/>
    <n v="3"/>
    <n v="4.0540540540540543E-2"/>
    <n v="0"/>
    <n v="11"/>
    <n v="0.12941176470588237"/>
    <n v="87"/>
    <n v="74"/>
    <n v="11"/>
    <n v="0.12941176470588237"/>
  </r>
  <r>
    <x v="20"/>
    <x v="10"/>
    <s v="SHANGHAI"/>
    <n v="0"/>
    <n v="0"/>
    <n v="0"/>
    <n v="0"/>
    <s v=""/>
    <n v="82"/>
    <n v="73"/>
    <n v="1"/>
    <n v="1.3698630136986301E-2"/>
    <n v="0"/>
    <n v="0"/>
    <n v="0"/>
    <n v="82"/>
    <n v="73"/>
    <s v=""/>
    <s v=""/>
  </r>
  <r>
    <x v="20"/>
    <x v="12"/>
    <s v="ZAGREB"/>
    <n v="0"/>
    <n v="0"/>
    <n v="0"/>
    <n v="0"/>
    <s v=""/>
    <n v="1"/>
    <n v="1"/>
    <n v="1"/>
    <n v="1"/>
    <n v="0"/>
    <n v="0"/>
    <n v="0"/>
    <n v="1"/>
    <n v="1"/>
    <s v=""/>
    <s v=""/>
  </r>
  <r>
    <x v="20"/>
    <x v="13"/>
    <s v="HAVANA"/>
    <n v="0"/>
    <n v="0"/>
    <n v="0"/>
    <n v="0"/>
    <s v=""/>
    <n v="5"/>
    <n v="5"/>
    <n v="3"/>
    <n v="0.6"/>
    <n v="0"/>
    <n v="0"/>
    <n v="0"/>
    <n v="5"/>
    <n v="5"/>
    <s v=""/>
    <s v=""/>
  </r>
  <r>
    <x v="20"/>
    <x v="14"/>
    <s v="NICOSIA"/>
    <n v="0"/>
    <n v="0"/>
    <n v="0"/>
    <n v="0"/>
    <s v=""/>
    <n v="476"/>
    <n v="441"/>
    <n v="303"/>
    <n v="0.68707482993197277"/>
    <n v="0"/>
    <n v="18"/>
    <n v="3.9215686274509803E-2"/>
    <n v="476"/>
    <n v="441"/>
    <n v="18"/>
    <n v="3.9215686274509803E-2"/>
  </r>
  <r>
    <x v="20"/>
    <x v="15"/>
    <s v="CAIRO"/>
    <n v="0"/>
    <n v="0"/>
    <n v="0"/>
    <n v="0"/>
    <s v=""/>
    <n v="56"/>
    <n v="44"/>
    <n v="39"/>
    <n v="0.88636363636363635"/>
    <n v="0"/>
    <n v="4"/>
    <n v="8.3333333333333329E-2"/>
    <n v="56"/>
    <n v="44"/>
    <n v="4"/>
    <n v="8.3333333333333329E-2"/>
  </r>
  <r>
    <x v="20"/>
    <x v="17"/>
    <s v="SKOPJE"/>
    <n v="0"/>
    <n v="0"/>
    <n v="0"/>
    <n v="0"/>
    <s v=""/>
    <n v="3"/>
    <n v="3"/>
    <n v="3"/>
    <n v="1"/>
    <n v="0"/>
    <n v="0"/>
    <n v="0"/>
    <n v="3"/>
    <n v="3"/>
    <s v=""/>
    <s v=""/>
  </r>
  <r>
    <x v="20"/>
    <x v="65"/>
    <s v="PARIS"/>
    <n v="0"/>
    <n v="0"/>
    <n v="0"/>
    <n v="0"/>
    <s v=""/>
    <n v="1"/>
    <n v="1"/>
    <n v="1"/>
    <n v="1"/>
    <n v="0"/>
    <n v="0"/>
    <n v="0"/>
    <n v="1"/>
    <n v="1"/>
    <s v=""/>
    <s v=""/>
  </r>
  <r>
    <x v="20"/>
    <x v="20"/>
    <s v="NEW DELHI"/>
    <n v="0"/>
    <n v="0"/>
    <n v="0"/>
    <n v="0"/>
    <s v=""/>
    <n v="108"/>
    <n v="106"/>
    <n v="46"/>
    <n v="0.43396226415094341"/>
    <n v="0"/>
    <n v="0"/>
    <n v="0"/>
    <n v="108"/>
    <n v="106"/>
    <s v=""/>
    <s v=""/>
  </r>
  <r>
    <x v="20"/>
    <x v="21"/>
    <s v="JAKARTA"/>
    <n v="0"/>
    <n v="0"/>
    <n v="0"/>
    <n v="0"/>
    <s v=""/>
    <n v="76"/>
    <n v="76"/>
    <n v="14"/>
    <n v="0.18421052631578946"/>
    <n v="0"/>
    <n v="0"/>
    <n v="0"/>
    <n v="76"/>
    <n v="76"/>
    <s v=""/>
    <s v=""/>
  </r>
  <r>
    <x v="20"/>
    <x v="22"/>
    <s v="TEHERAN"/>
    <n v="0"/>
    <n v="0"/>
    <n v="0"/>
    <n v="0"/>
    <s v=""/>
    <n v="155"/>
    <n v="140"/>
    <n v="36"/>
    <n v="0.25714285714285712"/>
    <n v="0"/>
    <n v="8"/>
    <n v="5.4054054054054057E-2"/>
    <n v="155"/>
    <n v="140"/>
    <n v="8"/>
    <n v="5.4054054054054057E-2"/>
  </r>
  <r>
    <x v="20"/>
    <x v="23"/>
    <s v="DUBLIN"/>
    <n v="0"/>
    <n v="0"/>
    <n v="0"/>
    <n v="0"/>
    <s v=""/>
    <n v="10"/>
    <n v="9"/>
    <n v="6"/>
    <n v="0.66666666666666663"/>
    <n v="0"/>
    <n v="0"/>
    <n v="0"/>
    <n v="10"/>
    <n v="9"/>
    <s v=""/>
    <s v=""/>
  </r>
  <r>
    <x v="20"/>
    <x v="24"/>
    <s v="TEL AVIV"/>
    <n v="0"/>
    <n v="0"/>
    <n v="0"/>
    <n v="0"/>
    <s v=""/>
    <n v="3"/>
    <n v="2"/>
    <n v="1"/>
    <n v="0.5"/>
    <n v="0"/>
    <n v="0"/>
    <n v="0"/>
    <n v="3"/>
    <n v="2"/>
    <s v=""/>
    <s v=""/>
  </r>
  <r>
    <x v="20"/>
    <x v="27"/>
    <s v="NUR-SULTAN"/>
    <n v="0"/>
    <n v="0"/>
    <n v="0"/>
    <n v="0"/>
    <s v=""/>
    <n v="128"/>
    <n v="128"/>
    <n v="16"/>
    <n v="0.125"/>
    <n v="36"/>
    <n v="0"/>
    <n v="0"/>
    <n v="128"/>
    <n v="164"/>
    <s v=""/>
    <s v=""/>
  </r>
  <r>
    <x v="20"/>
    <x v="28"/>
    <s v="NAIROBI"/>
    <n v="0"/>
    <n v="0"/>
    <n v="0"/>
    <n v="0"/>
    <s v=""/>
    <n v="47"/>
    <n v="44"/>
    <n v="12"/>
    <n v="0.27272727272727271"/>
    <n v="0"/>
    <n v="3"/>
    <n v="6.3829787234042548E-2"/>
    <n v="47"/>
    <n v="44"/>
    <n v="3"/>
    <n v="6.3829787234042548E-2"/>
  </r>
  <r>
    <x v="20"/>
    <x v="100"/>
    <s v="PRISTINA"/>
    <n v="0"/>
    <n v="0"/>
    <n v="0"/>
    <n v="0"/>
    <s v=""/>
    <n v="33"/>
    <n v="32"/>
    <n v="14"/>
    <n v="0.4375"/>
    <n v="32"/>
    <n v="1"/>
    <n v="1.5384615384615385E-2"/>
    <n v="33"/>
    <n v="64"/>
    <n v="1"/>
    <n v="1.5384615384615385E-2"/>
  </r>
  <r>
    <x v="20"/>
    <x v="29"/>
    <s v="KUWAIT"/>
    <n v="0"/>
    <n v="0"/>
    <n v="0"/>
    <n v="0"/>
    <s v=""/>
    <n v="90"/>
    <n v="89"/>
    <n v="89"/>
    <n v="1"/>
    <n v="0"/>
    <n v="1"/>
    <n v="1.1111111111111112E-2"/>
    <n v="90"/>
    <n v="89"/>
    <n v="1"/>
    <n v="1.1111111111111112E-2"/>
  </r>
  <r>
    <x v="20"/>
    <x v="30"/>
    <s v="BEIRUT"/>
    <n v="0"/>
    <n v="0"/>
    <n v="0"/>
    <n v="0"/>
    <s v=""/>
    <n v="21"/>
    <n v="20"/>
    <n v="11"/>
    <n v="0.55000000000000004"/>
    <n v="0"/>
    <n v="0"/>
    <n v="0"/>
    <n v="21"/>
    <n v="20"/>
    <s v=""/>
    <s v=""/>
  </r>
  <r>
    <x v="20"/>
    <x v="32"/>
    <s v="MEXICO CITY"/>
    <n v="0"/>
    <n v="0"/>
    <n v="0"/>
    <n v="0"/>
    <s v=""/>
    <n v="2"/>
    <n v="2"/>
    <n v="1"/>
    <n v="0.5"/>
    <n v="0"/>
    <n v="0"/>
    <n v="0"/>
    <n v="2"/>
    <n v="2"/>
    <s v=""/>
    <s v=""/>
  </r>
  <r>
    <x v="20"/>
    <x v="39"/>
    <s v="BUCHAREST"/>
    <n v="0"/>
    <n v="0"/>
    <n v="0"/>
    <n v="0"/>
    <s v=""/>
    <n v="10"/>
    <n v="9"/>
    <n v="3"/>
    <n v="0.33333333333333331"/>
    <n v="0"/>
    <n v="1"/>
    <n v="0.1"/>
    <n v="10"/>
    <n v="9"/>
    <n v="1"/>
    <n v="0.1"/>
  </r>
  <r>
    <x v="20"/>
    <x v="40"/>
    <s v="MOSCOW"/>
    <n v="0"/>
    <n v="0"/>
    <n v="0"/>
    <n v="0"/>
    <s v=""/>
    <n v="604"/>
    <n v="600"/>
    <n v="574"/>
    <n v="0.95666666666666667"/>
    <n v="0"/>
    <n v="1"/>
    <n v="1.6638935108153079E-3"/>
    <n v="604"/>
    <n v="600"/>
    <n v="1"/>
    <n v="1.6638935108153079E-3"/>
  </r>
  <r>
    <x v="20"/>
    <x v="40"/>
    <s v="ST. PETERSBURG"/>
    <n v="0"/>
    <n v="0"/>
    <n v="0"/>
    <n v="0"/>
    <s v=""/>
    <n v="52"/>
    <n v="52"/>
    <n v="7"/>
    <n v="0.13461538461538461"/>
    <n v="10"/>
    <n v="0"/>
    <n v="0"/>
    <n v="52"/>
    <n v="62"/>
    <s v=""/>
    <s v=""/>
  </r>
  <r>
    <x v="20"/>
    <x v="43"/>
    <s v="BELGRADE"/>
    <n v="0"/>
    <n v="0"/>
    <n v="0"/>
    <n v="0"/>
    <s v=""/>
    <n v="16"/>
    <n v="14"/>
    <n v="13"/>
    <n v="0.9285714285714286"/>
    <n v="0"/>
    <n v="0"/>
    <n v="0"/>
    <n v="16"/>
    <n v="14"/>
    <s v=""/>
    <s v=""/>
  </r>
  <r>
    <x v="20"/>
    <x v="46"/>
    <s v="PRETORIA"/>
    <n v="0"/>
    <n v="0"/>
    <n v="0"/>
    <n v="0"/>
    <s v=""/>
    <n v="49"/>
    <n v="48"/>
    <n v="29"/>
    <n v="0.60416666666666663"/>
    <n v="0"/>
    <n v="0"/>
    <n v="0"/>
    <n v="49"/>
    <n v="48"/>
    <s v=""/>
    <s v=""/>
  </r>
  <r>
    <x v="20"/>
    <x v="49"/>
    <s v="TAIPEI"/>
    <n v="0"/>
    <n v="0"/>
    <n v="0"/>
    <n v="0"/>
    <s v=""/>
    <n v="1"/>
    <n v="1"/>
    <n v="1"/>
    <n v="1"/>
    <n v="0"/>
    <n v="0"/>
    <n v="0"/>
    <n v="1"/>
    <n v="1"/>
    <s v=""/>
    <s v=""/>
  </r>
  <r>
    <x v="20"/>
    <x v="50"/>
    <s v="BANGKOK"/>
    <n v="0"/>
    <n v="0"/>
    <n v="0"/>
    <n v="0"/>
    <s v=""/>
    <n v="11"/>
    <n v="11"/>
    <n v="6"/>
    <n v="0.54545454545454541"/>
    <n v="0"/>
    <n v="0"/>
    <n v="0"/>
    <n v="11"/>
    <n v="11"/>
    <s v=""/>
    <s v=""/>
  </r>
  <r>
    <x v="20"/>
    <x v="52"/>
    <s v="ANKARA"/>
    <n v="0"/>
    <n v="0"/>
    <n v="0"/>
    <n v="0"/>
    <s v=""/>
    <n v="122"/>
    <n v="113"/>
    <n v="104"/>
    <n v="0.92035398230088494"/>
    <n v="0"/>
    <n v="8"/>
    <n v="6.6115702479338845E-2"/>
    <n v="122"/>
    <n v="113"/>
    <n v="8"/>
    <n v="6.6115702479338845E-2"/>
  </r>
  <r>
    <x v="20"/>
    <x v="52"/>
    <s v="ISTANBUL"/>
    <n v="0"/>
    <n v="0"/>
    <n v="0"/>
    <n v="0"/>
    <s v=""/>
    <n v="479"/>
    <n v="464"/>
    <n v="416"/>
    <n v="0.89655172413793105"/>
    <n v="1"/>
    <n v="11"/>
    <n v="2.3109243697478993E-2"/>
    <n v="479"/>
    <n v="465"/>
    <n v="11"/>
    <n v="2.3109243697478993E-2"/>
  </r>
  <r>
    <x v="20"/>
    <x v="53"/>
    <s v="KYIV"/>
    <n v="0"/>
    <n v="0"/>
    <n v="0"/>
    <n v="0"/>
    <s v=""/>
    <n v="148"/>
    <n v="137"/>
    <n v="65"/>
    <n v="0.47445255474452552"/>
    <n v="0"/>
    <n v="9"/>
    <n v="6.1643835616438353E-2"/>
    <n v="148"/>
    <n v="137"/>
    <n v="9"/>
    <n v="6.1643835616438353E-2"/>
  </r>
  <r>
    <x v="20"/>
    <x v="53"/>
    <s v="UZHHOROD"/>
    <n v="0"/>
    <n v="0"/>
    <n v="0"/>
    <n v="0"/>
    <s v=""/>
    <n v="2"/>
    <n v="2"/>
    <n v="2"/>
    <n v="1"/>
    <n v="0"/>
    <n v="0"/>
    <n v="0"/>
    <n v="2"/>
    <n v="2"/>
    <s v=""/>
    <s v=""/>
  </r>
  <r>
    <x v="20"/>
    <x v="54"/>
    <s v="ABU DHABI"/>
    <n v="0"/>
    <n v="0"/>
    <n v="0"/>
    <n v="0"/>
    <s v=""/>
    <n v="49"/>
    <n v="49"/>
    <n v="39"/>
    <n v="0.79591836734693877"/>
    <n v="0"/>
    <n v="5"/>
    <n v="9.2592592592592587E-2"/>
    <n v="49"/>
    <n v="49"/>
    <n v="5"/>
    <n v="9.2592592592592587E-2"/>
  </r>
  <r>
    <x v="20"/>
    <x v="55"/>
    <s v="LONDON"/>
    <n v="0"/>
    <n v="0"/>
    <n v="0"/>
    <n v="0"/>
    <s v=""/>
    <n v="256"/>
    <n v="246"/>
    <n v="235"/>
    <n v="0.95528455284552849"/>
    <n v="1"/>
    <n v="7"/>
    <n v="2.7559055118110236E-2"/>
    <n v="256"/>
    <n v="247"/>
    <n v="7"/>
    <n v="2.7559055118110236E-2"/>
  </r>
  <r>
    <x v="20"/>
    <x v="56"/>
    <s v="NEW YORK, NY"/>
    <n v="0"/>
    <n v="0"/>
    <n v="0"/>
    <n v="0"/>
    <s v=""/>
    <n v="7"/>
    <n v="7"/>
    <n v="5"/>
    <n v="0.7142857142857143"/>
    <n v="0"/>
    <n v="0"/>
    <n v="0"/>
    <n v="7"/>
    <n v="7"/>
    <s v=""/>
    <s v=""/>
  </r>
  <r>
    <x v="20"/>
    <x v="56"/>
    <s v="WASHINGTON, DC"/>
    <n v="0"/>
    <n v="0"/>
    <n v="0"/>
    <n v="0"/>
    <s v=""/>
    <n v="6"/>
    <n v="6"/>
    <n v="4"/>
    <n v="0.66666666666666663"/>
    <n v="0"/>
    <n v="0"/>
    <n v="0"/>
    <n v="6"/>
    <n v="6"/>
    <s v=""/>
    <s v=""/>
  </r>
  <r>
    <x v="20"/>
    <x v="90"/>
    <s v="TASHKENT"/>
    <n v="0"/>
    <n v="0"/>
    <n v="0"/>
    <n v="0"/>
    <s v=""/>
    <n v="46"/>
    <n v="35"/>
    <n v="21"/>
    <n v="0.6"/>
    <n v="0"/>
    <n v="11"/>
    <n v="0.2391304347826087"/>
    <n v="46"/>
    <n v="35"/>
    <n v="11"/>
    <n v="0.2391304347826087"/>
  </r>
  <r>
    <x v="20"/>
    <x v="57"/>
    <s v="HANOI"/>
    <n v="0"/>
    <n v="0"/>
    <n v="0"/>
    <n v="0"/>
    <s v=""/>
    <n v="1"/>
    <n v="1"/>
    <n v="0"/>
    <n v="0"/>
    <n v="0"/>
    <n v="0"/>
    <n v="0"/>
    <n v="1"/>
    <n v="1"/>
    <s v=""/>
    <s v=""/>
  </r>
  <r>
    <x v="21"/>
    <x v="0"/>
    <s v="TIRANA"/>
    <m/>
    <m/>
    <m/>
    <m/>
    <s v=""/>
    <n v="1"/>
    <m/>
    <m/>
    <s v=""/>
    <n v="1"/>
    <m/>
    <n v="0"/>
    <n v="1"/>
    <n v="1"/>
    <s v=""/>
    <s v=""/>
  </r>
  <r>
    <x v="21"/>
    <x v="3"/>
    <s v="CANBERRA"/>
    <m/>
    <m/>
    <m/>
    <m/>
    <s v=""/>
    <n v="1"/>
    <n v="1"/>
    <n v="1"/>
    <n v="1"/>
    <m/>
    <m/>
    <n v="0"/>
    <n v="1"/>
    <n v="1"/>
    <s v=""/>
    <s v=""/>
  </r>
  <r>
    <x v="21"/>
    <x v="83"/>
    <s v="VIENNA"/>
    <m/>
    <m/>
    <m/>
    <m/>
    <s v=""/>
    <n v="1"/>
    <n v="1"/>
    <m/>
    <n v="0"/>
    <m/>
    <m/>
    <n v="0"/>
    <n v="1"/>
    <n v="1"/>
    <s v=""/>
    <s v=""/>
  </r>
  <r>
    <x v="21"/>
    <x v="5"/>
    <s v="SARAJEVO"/>
    <m/>
    <m/>
    <m/>
    <m/>
    <s v=""/>
    <n v="16"/>
    <n v="16"/>
    <n v="16"/>
    <n v="1"/>
    <m/>
    <m/>
    <n v="0"/>
    <n v="16"/>
    <n v="16"/>
    <s v=""/>
    <s v=""/>
  </r>
  <r>
    <x v="21"/>
    <x v="7"/>
    <s v="SOFIA"/>
    <m/>
    <m/>
    <m/>
    <m/>
    <s v=""/>
    <n v="20"/>
    <n v="18"/>
    <n v="18"/>
    <n v="1"/>
    <n v="2"/>
    <m/>
    <n v="0"/>
    <n v="20"/>
    <n v="20"/>
    <s v=""/>
    <s v=""/>
  </r>
  <r>
    <x v="21"/>
    <x v="8"/>
    <s v="OTTAWA"/>
    <m/>
    <m/>
    <m/>
    <m/>
    <s v=""/>
    <n v="3"/>
    <n v="2"/>
    <n v="2"/>
    <n v="1"/>
    <n v="1"/>
    <m/>
    <n v="0"/>
    <n v="3"/>
    <n v="3"/>
    <s v=""/>
    <s v=""/>
  </r>
  <r>
    <x v="21"/>
    <x v="10"/>
    <s v="BEIJING"/>
    <m/>
    <m/>
    <m/>
    <m/>
    <s v=""/>
    <n v="92"/>
    <n v="91"/>
    <n v="87"/>
    <n v="0.95604395604395609"/>
    <n v="62"/>
    <m/>
    <n v="0"/>
    <n v="92"/>
    <n v="153"/>
    <s v=""/>
    <s v=""/>
  </r>
  <r>
    <x v="21"/>
    <x v="12"/>
    <s v="ZAGREB"/>
    <m/>
    <m/>
    <m/>
    <m/>
    <s v=""/>
    <n v="250"/>
    <n v="220"/>
    <n v="220"/>
    <n v="1"/>
    <n v="18"/>
    <n v="11"/>
    <n v="4.4176706827309238E-2"/>
    <n v="250"/>
    <n v="238"/>
    <n v="11"/>
    <n v="4.4176706827309238E-2"/>
  </r>
  <r>
    <x v="21"/>
    <x v="15"/>
    <s v="CAIRO"/>
    <m/>
    <m/>
    <m/>
    <m/>
    <s v=""/>
    <n v="131"/>
    <n v="118"/>
    <n v="55"/>
    <n v="0.46610169491525422"/>
    <m/>
    <n v="3"/>
    <n v="2.4793388429752067E-2"/>
    <n v="131"/>
    <n v="118"/>
    <n v="3"/>
    <n v="2.4793388429752067E-2"/>
  </r>
  <r>
    <x v="21"/>
    <x v="17"/>
    <s v="SKOPJE"/>
    <m/>
    <m/>
    <m/>
    <m/>
    <s v=""/>
    <n v="8"/>
    <n v="5"/>
    <n v="5"/>
    <n v="1"/>
    <n v="2"/>
    <n v="1"/>
    <n v="0.125"/>
    <n v="8"/>
    <n v="7"/>
    <n v="1"/>
    <n v="0.125"/>
  </r>
  <r>
    <x v="21"/>
    <x v="20"/>
    <s v="NEW DELHI"/>
    <m/>
    <m/>
    <m/>
    <m/>
    <s v=""/>
    <n v="89"/>
    <n v="78"/>
    <n v="78"/>
    <n v="1"/>
    <m/>
    <n v="9"/>
    <n v="0.10344827586206896"/>
    <n v="89"/>
    <n v="78"/>
    <n v="9"/>
    <n v="0.10344827586206896"/>
  </r>
  <r>
    <x v="21"/>
    <x v="22"/>
    <s v="TEHERAN"/>
    <m/>
    <m/>
    <m/>
    <m/>
    <s v=""/>
    <n v="35"/>
    <n v="28"/>
    <n v="13"/>
    <n v="0.4642857142857143"/>
    <n v="1"/>
    <n v="3"/>
    <n v="9.375E-2"/>
    <n v="35"/>
    <n v="29"/>
    <n v="3"/>
    <n v="9.375E-2"/>
  </r>
  <r>
    <x v="21"/>
    <x v="24"/>
    <s v="TEL AVIV"/>
    <m/>
    <m/>
    <m/>
    <m/>
    <s v=""/>
    <n v="15"/>
    <n v="12"/>
    <n v="12"/>
    <n v="1"/>
    <m/>
    <n v="1"/>
    <n v="7.6923076923076927E-2"/>
    <n v="15"/>
    <n v="12"/>
    <n v="1"/>
    <n v="7.6923076923076927E-2"/>
  </r>
  <r>
    <x v="21"/>
    <x v="25"/>
    <s v="TOKYO"/>
    <m/>
    <m/>
    <m/>
    <m/>
    <s v=""/>
    <n v="3"/>
    <n v="1"/>
    <n v="1"/>
    <n v="1"/>
    <n v="2"/>
    <m/>
    <n v="0"/>
    <n v="3"/>
    <n v="3"/>
    <s v=""/>
    <s v=""/>
  </r>
  <r>
    <x v="21"/>
    <x v="100"/>
    <s v="PRISTINA"/>
    <m/>
    <m/>
    <m/>
    <m/>
    <s v=""/>
    <n v="798"/>
    <n v="3"/>
    <n v="3"/>
    <n v="1"/>
    <n v="714"/>
    <n v="83"/>
    <n v="0.10375"/>
    <n v="798"/>
    <n v="717"/>
    <n v="83"/>
    <n v="0.10375"/>
  </r>
  <r>
    <x v="21"/>
    <x v="143"/>
    <s v="PODGORICA"/>
    <m/>
    <m/>
    <m/>
    <m/>
    <s v=""/>
    <n v="438"/>
    <n v="415"/>
    <n v="413"/>
    <n v="0.99518072289156623"/>
    <n v="11"/>
    <n v="11"/>
    <n v="2.5171624713958809E-2"/>
    <n v="438"/>
    <n v="426"/>
    <n v="11"/>
    <n v="2.5171624713958809E-2"/>
  </r>
  <r>
    <x v="21"/>
    <x v="70"/>
    <s v="THE HAGUE"/>
    <m/>
    <m/>
    <m/>
    <m/>
    <s v=""/>
    <n v="1"/>
    <n v="1"/>
    <m/>
    <n v="0"/>
    <m/>
    <m/>
    <n v="0"/>
    <n v="1"/>
    <n v="1"/>
    <s v=""/>
    <s v=""/>
  </r>
  <r>
    <x v="21"/>
    <x v="40"/>
    <s v="MOSCOW"/>
    <m/>
    <m/>
    <m/>
    <m/>
    <s v=""/>
    <n v="2101"/>
    <n v="1925"/>
    <n v="1886"/>
    <n v="0.97974025974025969"/>
    <n v="3"/>
    <n v="108"/>
    <n v="5.304518664047151E-2"/>
    <n v="2101"/>
    <n v="1928"/>
    <n v="108"/>
    <n v="5.304518664047151E-2"/>
  </r>
  <r>
    <x v="21"/>
    <x v="43"/>
    <s v="BELGRADE"/>
    <m/>
    <m/>
    <m/>
    <m/>
    <s v=""/>
    <n v="107"/>
    <n v="98"/>
    <n v="85"/>
    <n v="0.86734693877551017"/>
    <n v="1"/>
    <n v="6"/>
    <n v="5.7142857142857141E-2"/>
    <n v="107"/>
    <n v="99"/>
    <n v="6"/>
    <n v="5.7142857142857141E-2"/>
  </r>
  <r>
    <x v="21"/>
    <x v="52"/>
    <s v="ANKARA"/>
    <m/>
    <m/>
    <m/>
    <m/>
    <s v=""/>
    <n v="1706"/>
    <n v="1509"/>
    <n v="1509"/>
    <n v="1"/>
    <n v="8"/>
    <n v="186"/>
    <n v="0.10921902524955961"/>
    <n v="1706"/>
    <n v="1517"/>
    <n v="186"/>
    <n v="0.10921902524955961"/>
  </r>
  <r>
    <x v="21"/>
    <x v="53"/>
    <s v="KYIV"/>
    <m/>
    <m/>
    <m/>
    <m/>
    <s v=""/>
    <n v="14"/>
    <n v="11"/>
    <n v="11"/>
    <n v="1"/>
    <m/>
    <n v="2"/>
    <n v="0.15384615384615385"/>
    <n v="14"/>
    <n v="11"/>
    <n v="2"/>
    <n v="0.15384615384615385"/>
  </r>
  <r>
    <x v="21"/>
    <x v="54"/>
    <s v="ABU DHABI"/>
    <m/>
    <m/>
    <m/>
    <m/>
    <s v=""/>
    <n v="118"/>
    <n v="79"/>
    <n v="79"/>
    <n v="1"/>
    <n v="12"/>
    <n v="22"/>
    <n v="0.19469026548672566"/>
    <n v="118"/>
    <n v="91"/>
    <n v="22"/>
    <n v="0.19469026548672566"/>
  </r>
  <r>
    <x v="21"/>
    <x v="55"/>
    <s v="LONDON"/>
    <m/>
    <m/>
    <m/>
    <m/>
    <s v=""/>
    <n v="120"/>
    <n v="104"/>
    <n v="103"/>
    <n v="0.99038461538461542"/>
    <n v="6"/>
    <n v="6"/>
    <n v="5.1724137931034482E-2"/>
    <n v="120"/>
    <n v="110"/>
    <n v="6"/>
    <n v="5.1724137931034482E-2"/>
  </r>
  <r>
    <x v="21"/>
    <x v="56"/>
    <s v="CLEVELAND, OH"/>
    <m/>
    <m/>
    <m/>
    <m/>
    <s v=""/>
    <n v="3"/>
    <n v="3"/>
    <n v="2"/>
    <n v="0.66666666666666663"/>
    <m/>
    <m/>
    <n v="0"/>
    <n v="3"/>
    <n v="3"/>
    <s v=""/>
    <s v=""/>
  </r>
  <r>
    <x v="21"/>
    <x v="56"/>
    <s v="WASHINGTON, DC"/>
    <m/>
    <m/>
    <m/>
    <m/>
    <s v=""/>
    <n v="38"/>
    <n v="33"/>
    <n v="33"/>
    <n v="1"/>
    <m/>
    <n v="7"/>
    <n v="0.17499999999999999"/>
    <n v="38"/>
    <n v="33"/>
    <n v="7"/>
    <n v="0.17499999999999999"/>
  </r>
  <r>
    <x v="22"/>
    <x v="81"/>
    <s v="KABUL"/>
    <m/>
    <m/>
    <m/>
    <m/>
    <s v=""/>
    <n v="90"/>
    <n v="79"/>
    <n v="21"/>
    <n v="0.26582278481012656"/>
    <n v="14"/>
    <m/>
    <n v="0"/>
    <n v="90"/>
    <n v="93"/>
    <s v=""/>
    <s v=""/>
  </r>
  <r>
    <x v="22"/>
    <x v="0"/>
    <s v="TIRANA"/>
    <m/>
    <m/>
    <m/>
    <m/>
    <s v=""/>
    <n v="41"/>
    <n v="44"/>
    <n v="3"/>
    <n v="6.8181818181818177E-2"/>
    <m/>
    <n v="2"/>
    <n v="4.3478260869565216E-2"/>
    <n v="41"/>
    <n v="44"/>
    <n v="2"/>
    <n v="4.3478260869565216E-2"/>
  </r>
  <r>
    <x v="22"/>
    <x v="1"/>
    <s v="ALGIERS"/>
    <m/>
    <m/>
    <m/>
    <m/>
    <s v=""/>
    <n v="19956"/>
    <n v="15439"/>
    <n v="13281"/>
    <n v="0.86022410777900127"/>
    <n v="3"/>
    <n v="2995"/>
    <n v="0.16244508325649509"/>
    <n v="19956"/>
    <n v="15442"/>
    <n v="2995"/>
    <n v="0.16244508325649509"/>
  </r>
  <r>
    <x v="22"/>
    <x v="1"/>
    <s v="ORAN"/>
    <m/>
    <m/>
    <m/>
    <m/>
    <s v=""/>
    <n v="22013"/>
    <n v="18700"/>
    <n v="16612"/>
    <n v="0.88834224598930478"/>
    <n v="326"/>
    <n v="1917"/>
    <n v="9.1534164159862486E-2"/>
    <n v="22013"/>
    <n v="19026"/>
    <n v="1917"/>
    <n v="9.1534164159862486E-2"/>
  </r>
  <r>
    <x v="22"/>
    <x v="161"/>
    <s v="ANDORRA LA VELLA"/>
    <m/>
    <m/>
    <m/>
    <m/>
    <s v=""/>
    <n v="120"/>
    <n v="113"/>
    <n v="78"/>
    <n v="0.69026548672566368"/>
    <m/>
    <n v="2"/>
    <n v="1.7391304347826087E-2"/>
    <n v="120"/>
    <n v="113"/>
    <n v="2"/>
    <n v="1.7391304347826087E-2"/>
  </r>
  <r>
    <x v="22"/>
    <x v="58"/>
    <s v="LUANDA"/>
    <m/>
    <m/>
    <m/>
    <m/>
    <s v=""/>
    <n v="1072"/>
    <n v="668"/>
    <n v="53"/>
    <n v="7.9341317365269462E-2"/>
    <n v="3"/>
    <n v="310"/>
    <n v="0.3160040774719674"/>
    <n v="1072"/>
    <n v="671"/>
    <n v="310"/>
    <n v="0.3160040774719674"/>
  </r>
  <r>
    <x v="22"/>
    <x v="2"/>
    <s v="BAHIA BLANCA"/>
    <m/>
    <m/>
    <m/>
    <m/>
    <s v=""/>
    <n v="5"/>
    <n v="5"/>
    <m/>
    <n v="0"/>
    <m/>
    <m/>
    <n v="0"/>
    <n v="5"/>
    <n v="5"/>
    <s v=""/>
    <s v=""/>
  </r>
  <r>
    <x v="22"/>
    <x v="2"/>
    <s v="BUENOS AIRES"/>
    <n v="1"/>
    <m/>
    <m/>
    <n v="1"/>
    <n v="1"/>
    <n v="212"/>
    <n v="188"/>
    <n v="6"/>
    <n v="3.1914893617021274E-2"/>
    <m/>
    <n v="18"/>
    <n v="8.7378640776699032E-2"/>
    <n v="213"/>
    <n v="188"/>
    <n v="19"/>
    <n v="9.1787439613526575E-2"/>
  </r>
  <r>
    <x v="22"/>
    <x v="2"/>
    <s v="CORDOBA"/>
    <m/>
    <m/>
    <m/>
    <m/>
    <s v=""/>
    <n v="5"/>
    <n v="3"/>
    <m/>
    <n v="0"/>
    <n v="1"/>
    <m/>
    <n v="0"/>
    <n v="5"/>
    <n v="4"/>
    <s v=""/>
    <s v=""/>
  </r>
  <r>
    <x v="22"/>
    <x v="2"/>
    <s v="MENDOZA"/>
    <m/>
    <m/>
    <m/>
    <m/>
    <s v=""/>
    <n v="5"/>
    <n v="5"/>
    <m/>
    <n v="0"/>
    <m/>
    <m/>
    <n v="0"/>
    <n v="5"/>
    <n v="5"/>
    <s v=""/>
    <s v=""/>
  </r>
  <r>
    <x v="22"/>
    <x v="2"/>
    <s v="ROSARIO (Santa Fé)"/>
    <n v="2"/>
    <n v="2"/>
    <m/>
    <m/>
    <n v="0"/>
    <n v="11"/>
    <n v="10"/>
    <m/>
    <n v="0"/>
    <m/>
    <m/>
    <n v="0"/>
    <n v="13"/>
    <n v="12"/>
    <s v=""/>
    <s v=""/>
  </r>
  <r>
    <x v="22"/>
    <x v="3"/>
    <s v="CANBERRA"/>
    <m/>
    <m/>
    <m/>
    <m/>
    <s v=""/>
    <n v="7"/>
    <n v="6"/>
    <m/>
    <n v="0"/>
    <m/>
    <m/>
    <n v="0"/>
    <n v="7"/>
    <n v="6"/>
    <s v=""/>
    <s v=""/>
  </r>
  <r>
    <x v="22"/>
    <x v="3"/>
    <s v="MELBOURNE"/>
    <m/>
    <m/>
    <m/>
    <m/>
    <s v=""/>
    <n v="18"/>
    <n v="21"/>
    <m/>
    <n v="0"/>
    <m/>
    <m/>
    <n v="0"/>
    <n v="18"/>
    <n v="21"/>
    <s v=""/>
    <s v=""/>
  </r>
  <r>
    <x v="22"/>
    <x v="3"/>
    <s v="SYDNEY"/>
    <m/>
    <m/>
    <m/>
    <m/>
    <s v=""/>
    <n v="22"/>
    <n v="19"/>
    <n v="2"/>
    <n v="0.10526315789473684"/>
    <m/>
    <m/>
    <n v="0"/>
    <n v="22"/>
    <n v="19"/>
    <s v=""/>
    <s v=""/>
  </r>
  <r>
    <x v="22"/>
    <x v="92"/>
    <s v="DHAKA"/>
    <n v="1"/>
    <m/>
    <m/>
    <m/>
    <s v=""/>
    <n v="584"/>
    <n v="392"/>
    <n v="37"/>
    <n v="9.438775510204081E-2"/>
    <n v="6"/>
    <n v="93"/>
    <n v="0.18940936863543789"/>
    <n v="585"/>
    <n v="398"/>
    <n v="93"/>
    <n v="0.18940936863543789"/>
  </r>
  <r>
    <x v="22"/>
    <x v="59"/>
    <s v="BRUSSELS"/>
    <m/>
    <m/>
    <m/>
    <m/>
    <s v=""/>
    <n v="1"/>
    <m/>
    <m/>
    <s v=""/>
    <n v="1"/>
    <m/>
    <n v="0"/>
    <n v="1"/>
    <n v="1"/>
    <s v=""/>
    <s v=""/>
  </r>
  <r>
    <x v="22"/>
    <x v="107"/>
    <s v="LA PAZ"/>
    <n v="1"/>
    <n v="1"/>
    <m/>
    <m/>
    <n v="0"/>
    <n v="4319"/>
    <n v="1759"/>
    <n v="102"/>
    <n v="5.7987492893689596E-2"/>
    <n v="1"/>
    <n v="2403"/>
    <n v="0.57722796060533266"/>
    <n v="4320"/>
    <n v="1761"/>
    <n v="2403"/>
    <n v="0.57708933717579247"/>
  </r>
  <r>
    <x v="22"/>
    <x v="107"/>
    <s v="SANTA CRUZ DE LA SIERRA"/>
    <m/>
    <m/>
    <m/>
    <m/>
    <s v=""/>
    <n v="3213"/>
    <n v="1846"/>
    <n v="209"/>
    <n v="0.11321776814734562"/>
    <m/>
    <n v="1076"/>
    <n v="0.36824093086926762"/>
    <n v="3213"/>
    <n v="1846"/>
    <n v="1076"/>
    <n v="0.36824093086926762"/>
  </r>
  <r>
    <x v="22"/>
    <x v="5"/>
    <s v="SARAJEVO"/>
    <m/>
    <m/>
    <m/>
    <m/>
    <s v=""/>
    <n v="37"/>
    <n v="35"/>
    <n v="1"/>
    <n v="2.8571428571428571E-2"/>
    <m/>
    <m/>
    <n v="0"/>
    <n v="37"/>
    <n v="35"/>
    <s v=""/>
    <s v=""/>
  </r>
  <r>
    <x v="22"/>
    <x v="6"/>
    <s v="BRASILIA"/>
    <m/>
    <m/>
    <m/>
    <m/>
    <s v=""/>
    <n v="28"/>
    <n v="20"/>
    <n v="10"/>
    <n v="0.5"/>
    <m/>
    <n v="1"/>
    <n v="4.7619047619047616E-2"/>
    <n v="28"/>
    <n v="20"/>
    <n v="1"/>
    <n v="4.7619047619047616E-2"/>
  </r>
  <r>
    <x v="22"/>
    <x v="6"/>
    <s v="PORTO ALEGRE"/>
    <m/>
    <m/>
    <m/>
    <m/>
    <s v=""/>
    <n v="4"/>
    <n v="4"/>
    <m/>
    <n v="0"/>
    <m/>
    <m/>
    <n v="0"/>
    <n v="4"/>
    <n v="4"/>
    <s v=""/>
    <s v=""/>
  </r>
  <r>
    <x v="22"/>
    <x v="6"/>
    <s v="RIO DE JANEIRO"/>
    <m/>
    <m/>
    <m/>
    <m/>
    <s v=""/>
    <n v="12"/>
    <n v="12"/>
    <n v="1"/>
    <n v="8.3333333333333329E-2"/>
    <m/>
    <m/>
    <n v="0"/>
    <n v="12"/>
    <n v="12"/>
    <s v=""/>
    <s v=""/>
  </r>
  <r>
    <x v="22"/>
    <x v="6"/>
    <s v="SALVADOR DE BAHIA"/>
    <n v="1"/>
    <m/>
    <m/>
    <m/>
    <s v=""/>
    <n v="9"/>
    <n v="6"/>
    <m/>
    <n v="0"/>
    <m/>
    <m/>
    <n v="0"/>
    <n v="10"/>
    <n v="6"/>
    <s v=""/>
    <s v=""/>
  </r>
  <r>
    <x v="22"/>
    <x v="6"/>
    <s v="SAO PAULO"/>
    <n v="4"/>
    <n v="4"/>
    <m/>
    <m/>
    <n v="0"/>
    <n v="78"/>
    <n v="56"/>
    <n v="12"/>
    <n v="0.21428571428571427"/>
    <m/>
    <n v="10"/>
    <n v="0.15151515151515152"/>
    <n v="82"/>
    <n v="60"/>
    <n v="10"/>
    <n v="0.14285714285714285"/>
  </r>
  <r>
    <x v="22"/>
    <x v="7"/>
    <s v="SOFIA"/>
    <n v="4"/>
    <n v="2"/>
    <m/>
    <m/>
    <n v="0"/>
    <n v="192"/>
    <n v="174"/>
    <n v="51"/>
    <n v="0.29310344827586204"/>
    <n v="2"/>
    <n v="13"/>
    <n v="6.8783068783068779E-2"/>
    <n v="196"/>
    <n v="178"/>
    <n v="13"/>
    <n v="6.8062827225130892E-2"/>
  </r>
  <r>
    <x v="22"/>
    <x v="62"/>
    <s v="YAONDE"/>
    <n v="7"/>
    <n v="3"/>
    <m/>
    <n v="2"/>
    <n v="0.4"/>
    <n v="519"/>
    <n v="378"/>
    <n v="29"/>
    <n v="7.6719576719576715E-2"/>
    <n v="4"/>
    <n v="99"/>
    <n v="0.20582120582120583"/>
    <n v="526"/>
    <n v="385"/>
    <n v="101"/>
    <n v="0.20781893004115226"/>
  </r>
  <r>
    <x v="22"/>
    <x v="8"/>
    <s v="MONTREAL"/>
    <n v="1"/>
    <n v="1"/>
    <m/>
    <m/>
    <n v="0"/>
    <n v="251"/>
    <n v="244"/>
    <n v="218"/>
    <n v="0.89344262295081966"/>
    <n v="1"/>
    <m/>
    <n v="0"/>
    <n v="252"/>
    <n v="246"/>
    <s v=""/>
    <s v=""/>
  </r>
  <r>
    <x v="22"/>
    <x v="8"/>
    <s v="OTTAWA"/>
    <n v="2"/>
    <n v="1"/>
    <m/>
    <m/>
    <n v="0"/>
    <n v="43"/>
    <n v="41"/>
    <n v="4"/>
    <n v="9.7560975609756101E-2"/>
    <m/>
    <m/>
    <n v="0"/>
    <n v="45"/>
    <n v="42"/>
    <s v=""/>
    <s v=""/>
  </r>
  <r>
    <x v="22"/>
    <x v="8"/>
    <s v="TORONTO"/>
    <m/>
    <m/>
    <m/>
    <m/>
    <s v=""/>
    <n v="301"/>
    <n v="265"/>
    <n v="27"/>
    <n v="0.10188679245283019"/>
    <n v="1"/>
    <m/>
    <n v="0"/>
    <n v="301"/>
    <n v="266"/>
    <s v=""/>
    <s v=""/>
  </r>
  <r>
    <x v="22"/>
    <x v="156"/>
    <s v="CIDADE DA PRAIA"/>
    <m/>
    <m/>
    <m/>
    <m/>
    <s v=""/>
    <n v="511"/>
    <n v="402"/>
    <n v="64"/>
    <n v="0.15920398009950248"/>
    <m/>
    <n v="73"/>
    <n v="0.15368421052631578"/>
    <n v="511"/>
    <n v="402"/>
    <n v="73"/>
    <n v="0.15368421052631578"/>
  </r>
  <r>
    <x v="22"/>
    <x v="9"/>
    <s v="SANTIAGO DE CHILE"/>
    <n v="6"/>
    <n v="4"/>
    <m/>
    <m/>
    <n v="0"/>
    <n v="279"/>
    <n v="164"/>
    <n v="12"/>
    <n v="7.3170731707317069E-2"/>
    <n v="7"/>
    <n v="73"/>
    <n v="0.29918032786885246"/>
    <n v="285"/>
    <n v="175"/>
    <n v="73"/>
    <n v="0.29435483870967744"/>
  </r>
  <r>
    <x v="22"/>
    <x v="10"/>
    <s v="BEIJING"/>
    <m/>
    <m/>
    <m/>
    <m/>
    <s v=""/>
    <n v="1452"/>
    <n v="1222"/>
    <n v="73"/>
    <n v="5.9738134206219311E-2"/>
    <m/>
    <n v="57"/>
    <n v="4.4566067240031274E-2"/>
    <n v="1452"/>
    <n v="1222"/>
    <n v="57"/>
    <n v="4.4566067240031274E-2"/>
  </r>
  <r>
    <x v="22"/>
    <x v="10"/>
    <s v="GUANGZHOU (CANTON)"/>
    <m/>
    <m/>
    <m/>
    <m/>
    <s v=""/>
    <n v="385"/>
    <n v="302"/>
    <n v="125"/>
    <n v="0.41390728476821192"/>
    <m/>
    <n v="29"/>
    <n v="8.7613293051359523E-2"/>
    <n v="385"/>
    <n v="302"/>
    <n v="29"/>
    <n v="8.7613293051359523E-2"/>
  </r>
  <r>
    <x v="22"/>
    <x v="10"/>
    <s v="SHANGHAI"/>
    <m/>
    <m/>
    <m/>
    <m/>
    <s v=""/>
    <n v="533"/>
    <n v="378"/>
    <n v="33"/>
    <n v="8.7301587301587297E-2"/>
    <m/>
    <n v="112"/>
    <n v="0.22857142857142856"/>
    <n v="533"/>
    <n v="378"/>
    <n v="112"/>
    <n v="0.22857142857142856"/>
  </r>
  <r>
    <x v="22"/>
    <x v="11"/>
    <s v="BOGOTA"/>
    <n v="9"/>
    <n v="9"/>
    <m/>
    <m/>
    <n v="0"/>
    <n v="250"/>
    <n v="200"/>
    <n v="98"/>
    <n v="0.49"/>
    <m/>
    <n v="12"/>
    <n v="5.6603773584905662E-2"/>
    <n v="259"/>
    <n v="209"/>
    <n v="12"/>
    <n v="5.4298642533936653E-2"/>
  </r>
  <r>
    <x v="22"/>
    <x v="162"/>
    <s v="KINSHASA"/>
    <m/>
    <m/>
    <m/>
    <m/>
    <s v=""/>
    <n v="929"/>
    <n v="289"/>
    <n v="42"/>
    <n v="0.1453287197231834"/>
    <n v="129"/>
    <n v="350"/>
    <n v="0.45572916666666669"/>
    <n v="929"/>
    <n v="418"/>
    <n v="350"/>
    <n v="0.45572916666666669"/>
  </r>
  <r>
    <x v="22"/>
    <x v="137"/>
    <s v="SAN JOSE"/>
    <n v="4"/>
    <n v="4"/>
    <m/>
    <m/>
    <n v="0"/>
    <n v="36"/>
    <n v="30"/>
    <n v="6"/>
    <n v="0.2"/>
    <m/>
    <n v="2"/>
    <n v="6.25E-2"/>
    <n v="40"/>
    <n v="34"/>
    <n v="2"/>
    <n v="5.5555555555555552E-2"/>
  </r>
  <r>
    <x v="22"/>
    <x v="163"/>
    <s v="ABIDJAN"/>
    <n v="8"/>
    <n v="8"/>
    <m/>
    <m/>
    <n v="0"/>
    <n v="1167"/>
    <n v="822"/>
    <n v="376"/>
    <n v="0.45742092457420924"/>
    <m/>
    <n v="247"/>
    <n v="0.23105706267539758"/>
    <n v="1175"/>
    <n v="830"/>
    <n v="247"/>
    <n v="0.22934076137418755"/>
  </r>
  <r>
    <x v="22"/>
    <x v="12"/>
    <s v="ZAGREB"/>
    <m/>
    <m/>
    <m/>
    <m/>
    <s v=""/>
    <n v="32"/>
    <n v="30"/>
    <n v="13"/>
    <n v="0.43333333333333335"/>
    <m/>
    <n v="2"/>
    <n v="6.25E-2"/>
    <n v="32"/>
    <n v="30"/>
    <n v="2"/>
    <n v="6.25E-2"/>
  </r>
  <r>
    <x v="22"/>
    <x v="13"/>
    <s v="HAVANA"/>
    <n v="970"/>
    <n v="873"/>
    <m/>
    <n v="77"/>
    <n v="8.1052631578947362E-2"/>
    <n v="8515"/>
    <n v="6461"/>
    <n v="83"/>
    <n v="1.2846308620956507E-2"/>
    <n v="2"/>
    <n v="1639"/>
    <n v="0.20229572944951862"/>
    <n v="9485"/>
    <n v="7336"/>
    <n v="1716"/>
    <n v="0.18957136544410075"/>
  </r>
  <r>
    <x v="22"/>
    <x v="14"/>
    <s v="NICOSIA"/>
    <m/>
    <m/>
    <m/>
    <m/>
    <s v=""/>
    <n v="325"/>
    <n v="313"/>
    <n v="151"/>
    <n v="0.48242811501597443"/>
    <m/>
    <n v="5"/>
    <n v="1.5723270440251572E-2"/>
    <n v="325"/>
    <n v="313"/>
    <n v="5"/>
    <n v="1.5723270440251572E-2"/>
  </r>
  <r>
    <x v="22"/>
    <x v="93"/>
    <s v="COPENHAGEN"/>
    <m/>
    <m/>
    <m/>
    <m/>
    <s v=""/>
    <n v="2"/>
    <n v="2"/>
    <m/>
    <n v="0"/>
    <n v="1"/>
    <m/>
    <n v="0"/>
    <n v="2"/>
    <n v="3"/>
    <s v=""/>
    <s v=""/>
  </r>
  <r>
    <x v="22"/>
    <x v="114"/>
    <s v="SANTO DOMINGO"/>
    <n v="11"/>
    <n v="11"/>
    <m/>
    <m/>
    <n v="0"/>
    <n v="15795"/>
    <n v="11952"/>
    <n v="4128"/>
    <n v="0.34538152610441769"/>
    <n v="2"/>
    <n v="3110"/>
    <n v="0.20645246946362189"/>
    <n v="15806"/>
    <n v="11965"/>
    <n v="3110"/>
    <n v="0.20630182421227197"/>
  </r>
  <r>
    <x v="22"/>
    <x v="115"/>
    <s v="GUAYAQUIL"/>
    <n v="2"/>
    <n v="2"/>
    <m/>
    <m/>
    <n v="0"/>
    <n v="10355"/>
    <n v="8129"/>
    <n v="2484"/>
    <n v="0.30557264116127447"/>
    <m/>
    <n v="1704"/>
    <n v="0.17329400996643954"/>
    <n v="10357"/>
    <n v="8131"/>
    <n v="1704"/>
    <n v="0.17325876970005083"/>
  </r>
  <r>
    <x v="22"/>
    <x v="115"/>
    <s v="QUITO"/>
    <n v="4"/>
    <n v="4"/>
    <m/>
    <m/>
    <n v="0"/>
    <n v="13820"/>
    <n v="10975"/>
    <n v="2511"/>
    <n v="0.22879271070615034"/>
    <n v="4"/>
    <n v="2669"/>
    <n v="0.19555978898007034"/>
    <n v="13824"/>
    <n v="10983"/>
    <n v="2669"/>
    <n v="0.19550249047758569"/>
  </r>
  <r>
    <x v="22"/>
    <x v="15"/>
    <s v="CAIRO"/>
    <m/>
    <m/>
    <m/>
    <m/>
    <s v=""/>
    <n v="5371"/>
    <n v="4153"/>
    <n v="918"/>
    <n v="0.2210450276908259"/>
    <n v="38"/>
    <n v="610"/>
    <n v="0.1270568631535097"/>
    <n v="5371"/>
    <n v="4191"/>
    <n v="610"/>
    <n v="0.1270568631535097"/>
  </r>
  <r>
    <x v="22"/>
    <x v="139"/>
    <s v="SAN SALVADOR"/>
    <n v="2"/>
    <n v="2"/>
    <m/>
    <m/>
    <n v="0"/>
    <n v="52"/>
    <n v="50"/>
    <n v="12"/>
    <n v="0.24"/>
    <m/>
    <m/>
    <n v="0"/>
    <n v="54"/>
    <n v="52"/>
    <s v=""/>
    <s v=""/>
  </r>
  <r>
    <x v="22"/>
    <x v="116"/>
    <s v="BATA"/>
    <n v="5"/>
    <n v="4"/>
    <m/>
    <n v="1"/>
    <n v="0.2"/>
    <n v="1086"/>
    <n v="737"/>
    <n v="265"/>
    <n v="0.35956580732700133"/>
    <n v="91"/>
    <n v="147"/>
    <n v="0.15076923076923077"/>
    <n v="1091"/>
    <n v="832"/>
    <n v="148"/>
    <n v="0.15102040816326531"/>
  </r>
  <r>
    <x v="22"/>
    <x v="116"/>
    <s v="MALABO"/>
    <n v="1"/>
    <m/>
    <m/>
    <m/>
    <s v=""/>
    <n v="3770"/>
    <n v="2485"/>
    <n v="817"/>
    <n v="0.32877263581488936"/>
    <n v="124"/>
    <n v="749"/>
    <n v="0.22304943418701609"/>
    <n v="3771"/>
    <n v="2609"/>
    <n v="749"/>
    <n v="0.22304943418701609"/>
  </r>
  <r>
    <x v="22"/>
    <x v="140"/>
    <s v="TALLINN"/>
    <m/>
    <m/>
    <m/>
    <m/>
    <s v=""/>
    <n v="4"/>
    <n v="4"/>
    <m/>
    <n v="0"/>
    <m/>
    <m/>
    <n v="0"/>
    <n v="4"/>
    <n v="4"/>
    <s v=""/>
    <s v=""/>
  </r>
  <r>
    <x v="22"/>
    <x v="16"/>
    <s v="ADDIS ABEBA"/>
    <n v="15"/>
    <n v="13"/>
    <m/>
    <m/>
    <n v="0"/>
    <n v="558"/>
    <n v="406"/>
    <n v="75"/>
    <n v="0.18472906403940886"/>
    <n v="12"/>
    <n v="93"/>
    <n v="0.18199608610567514"/>
    <n v="573"/>
    <n v="431"/>
    <n v="93"/>
    <n v="0.17748091603053434"/>
  </r>
  <r>
    <x v="22"/>
    <x v="94"/>
    <s v="HELSINKI"/>
    <m/>
    <m/>
    <m/>
    <m/>
    <s v=""/>
    <n v="2"/>
    <n v="2"/>
    <m/>
    <n v="0"/>
    <m/>
    <m/>
    <n v="0"/>
    <n v="2"/>
    <n v="2"/>
    <s v=""/>
    <s v=""/>
  </r>
  <r>
    <x v="22"/>
    <x v="164"/>
    <s v="SKOPJE"/>
    <m/>
    <m/>
    <m/>
    <m/>
    <s v=""/>
    <n v="62"/>
    <n v="6"/>
    <n v="1"/>
    <n v="0.16666666666666666"/>
    <n v="46"/>
    <m/>
    <n v="0"/>
    <n v="62"/>
    <n v="52"/>
    <s v=""/>
    <s v=""/>
  </r>
  <r>
    <x v="22"/>
    <x v="65"/>
    <s v="LYON"/>
    <m/>
    <m/>
    <m/>
    <m/>
    <s v=""/>
    <n v="1"/>
    <n v="1"/>
    <m/>
    <n v="0"/>
    <m/>
    <m/>
    <n v="0"/>
    <n v="1"/>
    <n v="1"/>
    <s v=""/>
    <s v=""/>
  </r>
  <r>
    <x v="22"/>
    <x v="65"/>
    <s v="PARIS"/>
    <m/>
    <m/>
    <m/>
    <m/>
    <s v=""/>
    <n v="26"/>
    <n v="25"/>
    <n v="5"/>
    <n v="0.2"/>
    <m/>
    <m/>
    <n v="0"/>
    <n v="26"/>
    <n v="25"/>
    <s v=""/>
    <s v=""/>
  </r>
  <r>
    <x v="22"/>
    <x v="117"/>
    <s v="LIBREVILLE"/>
    <n v="2"/>
    <n v="2"/>
    <m/>
    <m/>
    <n v="0"/>
    <n v="509"/>
    <n v="231"/>
    <n v="13"/>
    <n v="5.627705627705628E-2"/>
    <m/>
    <n v="258"/>
    <n v="0.52760736196319014"/>
    <n v="511"/>
    <n v="233"/>
    <n v="258"/>
    <n v="0.52545824847250511"/>
  </r>
  <r>
    <x v="22"/>
    <x v="18"/>
    <s v="BERLIN"/>
    <m/>
    <m/>
    <m/>
    <m/>
    <s v=""/>
    <n v="7"/>
    <n v="6"/>
    <m/>
    <n v="0"/>
    <m/>
    <n v="1"/>
    <n v="0.14285714285714285"/>
    <n v="7"/>
    <n v="6"/>
    <n v="1"/>
    <n v="0.14285714285714285"/>
  </r>
  <r>
    <x v="22"/>
    <x v="18"/>
    <s v="DUSSELDORF"/>
    <m/>
    <m/>
    <m/>
    <m/>
    <s v=""/>
    <n v="2"/>
    <n v="2"/>
    <m/>
    <n v="0"/>
    <m/>
    <m/>
    <n v="0"/>
    <n v="2"/>
    <n v="2"/>
    <s v=""/>
    <s v=""/>
  </r>
  <r>
    <x v="22"/>
    <x v="18"/>
    <s v="FRANKFURT/MAIN"/>
    <m/>
    <m/>
    <m/>
    <m/>
    <s v=""/>
    <n v="2"/>
    <n v="2"/>
    <m/>
    <n v="0"/>
    <m/>
    <m/>
    <n v="0"/>
    <n v="2"/>
    <n v="2"/>
    <s v=""/>
    <s v=""/>
  </r>
  <r>
    <x v="22"/>
    <x v="18"/>
    <s v="MUNICH"/>
    <m/>
    <m/>
    <m/>
    <m/>
    <s v=""/>
    <n v="1"/>
    <m/>
    <m/>
    <s v=""/>
    <n v="1"/>
    <m/>
    <n v="0"/>
    <n v="1"/>
    <n v="1"/>
    <s v=""/>
    <s v=""/>
  </r>
  <r>
    <x v="22"/>
    <x v="18"/>
    <s v="STUTTGART"/>
    <m/>
    <m/>
    <m/>
    <m/>
    <s v=""/>
    <n v="3"/>
    <n v="3"/>
    <m/>
    <n v="0"/>
    <m/>
    <m/>
    <n v="0"/>
    <n v="3"/>
    <n v="3"/>
    <s v=""/>
    <s v=""/>
  </r>
  <r>
    <x v="22"/>
    <x v="86"/>
    <s v="ACCRA"/>
    <n v="19"/>
    <n v="12"/>
    <m/>
    <m/>
    <n v="0"/>
    <n v="4155"/>
    <n v="1802"/>
    <n v="362"/>
    <n v="0.20088790233074361"/>
    <n v="1"/>
    <n v="2178"/>
    <n v="0.54709871891484552"/>
    <n v="4174"/>
    <n v="1815"/>
    <n v="2178"/>
    <n v="0.54545454545454541"/>
  </r>
  <r>
    <x v="22"/>
    <x v="66"/>
    <s v="ATHENS"/>
    <m/>
    <m/>
    <m/>
    <m/>
    <s v=""/>
    <n v="23"/>
    <n v="11"/>
    <m/>
    <n v="0"/>
    <n v="8"/>
    <m/>
    <n v="0"/>
    <n v="23"/>
    <n v="19"/>
    <s v=""/>
    <s v=""/>
  </r>
  <r>
    <x v="22"/>
    <x v="118"/>
    <s v="GUATEMALA CITY"/>
    <n v="2"/>
    <n v="2"/>
    <m/>
    <m/>
    <n v="0"/>
    <n v="21"/>
    <n v="19"/>
    <n v="4"/>
    <n v="0.21052631578947367"/>
    <m/>
    <m/>
    <n v="0"/>
    <n v="23"/>
    <n v="21"/>
    <s v=""/>
    <s v=""/>
  </r>
  <r>
    <x v="22"/>
    <x v="119"/>
    <s v="CONAKRY"/>
    <n v="7"/>
    <n v="7"/>
    <m/>
    <m/>
    <n v="0"/>
    <n v="528"/>
    <n v="300"/>
    <n v="14"/>
    <n v="4.6666666666666669E-2"/>
    <m/>
    <n v="88"/>
    <n v="0.22680412371134021"/>
    <n v="535"/>
    <n v="307"/>
    <n v="88"/>
    <n v="0.22278481012658227"/>
  </r>
  <r>
    <x v="22"/>
    <x v="165"/>
    <s v="BISSAU"/>
    <m/>
    <m/>
    <m/>
    <m/>
    <s v=""/>
    <n v="2986"/>
    <n v="1963"/>
    <n v="576"/>
    <n v="0.293428425878757"/>
    <m/>
    <n v="970"/>
    <n v="0.33071939993181043"/>
    <n v="2986"/>
    <n v="1963"/>
    <n v="970"/>
    <n v="0.33071939993181043"/>
  </r>
  <r>
    <x v="22"/>
    <x v="120"/>
    <s v="PORT AU PRINCE"/>
    <n v="285"/>
    <n v="103"/>
    <m/>
    <n v="175"/>
    <n v="0.62949640287769781"/>
    <n v="361"/>
    <n v="237"/>
    <n v="84"/>
    <n v="0.35443037974683544"/>
    <m/>
    <n v="113"/>
    <n v="0.32285714285714284"/>
    <n v="646"/>
    <n v="340"/>
    <n v="288"/>
    <n v="0.45859872611464969"/>
  </r>
  <r>
    <x v="22"/>
    <x v="141"/>
    <s v="TEGUCIGALPA"/>
    <n v="3"/>
    <n v="3"/>
    <m/>
    <m/>
    <n v="0"/>
    <n v="8"/>
    <n v="8"/>
    <n v="4"/>
    <n v="0.5"/>
    <m/>
    <m/>
    <n v="0"/>
    <n v="11"/>
    <n v="11"/>
    <s v=""/>
    <s v=""/>
  </r>
  <r>
    <x v="22"/>
    <x v="19"/>
    <s v="HONG KONG"/>
    <n v="1"/>
    <n v="1"/>
    <m/>
    <m/>
    <n v="0"/>
    <n v="89"/>
    <n v="75"/>
    <n v="15"/>
    <n v="0.2"/>
    <m/>
    <n v="11"/>
    <n v="0.12790697674418605"/>
    <n v="90"/>
    <n v="76"/>
    <n v="11"/>
    <n v="0.12643678160919541"/>
  </r>
  <r>
    <x v="22"/>
    <x v="67"/>
    <s v="BUDAPEST"/>
    <m/>
    <m/>
    <m/>
    <m/>
    <s v=""/>
    <n v="4"/>
    <n v="3"/>
    <m/>
    <n v="0"/>
    <m/>
    <m/>
    <n v="0"/>
    <n v="4"/>
    <n v="3"/>
    <s v=""/>
    <s v=""/>
  </r>
  <r>
    <x v="22"/>
    <x v="20"/>
    <s v="MUMBAI"/>
    <n v="7"/>
    <n v="6"/>
    <m/>
    <n v="1"/>
    <n v="0.14285714285714285"/>
    <n v="6734"/>
    <n v="5625"/>
    <n v="755"/>
    <n v="0.13422222222222221"/>
    <m/>
    <n v="999"/>
    <n v="0.15081521739130435"/>
    <n v="6741"/>
    <n v="5631"/>
    <n v="1000"/>
    <n v="0.15080681646810437"/>
  </r>
  <r>
    <x v="22"/>
    <x v="20"/>
    <s v="NEW DELHI"/>
    <n v="10"/>
    <n v="10"/>
    <m/>
    <m/>
    <n v="0"/>
    <n v="5954"/>
    <n v="3984"/>
    <n v="596"/>
    <n v="0.14959839357429719"/>
    <n v="5"/>
    <n v="1730"/>
    <n v="0.30250043713936003"/>
    <n v="5964"/>
    <n v="3999"/>
    <n v="1730"/>
    <n v="0.30197242101588412"/>
  </r>
  <r>
    <x v="22"/>
    <x v="21"/>
    <s v="JAKARTA"/>
    <m/>
    <m/>
    <m/>
    <m/>
    <s v=""/>
    <n v="5767"/>
    <n v="5451"/>
    <n v="116"/>
    <n v="2.1280498991010824E-2"/>
    <n v="6"/>
    <n v="203"/>
    <n v="3.5865724381625441E-2"/>
    <n v="5767"/>
    <n v="5457"/>
    <n v="203"/>
    <n v="3.5865724381625441E-2"/>
  </r>
  <r>
    <x v="22"/>
    <x v="166"/>
    <s v="TEHERAN"/>
    <n v="1"/>
    <n v="1"/>
    <m/>
    <m/>
    <n v="0"/>
    <n v="4123"/>
    <n v="2519"/>
    <n v="306"/>
    <n v="0.12147677649861056"/>
    <n v="102"/>
    <n v="972"/>
    <n v="0.27052602282215421"/>
    <n v="4124"/>
    <n v="2622"/>
    <n v="972"/>
    <n v="0.27045075125208679"/>
  </r>
  <r>
    <x v="22"/>
    <x v="87"/>
    <s v="BAGDAD"/>
    <m/>
    <m/>
    <m/>
    <m/>
    <s v=""/>
    <n v="1045"/>
    <n v="894"/>
    <n v="710"/>
    <n v="0.7941834451901566"/>
    <n v="43"/>
    <n v="39"/>
    <n v="3.9959016393442626E-2"/>
    <n v="1045"/>
    <n v="937"/>
    <n v="39"/>
    <n v="3.9959016393442626E-2"/>
  </r>
  <r>
    <x v="22"/>
    <x v="23"/>
    <s v="DUBLIN"/>
    <m/>
    <m/>
    <m/>
    <m/>
    <s v=""/>
    <n v="2095"/>
    <n v="1951"/>
    <n v="1155"/>
    <n v="0.59200410046130192"/>
    <m/>
    <n v="8"/>
    <n v="4.0837161817253703E-3"/>
    <n v="2095"/>
    <n v="1951"/>
    <n v="8"/>
    <n v="4.0837161817253703E-3"/>
  </r>
  <r>
    <x v="22"/>
    <x v="24"/>
    <s v="JERUSALEM"/>
    <n v="32"/>
    <n v="31"/>
    <m/>
    <n v="1"/>
    <n v="3.125E-2"/>
    <n v="2086"/>
    <n v="1489"/>
    <n v="551"/>
    <n v="0.37004701141705842"/>
    <n v="16"/>
    <n v="332"/>
    <n v="0.18072945019052802"/>
    <n v="2118"/>
    <n v="1536"/>
    <n v="333"/>
    <n v="0.1781701444622793"/>
  </r>
  <r>
    <x v="22"/>
    <x v="24"/>
    <s v="TEL AVIV"/>
    <n v="8"/>
    <n v="8"/>
    <m/>
    <m/>
    <n v="0"/>
    <n v="154"/>
    <n v="140"/>
    <n v="5"/>
    <n v="3.5714285714285712E-2"/>
    <n v="6"/>
    <n v="2"/>
    <n v="1.3513513513513514E-2"/>
    <n v="162"/>
    <n v="154"/>
    <n v="2"/>
    <n v="1.282051282051282E-2"/>
  </r>
  <r>
    <x v="22"/>
    <x v="68"/>
    <s v="MILAN"/>
    <m/>
    <m/>
    <m/>
    <m/>
    <s v=""/>
    <n v="5"/>
    <n v="5"/>
    <m/>
    <n v="0"/>
    <m/>
    <m/>
    <n v="0"/>
    <n v="5"/>
    <n v="5"/>
    <s v=""/>
    <s v=""/>
  </r>
  <r>
    <x v="22"/>
    <x v="68"/>
    <s v="NAPLES"/>
    <m/>
    <m/>
    <m/>
    <m/>
    <s v=""/>
    <n v="1"/>
    <m/>
    <m/>
    <s v=""/>
    <n v="1"/>
    <m/>
    <n v="0"/>
    <n v="1"/>
    <n v="1"/>
    <s v=""/>
    <s v=""/>
  </r>
  <r>
    <x v="22"/>
    <x v="68"/>
    <s v="ROME"/>
    <m/>
    <m/>
    <m/>
    <m/>
    <s v=""/>
    <n v="19"/>
    <n v="19"/>
    <m/>
    <n v="0"/>
    <m/>
    <m/>
    <n v="0"/>
    <n v="19"/>
    <n v="19"/>
    <s v=""/>
    <s v=""/>
  </r>
  <r>
    <x v="22"/>
    <x v="69"/>
    <s v="KINGSTON"/>
    <n v="6"/>
    <n v="2"/>
    <m/>
    <n v="3"/>
    <n v="0.6"/>
    <n v="364"/>
    <n v="352"/>
    <n v="122"/>
    <n v="0.34659090909090912"/>
    <m/>
    <n v="6"/>
    <n v="1.6759776536312849E-2"/>
    <n v="370"/>
    <n v="354"/>
    <n v="9"/>
    <n v="2.4793388429752067E-2"/>
  </r>
  <r>
    <x v="22"/>
    <x v="25"/>
    <s v="TOKYO"/>
    <n v="2"/>
    <n v="1"/>
    <m/>
    <m/>
    <n v="0"/>
    <n v="134"/>
    <n v="121"/>
    <n v="3"/>
    <n v="2.4793388429752067E-2"/>
    <m/>
    <n v="3"/>
    <n v="2.4193548387096774E-2"/>
    <n v="136"/>
    <n v="122"/>
    <n v="3"/>
    <n v="2.4E-2"/>
  </r>
  <r>
    <x v="22"/>
    <x v="26"/>
    <s v="AMMAN"/>
    <m/>
    <m/>
    <m/>
    <m/>
    <s v=""/>
    <n v="3472"/>
    <n v="2437"/>
    <n v="552"/>
    <n v="0.22650800164136234"/>
    <n v="175"/>
    <n v="681"/>
    <n v="0.20680230792590343"/>
    <n v="3472"/>
    <n v="2612"/>
    <n v="681"/>
    <n v="0.20680230792590343"/>
  </r>
  <r>
    <x v="22"/>
    <x v="27"/>
    <s v="NUR-SULTAN"/>
    <m/>
    <m/>
    <m/>
    <m/>
    <s v=""/>
    <n v="2494"/>
    <n v="2266"/>
    <n v="1232"/>
    <n v="0.5436893203883495"/>
    <n v="21"/>
    <n v="152"/>
    <n v="6.2320623206232065E-2"/>
    <n v="2494"/>
    <n v="2287"/>
    <n v="152"/>
    <n v="6.2320623206232065E-2"/>
  </r>
  <r>
    <x v="22"/>
    <x v="28"/>
    <s v="NAIROBI"/>
    <n v="1"/>
    <m/>
    <m/>
    <m/>
    <s v=""/>
    <n v="1275"/>
    <n v="882"/>
    <n v="312"/>
    <n v="0.35374149659863946"/>
    <n v="88"/>
    <n v="219"/>
    <n v="0.18418839360807401"/>
    <n v="1276"/>
    <n v="970"/>
    <n v="219"/>
    <n v="0.18418839360807401"/>
  </r>
  <r>
    <x v="22"/>
    <x v="167"/>
    <s v="SEOUL"/>
    <m/>
    <m/>
    <m/>
    <m/>
    <s v=""/>
    <n v="47"/>
    <n v="37"/>
    <n v="3"/>
    <n v="8.1081081081081086E-2"/>
    <m/>
    <n v="4"/>
    <n v="9.7560975609756101E-2"/>
    <n v="47"/>
    <n v="37"/>
    <n v="4"/>
    <n v="9.7560975609756101E-2"/>
  </r>
  <r>
    <x v="22"/>
    <x v="29"/>
    <s v="KUWAIT"/>
    <m/>
    <m/>
    <m/>
    <m/>
    <s v=""/>
    <n v="13769"/>
    <n v="12934"/>
    <n v="11665"/>
    <n v="0.90188650069584042"/>
    <n v="15"/>
    <n v="455"/>
    <n v="3.3945091017606684E-2"/>
    <n v="13769"/>
    <n v="12949"/>
    <n v="455"/>
    <n v="3.3945091017606684E-2"/>
  </r>
  <r>
    <x v="22"/>
    <x v="30"/>
    <s v="BEIRUT"/>
    <n v="16"/>
    <n v="9"/>
    <m/>
    <n v="6"/>
    <n v="0.4"/>
    <n v="5179"/>
    <n v="2713"/>
    <n v="1119"/>
    <n v="0.41245853298931073"/>
    <n v="322"/>
    <n v="1891"/>
    <n v="0.38388144539179864"/>
    <n v="5195"/>
    <n v="3044"/>
    <n v="1897"/>
    <n v="0.38393037846589761"/>
  </r>
  <r>
    <x v="22"/>
    <x v="101"/>
    <s v="VILNIUS"/>
    <m/>
    <m/>
    <m/>
    <m/>
    <s v=""/>
    <n v="20"/>
    <n v="1"/>
    <m/>
    <n v="0"/>
    <m/>
    <m/>
    <n v="0"/>
    <n v="20"/>
    <n v="1"/>
    <s v=""/>
    <s v=""/>
  </r>
  <r>
    <x v="22"/>
    <x v="31"/>
    <s v="KUALA LUMPUR"/>
    <m/>
    <m/>
    <m/>
    <m/>
    <s v=""/>
    <n v="28"/>
    <n v="27"/>
    <n v="20"/>
    <n v="0.7407407407407407"/>
    <m/>
    <n v="1"/>
    <n v="3.5714285714285712E-2"/>
    <n v="28"/>
    <n v="27"/>
    <n v="1"/>
    <n v="3.5714285714285712E-2"/>
  </r>
  <r>
    <x v="22"/>
    <x v="97"/>
    <s v="BAMAKO"/>
    <n v="3"/>
    <n v="1"/>
    <m/>
    <n v="2"/>
    <n v="0.66666666666666663"/>
    <n v="984"/>
    <n v="672"/>
    <n v="383"/>
    <n v="0.56994047619047616"/>
    <n v="40"/>
    <n v="214"/>
    <n v="0.23110151187904968"/>
    <n v="987"/>
    <n v="713"/>
    <n v="216"/>
    <n v="0.23250807319698599"/>
  </r>
  <r>
    <x v="22"/>
    <x v="123"/>
    <s v="VALETTA"/>
    <m/>
    <m/>
    <m/>
    <m/>
    <s v=""/>
    <n v="16"/>
    <n v="6"/>
    <m/>
    <n v="0"/>
    <m/>
    <m/>
    <n v="0"/>
    <n v="16"/>
    <n v="6"/>
    <s v=""/>
    <s v=""/>
  </r>
  <r>
    <x v="22"/>
    <x v="124"/>
    <s v="NOUAKCHOTT"/>
    <m/>
    <m/>
    <m/>
    <m/>
    <s v=""/>
    <n v="10588"/>
    <n v="7816"/>
    <n v="3434"/>
    <n v="0.43935516888433984"/>
    <n v="38"/>
    <n v="2020"/>
    <n v="0.20457767875227872"/>
    <n v="10588"/>
    <n v="7854"/>
    <n v="2020"/>
    <n v="0.20457767875227872"/>
  </r>
  <r>
    <x v="22"/>
    <x v="32"/>
    <s v="GUADALAJARA"/>
    <n v="27"/>
    <n v="27"/>
    <m/>
    <m/>
    <n v="0"/>
    <n v="33"/>
    <n v="33"/>
    <n v="4"/>
    <n v="0.12121212121212122"/>
    <m/>
    <m/>
    <n v="0"/>
    <n v="60"/>
    <n v="60"/>
    <s v=""/>
    <s v=""/>
  </r>
  <r>
    <x v="22"/>
    <x v="32"/>
    <s v="MEXICO CITY"/>
    <n v="49"/>
    <n v="45"/>
    <m/>
    <m/>
    <n v="0"/>
    <n v="239"/>
    <n v="231"/>
    <n v="25"/>
    <n v="0.10822510822510822"/>
    <m/>
    <m/>
    <n v="0"/>
    <n v="288"/>
    <n v="276"/>
    <s v=""/>
    <s v=""/>
  </r>
  <r>
    <x v="22"/>
    <x v="32"/>
    <s v="MONTERREY"/>
    <n v="7"/>
    <n v="6"/>
    <m/>
    <n v="1"/>
    <n v="0.14285714285714285"/>
    <n v="10"/>
    <n v="8"/>
    <m/>
    <n v="0"/>
    <m/>
    <m/>
    <n v="0"/>
    <n v="17"/>
    <n v="14"/>
    <n v="1"/>
    <n v="6.6666666666666666E-2"/>
  </r>
  <r>
    <x v="22"/>
    <x v="33"/>
    <s v="AGADIR"/>
    <m/>
    <m/>
    <m/>
    <m/>
    <s v=""/>
    <n v="5662"/>
    <n v="3763"/>
    <n v="2001"/>
    <n v="0.53175657719904335"/>
    <n v="25"/>
    <n v="1493"/>
    <n v="0.28271160765006625"/>
    <n v="5662"/>
    <n v="3788"/>
    <n v="1493"/>
    <n v="0.28271160765006625"/>
  </r>
  <r>
    <x v="22"/>
    <x v="33"/>
    <s v="CASABLANCA"/>
    <m/>
    <m/>
    <m/>
    <m/>
    <s v=""/>
    <n v="26226"/>
    <n v="19142"/>
    <n v="15495"/>
    <n v="0.80947654372583844"/>
    <n v="36"/>
    <n v="1319"/>
    <n v="6.4350880616675613E-2"/>
    <n v="26226"/>
    <n v="19178"/>
    <n v="1319"/>
    <n v="6.4350880616675613E-2"/>
  </r>
  <r>
    <x v="22"/>
    <x v="33"/>
    <s v="NADOR"/>
    <m/>
    <m/>
    <m/>
    <m/>
    <s v=""/>
    <n v="7771"/>
    <n v="5550"/>
    <n v="3595"/>
    <n v="0.64774774774774779"/>
    <n v="18"/>
    <n v="1477"/>
    <n v="0.20965223562810503"/>
    <n v="7771"/>
    <n v="5568"/>
    <n v="1477"/>
    <n v="0.20965223562810503"/>
  </r>
  <r>
    <x v="22"/>
    <x v="33"/>
    <s v="RABAT"/>
    <m/>
    <m/>
    <m/>
    <m/>
    <s v=""/>
    <n v="8594"/>
    <n v="5656"/>
    <n v="3334"/>
    <n v="0.58946251768033942"/>
    <n v="16"/>
    <n v="2513"/>
    <n v="0.30702504581551621"/>
    <n v="8594"/>
    <n v="5672"/>
    <n v="2513"/>
    <n v="0.30702504581551621"/>
  </r>
  <r>
    <x v="22"/>
    <x v="33"/>
    <s v="TANGER"/>
    <m/>
    <m/>
    <m/>
    <m/>
    <s v=""/>
    <n v="29961"/>
    <n v="20797"/>
    <n v="15816"/>
    <n v="0.76049430206279756"/>
    <n v="17"/>
    <n v="7529"/>
    <n v="0.2656387820625904"/>
    <n v="29961"/>
    <n v="20814"/>
    <n v="7529"/>
    <n v="0.2656387820625904"/>
  </r>
  <r>
    <x v="22"/>
    <x v="33"/>
    <s v="TETOUAN"/>
    <m/>
    <m/>
    <m/>
    <m/>
    <s v=""/>
    <n v="6285"/>
    <n v="4628"/>
    <n v="3255"/>
    <n v="0.70332757130509937"/>
    <n v="40"/>
    <n v="806"/>
    <n v="0.14724150529777127"/>
    <n v="6285"/>
    <n v="4668"/>
    <n v="806"/>
    <n v="0.14724150529777127"/>
  </r>
  <r>
    <x v="22"/>
    <x v="102"/>
    <s v="MAPUTO"/>
    <n v="15"/>
    <n v="11"/>
    <m/>
    <m/>
    <n v="0"/>
    <n v="488"/>
    <n v="373"/>
    <n v="24"/>
    <n v="6.4343163538873996E-2"/>
    <m/>
    <n v="73"/>
    <n v="0.16367713004484305"/>
    <n v="503"/>
    <n v="384"/>
    <n v="73"/>
    <n v="0.15973741794310722"/>
  </r>
  <r>
    <x v="22"/>
    <x v="103"/>
    <s v="WINDHOEK"/>
    <n v="3"/>
    <n v="3"/>
    <m/>
    <m/>
    <n v="0"/>
    <n v="310"/>
    <n v="252"/>
    <n v="35"/>
    <n v="0.1388888888888889"/>
    <m/>
    <n v="30"/>
    <n v="0.10638297872340426"/>
    <n v="313"/>
    <n v="255"/>
    <n v="30"/>
    <n v="0.10526315789473684"/>
  </r>
  <r>
    <x v="22"/>
    <x v="70"/>
    <s v="AMSTERDAM"/>
    <m/>
    <m/>
    <m/>
    <m/>
    <s v=""/>
    <n v="1"/>
    <n v="2"/>
    <m/>
    <n v="0"/>
    <m/>
    <m/>
    <n v="0"/>
    <n v="1"/>
    <n v="2"/>
    <s v=""/>
    <s v=""/>
  </r>
  <r>
    <x v="22"/>
    <x v="127"/>
    <s v="WELLINGTON"/>
    <n v="1"/>
    <n v="1"/>
    <m/>
    <m/>
    <n v="0"/>
    <n v="14"/>
    <n v="18"/>
    <n v="7"/>
    <n v="0.3888888888888889"/>
    <m/>
    <m/>
    <n v="0"/>
    <n v="15"/>
    <n v="19"/>
    <s v=""/>
    <s v=""/>
  </r>
  <r>
    <x v="22"/>
    <x v="144"/>
    <s v="MANAGUA"/>
    <m/>
    <m/>
    <m/>
    <m/>
    <s v=""/>
    <n v="24"/>
    <n v="18"/>
    <n v="3"/>
    <n v="0.16666666666666666"/>
    <n v="1"/>
    <m/>
    <n v="0"/>
    <n v="24"/>
    <n v="19"/>
    <s v=""/>
    <s v=""/>
  </r>
  <r>
    <x v="22"/>
    <x v="128"/>
    <s v="NIAMEY"/>
    <m/>
    <m/>
    <m/>
    <m/>
    <s v=""/>
    <n v="306"/>
    <n v="197"/>
    <n v="71"/>
    <n v="0.3604060913705584"/>
    <n v="1"/>
    <n v="72"/>
    <n v="0.26666666666666666"/>
    <n v="306"/>
    <n v="198"/>
    <n v="72"/>
    <n v="0.26666666666666666"/>
  </r>
  <r>
    <x v="22"/>
    <x v="34"/>
    <s v="ABUJA"/>
    <n v="1"/>
    <n v="1"/>
    <m/>
    <m/>
    <n v="0"/>
    <n v="49"/>
    <n v="35"/>
    <n v="7"/>
    <n v="0.2"/>
    <n v="11"/>
    <m/>
    <n v="0"/>
    <n v="50"/>
    <n v="47"/>
    <s v=""/>
    <s v=""/>
  </r>
  <r>
    <x v="22"/>
    <x v="34"/>
    <s v="LAGOS"/>
    <n v="18"/>
    <n v="16"/>
    <m/>
    <n v="2"/>
    <n v="0.1111111111111111"/>
    <n v="8274"/>
    <n v="2429"/>
    <n v="591"/>
    <n v="0.24331000411692055"/>
    <n v="3"/>
    <n v="5685"/>
    <n v="0.70038191450043119"/>
    <n v="8292"/>
    <n v="2448"/>
    <n v="5687"/>
    <n v="0.69907805777504606"/>
  </r>
  <r>
    <x v="22"/>
    <x v="98"/>
    <s v="OSLO"/>
    <m/>
    <m/>
    <m/>
    <m/>
    <s v=""/>
    <n v="1"/>
    <n v="1"/>
    <m/>
    <n v="0"/>
    <m/>
    <m/>
    <n v="0"/>
    <n v="1"/>
    <n v="1"/>
    <s v=""/>
    <s v=""/>
  </r>
  <r>
    <x v="22"/>
    <x v="35"/>
    <s v="MUSCAT"/>
    <n v="2"/>
    <n v="2"/>
    <m/>
    <m/>
    <n v="0"/>
    <n v="2957"/>
    <n v="2522"/>
    <n v="2006"/>
    <n v="0.7954004758128469"/>
    <n v="9"/>
    <n v="300"/>
    <n v="0.10596962204168138"/>
    <n v="2959"/>
    <n v="2533"/>
    <n v="300"/>
    <n v="0.10589481115425343"/>
  </r>
  <r>
    <x v="22"/>
    <x v="36"/>
    <s v="ISLAMABAD"/>
    <n v="107"/>
    <n v="22"/>
    <m/>
    <n v="85"/>
    <n v="0.79439252336448596"/>
    <n v="11262"/>
    <n v="4420"/>
    <n v="608"/>
    <n v="0.13755656108597286"/>
    <n v="214"/>
    <n v="2854"/>
    <n v="0.38114316239316237"/>
    <n v="11369"/>
    <n v="4656"/>
    <n v="2939"/>
    <n v="0.38696510862409478"/>
  </r>
  <r>
    <x v="22"/>
    <x v="71"/>
    <s v="PANAMA CITY"/>
    <n v="2"/>
    <n v="1"/>
    <m/>
    <m/>
    <n v="0"/>
    <n v="290"/>
    <n v="253"/>
    <n v="44"/>
    <n v="0.17391304347826086"/>
    <m/>
    <m/>
    <n v="0"/>
    <n v="292"/>
    <n v="254"/>
    <s v=""/>
    <s v=""/>
  </r>
  <r>
    <x v="22"/>
    <x v="146"/>
    <s v="ASUNCION"/>
    <n v="2"/>
    <n v="1"/>
    <m/>
    <n v="1"/>
    <n v="0.5"/>
    <n v="24"/>
    <n v="14"/>
    <n v="4"/>
    <n v="0.2857142857142857"/>
    <m/>
    <n v="9"/>
    <n v="0.39130434782608697"/>
    <n v="26"/>
    <n v="15"/>
    <n v="10"/>
    <n v="0.4"/>
  </r>
  <r>
    <x v="22"/>
    <x v="37"/>
    <s v="LIMA"/>
    <n v="2"/>
    <n v="2"/>
    <m/>
    <m/>
    <n v="0"/>
    <n v="56"/>
    <n v="48"/>
    <n v="17"/>
    <n v="0.35416666666666669"/>
    <m/>
    <m/>
    <n v="0"/>
    <n v="58"/>
    <n v="50"/>
    <s v=""/>
    <s v=""/>
  </r>
  <r>
    <x v="22"/>
    <x v="38"/>
    <s v="MANILA"/>
    <n v="1"/>
    <m/>
    <m/>
    <m/>
    <s v=""/>
    <n v="9193"/>
    <n v="8711"/>
    <n v="1107"/>
    <n v="0.12708070255998163"/>
    <n v="16"/>
    <n v="445"/>
    <n v="4.8517226341037945E-2"/>
    <n v="9194"/>
    <n v="8727"/>
    <n v="445"/>
    <n v="4.8517226341037945E-2"/>
  </r>
  <r>
    <x v="22"/>
    <x v="72"/>
    <s v="WARSAW"/>
    <m/>
    <m/>
    <m/>
    <m/>
    <s v=""/>
    <n v="8"/>
    <n v="1"/>
    <m/>
    <n v="0"/>
    <n v="5"/>
    <m/>
    <n v="0"/>
    <n v="8"/>
    <n v="6"/>
    <s v=""/>
    <s v=""/>
  </r>
  <r>
    <x v="22"/>
    <x v="73"/>
    <s v="LISBON"/>
    <m/>
    <m/>
    <m/>
    <m/>
    <s v=""/>
    <n v="4"/>
    <n v="4"/>
    <m/>
    <n v="0"/>
    <m/>
    <m/>
    <n v="0"/>
    <n v="4"/>
    <n v="4"/>
    <s v=""/>
    <s v=""/>
  </r>
  <r>
    <x v="22"/>
    <x v="74"/>
    <s v="DOHA"/>
    <n v="19"/>
    <n v="19"/>
    <m/>
    <m/>
    <n v="0"/>
    <n v="11636"/>
    <n v="10746"/>
    <n v="7153"/>
    <n v="0.66564302996463798"/>
    <n v="85"/>
    <n v="167"/>
    <n v="1.5184579014366248E-2"/>
    <n v="11655"/>
    <n v="10850"/>
    <n v="167"/>
    <n v="1.5158391576654261E-2"/>
  </r>
  <r>
    <x v="22"/>
    <x v="168"/>
    <s v="BUCHAREST"/>
    <m/>
    <m/>
    <m/>
    <m/>
    <s v=""/>
    <n v="248"/>
    <n v="221"/>
    <n v="53"/>
    <n v="0.23981900452488689"/>
    <m/>
    <n v="14"/>
    <n v="5.9574468085106386E-2"/>
    <n v="248"/>
    <n v="221"/>
    <n v="14"/>
    <n v="5.9574468085106386E-2"/>
  </r>
  <r>
    <x v="22"/>
    <x v="40"/>
    <s v="MOSCOW"/>
    <n v="7"/>
    <n v="7"/>
    <m/>
    <m/>
    <n v="0"/>
    <n v="65554"/>
    <n v="62229"/>
    <n v="53776"/>
    <n v="0.86416301081489333"/>
    <n v="134"/>
    <n v="1385"/>
    <n v="2.1726171801468283E-2"/>
    <n v="65561"/>
    <n v="62370"/>
    <n v="1385"/>
    <n v="2.1723786369696494E-2"/>
  </r>
  <r>
    <x v="22"/>
    <x v="40"/>
    <s v="ST. PETERSBURG"/>
    <m/>
    <m/>
    <m/>
    <m/>
    <s v=""/>
    <n v="5312"/>
    <n v="5134"/>
    <n v="4405"/>
    <n v="0.85800545383716398"/>
    <n v="13"/>
    <n v="20"/>
    <n v="3.8707180181923747E-3"/>
    <n v="5312"/>
    <n v="5147"/>
    <n v="20"/>
    <n v="3.8707180181923747E-3"/>
  </r>
  <r>
    <x v="22"/>
    <x v="41"/>
    <s v="RIYADH"/>
    <n v="11"/>
    <n v="11"/>
    <m/>
    <m/>
    <n v="0"/>
    <n v="25896"/>
    <n v="24442"/>
    <n v="22766"/>
    <n v="0.93142950658702239"/>
    <n v="91"/>
    <n v="462"/>
    <n v="1.8483696739347868E-2"/>
    <n v="25907"/>
    <n v="24544"/>
    <n v="462"/>
    <n v="1.8475565864192595E-2"/>
  </r>
  <r>
    <x v="22"/>
    <x v="42"/>
    <s v="DAKAR"/>
    <n v="11"/>
    <n v="10"/>
    <m/>
    <m/>
    <n v="0"/>
    <n v="6344"/>
    <n v="3051"/>
    <n v="462"/>
    <n v="0.15142576204523106"/>
    <n v="248"/>
    <n v="2093"/>
    <n v="0.38816765578635015"/>
    <n v="6355"/>
    <n v="3309"/>
    <n v="2093"/>
    <n v="0.38744909292854496"/>
  </r>
  <r>
    <x v="22"/>
    <x v="43"/>
    <s v="BELGRAD"/>
    <n v="2"/>
    <n v="2"/>
    <m/>
    <m/>
    <n v="0"/>
    <n v="48"/>
    <n v="40"/>
    <n v="4"/>
    <n v="0.1"/>
    <m/>
    <n v="3"/>
    <n v="6.9767441860465115E-2"/>
    <n v="50"/>
    <n v="42"/>
    <n v="3"/>
    <n v="6.6666666666666666E-2"/>
  </r>
  <r>
    <x v="22"/>
    <x v="76"/>
    <s v="SINGAPORE"/>
    <m/>
    <m/>
    <m/>
    <m/>
    <s v=""/>
    <n v="797"/>
    <n v="760"/>
    <n v="661"/>
    <n v="0.86973684210526314"/>
    <m/>
    <n v="17"/>
    <n v="2.1879021879021878E-2"/>
    <n v="797"/>
    <n v="760"/>
    <n v="17"/>
    <n v="2.1879021879021878E-2"/>
  </r>
  <r>
    <x v="22"/>
    <x v="46"/>
    <s v="CAPE TOWN"/>
    <n v="2"/>
    <n v="1"/>
    <m/>
    <m/>
    <n v="0"/>
    <n v="918"/>
    <n v="876"/>
    <n v="172"/>
    <n v="0.19634703196347031"/>
    <m/>
    <n v="9"/>
    <n v="1.0169491525423728E-2"/>
    <n v="920"/>
    <n v="877"/>
    <n v="9"/>
    <n v="1.0158013544018058E-2"/>
  </r>
  <r>
    <x v="22"/>
    <x v="46"/>
    <s v="PRETORIA"/>
    <n v="4"/>
    <n v="4"/>
    <m/>
    <m/>
    <n v="0"/>
    <n v="801"/>
    <n v="713"/>
    <n v="238"/>
    <n v="0.3338008415147265"/>
    <m/>
    <n v="1"/>
    <n v="1.4005602240896359E-3"/>
    <n v="805"/>
    <n v="717"/>
    <n v="1"/>
    <n v="1.3927576601671309E-3"/>
  </r>
  <r>
    <x v="22"/>
    <x v="131"/>
    <s v="KHARTOUM"/>
    <m/>
    <m/>
    <m/>
    <m/>
    <s v=""/>
    <n v="752"/>
    <n v="343"/>
    <n v="176"/>
    <n v="0.51311953352769679"/>
    <n v="65"/>
    <n v="285"/>
    <n v="0.41125541125541126"/>
    <n v="752"/>
    <n v="408"/>
    <n v="285"/>
    <n v="0.41125541125541126"/>
  </r>
  <r>
    <x v="22"/>
    <x v="78"/>
    <s v="BERN"/>
    <m/>
    <m/>
    <m/>
    <m/>
    <s v=""/>
    <n v="8"/>
    <n v="2"/>
    <m/>
    <n v="0"/>
    <m/>
    <m/>
    <n v="0"/>
    <n v="8"/>
    <n v="2"/>
    <s v=""/>
    <s v=""/>
  </r>
  <r>
    <x v="22"/>
    <x v="78"/>
    <s v="GENEVA"/>
    <m/>
    <m/>
    <m/>
    <m/>
    <s v=""/>
    <n v="4"/>
    <n v="2"/>
    <m/>
    <n v="0"/>
    <n v="2"/>
    <m/>
    <n v="0"/>
    <n v="4"/>
    <n v="4"/>
    <s v=""/>
    <s v=""/>
  </r>
  <r>
    <x v="22"/>
    <x v="169"/>
    <s v="DAR ES SALAAM"/>
    <n v="2"/>
    <n v="2"/>
    <m/>
    <m/>
    <n v="0"/>
    <n v="185"/>
    <n v="162"/>
    <n v="13"/>
    <n v="8.0246913580246909E-2"/>
    <n v="1"/>
    <n v="10"/>
    <n v="5.7803468208092484E-2"/>
    <n v="187"/>
    <n v="165"/>
    <n v="10"/>
    <n v="5.7142857142857141E-2"/>
  </r>
  <r>
    <x v="22"/>
    <x v="50"/>
    <s v="BANGKOK"/>
    <n v="5"/>
    <n v="5"/>
    <m/>
    <m/>
    <n v="0"/>
    <n v="1289"/>
    <n v="1024"/>
    <n v="665"/>
    <n v="0.6494140625"/>
    <n v="51"/>
    <n v="170"/>
    <n v="0.13654618473895583"/>
    <n v="1294"/>
    <n v="1080"/>
    <n v="170"/>
    <n v="0.13600000000000001"/>
  </r>
  <r>
    <x v="22"/>
    <x v="148"/>
    <s v="PORT OF SPAIN"/>
    <m/>
    <m/>
    <m/>
    <m/>
    <s v=""/>
    <n v="24"/>
    <n v="19"/>
    <n v="8"/>
    <n v="0.42105263157894735"/>
    <m/>
    <n v="2"/>
    <n v="9.5238095238095233E-2"/>
    <n v="24"/>
    <n v="19"/>
    <n v="2"/>
    <n v="9.5238095238095233E-2"/>
  </r>
  <r>
    <x v="22"/>
    <x v="51"/>
    <s v="TUNIS"/>
    <m/>
    <m/>
    <m/>
    <m/>
    <s v=""/>
    <n v="7038"/>
    <n v="4020"/>
    <n v="1517"/>
    <n v="0.37736318407960201"/>
    <n v="82"/>
    <n v="1855"/>
    <n v="0.31139835487661577"/>
    <n v="7038"/>
    <n v="4102"/>
    <n v="1855"/>
    <n v="0.31139835487661577"/>
  </r>
  <r>
    <x v="22"/>
    <x v="52"/>
    <s v="ANKARA"/>
    <n v="63"/>
    <n v="30"/>
    <m/>
    <n v="14"/>
    <n v="0.31818181818181818"/>
    <n v="2522"/>
    <n v="1460"/>
    <n v="454"/>
    <n v="0.31095890410958904"/>
    <n v="157"/>
    <n v="729"/>
    <n v="0.31074168797953966"/>
    <n v="2585"/>
    <n v="1647"/>
    <n v="743"/>
    <n v="0.3108786610878661"/>
  </r>
  <r>
    <x v="22"/>
    <x v="52"/>
    <s v="ISTANBUL"/>
    <n v="5"/>
    <n v="3"/>
    <m/>
    <n v="2"/>
    <n v="0.4"/>
    <n v="7724"/>
    <n v="6634"/>
    <n v="3094"/>
    <n v="0.46638528791076272"/>
    <n v="146"/>
    <n v="545"/>
    <n v="7.4402730375426621E-2"/>
    <n v="7729"/>
    <n v="6783"/>
    <n v="547"/>
    <n v="7.4624829467939968E-2"/>
  </r>
  <r>
    <x v="22"/>
    <x v="53"/>
    <s v="KIEV"/>
    <m/>
    <m/>
    <m/>
    <m/>
    <s v=""/>
    <n v="312"/>
    <n v="231"/>
    <n v="81"/>
    <n v="0.35064935064935066"/>
    <m/>
    <n v="53"/>
    <n v="0.18661971830985916"/>
    <n v="312"/>
    <n v="231"/>
    <n v="53"/>
    <n v="0.18661971830985916"/>
  </r>
  <r>
    <x v="22"/>
    <x v="54"/>
    <s v="ABU DHABI"/>
    <n v="3"/>
    <n v="3"/>
    <m/>
    <m/>
    <n v="0"/>
    <n v="9381"/>
    <n v="6501"/>
    <n v="2433"/>
    <n v="0.37425011536686664"/>
    <n v="260"/>
    <n v="2191"/>
    <n v="0.2447497765862377"/>
    <n v="9384"/>
    <n v="6764"/>
    <n v="2191"/>
    <n v="0.2446677833612507"/>
  </r>
  <r>
    <x v="22"/>
    <x v="55"/>
    <s v="EDINBURGH"/>
    <m/>
    <m/>
    <m/>
    <m/>
    <s v=""/>
    <n v="1334"/>
    <n v="1218"/>
    <n v="242"/>
    <n v="0.19868637110016421"/>
    <m/>
    <n v="63"/>
    <n v="4.9180327868852458E-2"/>
    <n v="1334"/>
    <n v="1218"/>
    <n v="63"/>
    <n v="4.9180327868852458E-2"/>
  </r>
  <r>
    <x v="22"/>
    <x v="55"/>
    <s v="LONDON"/>
    <n v="28"/>
    <n v="21"/>
    <m/>
    <n v="2"/>
    <n v="8.6956521739130432E-2"/>
    <n v="13886"/>
    <n v="12268"/>
    <n v="8263"/>
    <n v="0.6735409194652755"/>
    <n v="24"/>
    <n v="608"/>
    <n v="4.7131782945736431E-2"/>
    <n v="13914"/>
    <n v="12313"/>
    <n v="610"/>
    <n v="4.7202661920606667E-2"/>
  </r>
  <r>
    <x v="22"/>
    <x v="55"/>
    <s v="MANCHESTER"/>
    <n v="3"/>
    <n v="3"/>
    <m/>
    <m/>
    <n v="0"/>
    <n v="3676"/>
    <n v="3267"/>
    <n v="166"/>
    <n v="5.0811141720232628E-2"/>
    <n v="4"/>
    <n v="262"/>
    <n v="7.4157939428247943E-2"/>
    <n v="3679"/>
    <n v="3274"/>
    <n v="262"/>
    <n v="7.409502262443439E-2"/>
  </r>
  <r>
    <x v="22"/>
    <x v="134"/>
    <s v="MONTEVIDEO"/>
    <n v="5"/>
    <n v="4"/>
    <m/>
    <m/>
    <n v="0"/>
    <n v="161"/>
    <n v="149"/>
    <n v="3"/>
    <n v="2.0134228187919462E-2"/>
    <n v="1"/>
    <n v="4"/>
    <n v="2.5974025974025976E-2"/>
    <n v="166"/>
    <n v="154"/>
    <n v="4"/>
    <n v="2.5316455696202531E-2"/>
  </r>
  <r>
    <x v="22"/>
    <x v="56"/>
    <s v="BOSTON, MA"/>
    <m/>
    <m/>
    <m/>
    <m/>
    <s v=""/>
    <n v="100"/>
    <n v="97"/>
    <n v="9"/>
    <n v="9.2783505154639179E-2"/>
    <m/>
    <m/>
    <n v="0"/>
    <n v="100"/>
    <n v="97"/>
    <s v=""/>
    <s v=""/>
  </r>
  <r>
    <x v="22"/>
    <x v="56"/>
    <s v="CHICAGO, IL"/>
    <m/>
    <m/>
    <m/>
    <m/>
    <s v=""/>
    <n v="176"/>
    <n v="168"/>
    <n v="7"/>
    <n v="4.1666666666666664E-2"/>
    <m/>
    <n v="1"/>
    <n v="5.9171597633136093E-3"/>
    <n v="176"/>
    <n v="168"/>
    <n v="1"/>
    <n v="5.9171597633136093E-3"/>
  </r>
  <r>
    <x v="22"/>
    <x v="56"/>
    <s v="HOUSTON, TX"/>
    <n v="1"/>
    <n v="1"/>
    <m/>
    <m/>
    <n v="0"/>
    <n v="316"/>
    <n v="314"/>
    <n v="25"/>
    <n v="7.9617834394904455E-2"/>
    <n v="1"/>
    <m/>
    <n v="0"/>
    <n v="317"/>
    <n v="316"/>
    <s v=""/>
    <s v=""/>
  </r>
  <r>
    <x v="22"/>
    <x v="56"/>
    <s v="LOS ANGELES, CA"/>
    <m/>
    <m/>
    <m/>
    <m/>
    <s v=""/>
    <n v="304"/>
    <n v="294"/>
    <n v="28"/>
    <n v="9.5238095238095233E-2"/>
    <n v="1"/>
    <m/>
    <n v="0"/>
    <n v="304"/>
    <n v="295"/>
    <s v=""/>
    <s v=""/>
  </r>
  <r>
    <x v="22"/>
    <x v="56"/>
    <s v="MIAMI, FL"/>
    <m/>
    <m/>
    <m/>
    <m/>
    <s v=""/>
    <n v="1817"/>
    <n v="1747"/>
    <n v="89"/>
    <n v="5.0944476244991412E-2"/>
    <n v="2"/>
    <n v="14"/>
    <n v="7.9410096426545656E-3"/>
    <n v="1817"/>
    <n v="1749"/>
    <n v="14"/>
    <n v="7.9410096426545656E-3"/>
  </r>
  <r>
    <x v="22"/>
    <x v="56"/>
    <s v="NEW YORK, NY"/>
    <n v="1"/>
    <m/>
    <m/>
    <n v="1"/>
    <n v="1"/>
    <n v="1837"/>
    <n v="1713"/>
    <n v="286"/>
    <n v="0.16695855224751896"/>
    <m/>
    <n v="99"/>
    <n v="5.4635761589403975E-2"/>
    <n v="1838"/>
    <n v="1713"/>
    <n v="100"/>
    <n v="5.5157198014340873E-2"/>
  </r>
  <r>
    <x v="22"/>
    <x v="56"/>
    <s v="SAN FRANCISCO, CA"/>
    <n v="6"/>
    <n v="4"/>
    <m/>
    <m/>
    <n v="0"/>
    <n v="497"/>
    <n v="470"/>
    <n v="34"/>
    <n v="7.2340425531914887E-2"/>
    <n v="2"/>
    <n v="4"/>
    <n v="8.4033613445378148E-3"/>
    <n v="503"/>
    <n v="476"/>
    <n v="4"/>
    <n v="8.3333333333333332E-3"/>
  </r>
  <r>
    <x v="22"/>
    <x v="56"/>
    <s v="SAN JUAN"/>
    <m/>
    <m/>
    <m/>
    <m/>
    <s v=""/>
    <n v="67"/>
    <n v="63"/>
    <n v="24"/>
    <n v="0.38095238095238093"/>
    <m/>
    <m/>
    <n v="0"/>
    <n v="67"/>
    <n v="63"/>
    <s v=""/>
    <s v=""/>
  </r>
  <r>
    <x v="22"/>
    <x v="56"/>
    <s v="WASHINGTON, DC"/>
    <m/>
    <m/>
    <m/>
    <m/>
    <s v=""/>
    <n v="415"/>
    <n v="407"/>
    <n v="149"/>
    <n v="0.36609336609336607"/>
    <m/>
    <n v="3"/>
    <n v="7.3170731707317077E-3"/>
    <n v="415"/>
    <n v="407"/>
    <n v="3"/>
    <n v="7.3170731707317077E-3"/>
  </r>
  <r>
    <x v="22"/>
    <x v="150"/>
    <s v="CARACAS"/>
    <m/>
    <m/>
    <m/>
    <m/>
    <s v=""/>
    <n v="58"/>
    <n v="42"/>
    <n v="10"/>
    <n v="0.23809523809523808"/>
    <n v="1"/>
    <n v="12"/>
    <n v="0.21818181818181817"/>
    <n v="58"/>
    <n v="43"/>
    <n v="12"/>
    <n v="0.21818181818181817"/>
  </r>
  <r>
    <x v="22"/>
    <x v="170"/>
    <s v="HANOI"/>
    <n v="16"/>
    <n v="16"/>
    <m/>
    <m/>
    <n v="0"/>
    <n v="273"/>
    <n v="261"/>
    <n v="9"/>
    <n v="3.4482758620689655E-2"/>
    <m/>
    <n v="3"/>
    <n v="1.1363636363636364E-2"/>
    <n v="289"/>
    <n v="277"/>
    <n v="3"/>
    <n v="1.0714285714285714E-2"/>
  </r>
  <r>
    <x v="22"/>
    <x v="135"/>
    <s v="HARARE"/>
    <n v="1"/>
    <n v="1"/>
    <m/>
    <m/>
    <n v="0"/>
    <n v="179"/>
    <n v="171"/>
    <n v="23"/>
    <n v="0.13450292397660818"/>
    <m/>
    <n v="2"/>
    <n v="1.1560693641618497E-2"/>
    <n v="180"/>
    <n v="172"/>
    <n v="2"/>
    <n v="1.1494252873563218E-2"/>
  </r>
  <r>
    <x v="23"/>
    <x v="3"/>
    <s v="CANBERRA"/>
    <m/>
    <m/>
    <m/>
    <m/>
    <s v=""/>
    <n v="7"/>
    <n v="1"/>
    <m/>
    <n v="0"/>
    <m/>
    <n v="6"/>
    <n v="0.8571428571428571"/>
    <n v="7"/>
    <n v="1"/>
    <n v="6"/>
    <n v="0.8571428571428571"/>
  </r>
  <r>
    <x v="23"/>
    <x v="92"/>
    <s v="DHAKA"/>
    <m/>
    <m/>
    <m/>
    <m/>
    <s v=""/>
    <n v="699"/>
    <n v="363"/>
    <n v="165"/>
    <n v="0.45454545454545453"/>
    <n v="186"/>
    <n v="133"/>
    <n v="0.19501466275659823"/>
    <n v="699"/>
    <n v="549"/>
    <n v="133"/>
    <n v="0.19501466275659823"/>
  </r>
  <r>
    <x v="23"/>
    <x v="5"/>
    <s v="SARAJEVO"/>
    <m/>
    <m/>
    <m/>
    <m/>
    <s v=""/>
    <n v="2"/>
    <n v="1"/>
    <n v="1"/>
    <n v="1"/>
    <m/>
    <n v="1"/>
    <n v="0.5"/>
    <n v="2"/>
    <n v="1"/>
    <n v="1"/>
    <n v="0.5"/>
  </r>
  <r>
    <x v="23"/>
    <x v="9"/>
    <s v="SANTIAGO DE CHILE"/>
    <m/>
    <m/>
    <m/>
    <m/>
    <s v=""/>
    <n v="1"/>
    <n v="1"/>
    <m/>
    <n v="0"/>
    <m/>
    <m/>
    <n v="0"/>
    <n v="1"/>
    <n v="1"/>
    <s v=""/>
    <s v=""/>
  </r>
  <r>
    <x v="23"/>
    <x v="10"/>
    <s v="BEIJING"/>
    <m/>
    <m/>
    <m/>
    <m/>
    <s v=""/>
    <n v="556"/>
    <n v="265"/>
    <n v="53"/>
    <n v="0.2"/>
    <m/>
    <n v="273"/>
    <n v="0.50743494423791824"/>
    <n v="556"/>
    <n v="265"/>
    <n v="273"/>
    <n v="0.50743494423791824"/>
  </r>
  <r>
    <x v="23"/>
    <x v="10"/>
    <s v="SHANGHAI"/>
    <m/>
    <m/>
    <m/>
    <m/>
    <s v=""/>
    <n v="276"/>
    <n v="239"/>
    <n v="24"/>
    <n v="0.100418410041841"/>
    <m/>
    <n v="42"/>
    <n v="0.1494661921708185"/>
    <n v="276"/>
    <n v="239"/>
    <n v="42"/>
    <n v="0.1494661921708185"/>
  </r>
  <r>
    <x v="23"/>
    <x v="11"/>
    <s v="BOGOTA"/>
    <m/>
    <m/>
    <m/>
    <m/>
    <s v=""/>
    <n v="186"/>
    <n v="116"/>
    <n v="41"/>
    <n v="0.35344827586206895"/>
    <m/>
    <n v="58"/>
    <n v="0.33333333333333331"/>
    <n v="186"/>
    <n v="116"/>
    <n v="58"/>
    <n v="0.33333333333333331"/>
  </r>
  <r>
    <x v="23"/>
    <x v="13"/>
    <s v="HAVANA"/>
    <m/>
    <m/>
    <m/>
    <m/>
    <s v=""/>
    <n v="202"/>
    <n v="150"/>
    <n v="7"/>
    <n v="4.6666666666666669E-2"/>
    <m/>
    <n v="38"/>
    <n v="0.20212765957446807"/>
    <n v="202"/>
    <n v="150"/>
    <n v="38"/>
    <n v="0.20212765957446807"/>
  </r>
  <r>
    <x v="23"/>
    <x v="15"/>
    <s v="CAIRO"/>
    <m/>
    <m/>
    <m/>
    <m/>
    <s v=""/>
    <n v="313"/>
    <n v="180"/>
    <n v="83"/>
    <n v="0.46111111111111114"/>
    <m/>
    <n v="119"/>
    <n v="0.39799331103678931"/>
    <n v="313"/>
    <n v="180"/>
    <n v="119"/>
    <n v="0.39799331103678931"/>
  </r>
  <r>
    <x v="23"/>
    <x v="16"/>
    <s v="ADDIS ABEBA"/>
    <m/>
    <m/>
    <m/>
    <m/>
    <s v=""/>
    <n v="268"/>
    <n v="176"/>
    <n v="23"/>
    <n v="0.13068181818181818"/>
    <n v="1"/>
    <n v="80"/>
    <n v="0.31128404669260701"/>
    <n v="268"/>
    <n v="177"/>
    <n v="80"/>
    <n v="0.31128404669260701"/>
  </r>
  <r>
    <x v="23"/>
    <x v="17"/>
    <s v="SKOPJE"/>
    <m/>
    <m/>
    <m/>
    <m/>
    <s v=""/>
    <n v="656"/>
    <n v="5"/>
    <n v="3"/>
    <n v="0.6"/>
    <n v="621"/>
    <n v="50"/>
    <n v="7.3964497041420121E-2"/>
    <n v="656"/>
    <n v="626"/>
    <n v="50"/>
    <n v="7.3964497041420121E-2"/>
  </r>
  <r>
    <x v="23"/>
    <x v="20"/>
    <s v="NEW DELHI"/>
    <m/>
    <m/>
    <m/>
    <m/>
    <s v=""/>
    <n v="1974"/>
    <n v="1138"/>
    <n v="252"/>
    <n v="0.22144112478031636"/>
    <m/>
    <n v="833"/>
    <n v="0.42262810755961439"/>
    <n v="1974"/>
    <n v="1138"/>
    <n v="833"/>
    <n v="0.42262810755961439"/>
  </r>
  <r>
    <x v="23"/>
    <x v="22"/>
    <s v="TEHERAN"/>
    <m/>
    <m/>
    <m/>
    <m/>
    <s v=""/>
    <n v="80"/>
    <n v="31"/>
    <n v="8"/>
    <n v="0.25806451612903225"/>
    <n v="16"/>
    <n v="25"/>
    <n v="0.34722222222222221"/>
    <n v="80"/>
    <n v="47"/>
    <n v="25"/>
    <n v="0.34722222222222221"/>
  </r>
  <r>
    <x v="23"/>
    <x v="87"/>
    <s v="BAGHDAD"/>
    <m/>
    <m/>
    <m/>
    <m/>
    <s v=""/>
    <n v="34"/>
    <n v="33"/>
    <n v="4"/>
    <n v="0.12121212121212122"/>
    <n v="1"/>
    <m/>
    <n v="0"/>
    <n v="34"/>
    <n v="34"/>
    <s v=""/>
    <s v=""/>
  </r>
  <r>
    <x v="23"/>
    <x v="24"/>
    <s v="JERUSALEM"/>
    <m/>
    <m/>
    <m/>
    <m/>
    <s v=""/>
    <n v="57"/>
    <n v="26"/>
    <n v="6"/>
    <n v="0.23076923076923078"/>
    <n v="1"/>
    <n v="18"/>
    <n v="0.4"/>
    <n v="57"/>
    <n v="27"/>
    <n v="18"/>
    <n v="0.4"/>
  </r>
  <r>
    <x v="23"/>
    <x v="24"/>
    <s v="TEL AVIV"/>
    <m/>
    <m/>
    <m/>
    <m/>
    <s v=""/>
    <n v="6"/>
    <n v="6"/>
    <n v="5"/>
    <n v="0.83333333333333337"/>
    <m/>
    <m/>
    <n v="0"/>
    <n v="6"/>
    <n v="6"/>
    <s v=""/>
    <s v=""/>
  </r>
  <r>
    <x v="23"/>
    <x v="25"/>
    <s v="TOKYO"/>
    <m/>
    <m/>
    <m/>
    <m/>
    <s v=""/>
    <n v="28"/>
    <n v="10"/>
    <n v="2"/>
    <n v="0.2"/>
    <m/>
    <n v="7"/>
    <n v="0.41176470588235292"/>
    <n v="28"/>
    <n v="10"/>
    <n v="7"/>
    <n v="0.41176470588235292"/>
  </r>
  <r>
    <x v="23"/>
    <x v="26"/>
    <s v="AMMAN"/>
    <m/>
    <m/>
    <m/>
    <m/>
    <s v=""/>
    <n v="519"/>
    <n v="338"/>
    <n v="80"/>
    <n v="0.23668639053254437"/>
    <n v="8"/>
    <n v="178"/>
    <n v="0.33969465648854963"/>
    <n v="519"/>
    <n v="346"/>
    <n v="178"/>
    <n v="0.33969465648854963"/>
  </r>
  <r>
    <x v="23"/>
    <x v="28"/>
    <s v="NAIROBI"/>
    <m/>
    <m/>
    <m/>
    <m/>
    <s v=""/>
    <n v="980"/>
    <n v="495"/>
    <n v="210"/>
    <n v="0.42424242424242425"/>
    <m/>
    <n v="466"/>
    <n v="0.48491155046826223"/>
    <n v="980"/>
    <n v="495"/>
    <n v="466"/>
    <n v="0.48491155046826223"/>
  </r>
  <r>
    <x v="23"/>
    <x v="30"/>
    <s v="BEIRUT"/>
    <m/>
    <m/>
    <m/>
    <m/>
    <s v=""/>
    <n v="847"/>
    <n v="271"/>
    <n v="107"/>
    <n v="0.39483394833948338"/>
    <n v="18"/>
    <n v="527"/>
    <n v="0.64583333333333337"/>
    <n v="847"/>
    <n v="289"/>
    <n v="527"/>
    <n v="0.64583333333333337"/>
  </r>
  <r>
    <x v="23"/>
    <x v="171"/>
    <s v="MONROVIA"/>
    <m/>
    <m/>
    <m/>
    <m/>
    <s v=""/>
    <n v="69"/>
    <n v="69"/>
    <n v="12"/>
    <n v="0.17391304347826086"/>
    <m/>
    <m/>
    <n v="0"/>
    <n v="69"/>
    <n v="69"/>
    <s v=""/>
    <s v=""/>
  </r>
  <r>
    <x v="23"/>
    <x v="33"/>
    <s v="RABAT"/>
    <m/>
    <m/>
    <m/>
    <m/>
    <s v=""/>
    <n v="612"/>
    <n v="404"/>
    <n v="188"/>
    <n v="0.46534653465346537"/>
    <m/>
    <n v="189"/>
    <n v="0.31871838111298484"/>
    <n v="612"/>
    <n v="404"/>
    <n v="189"/>
    <n v="0.31871838111298484"/>
  </r>
  <r>
    <x v="23"/>
    <x v="34"/>
    <s v="ABUJA"/>
    <m/>
    <m/>
    <m/>
    <m/>
    <s v=""/>
    <n v="704"/>
    <n v="72"/>
    <n v="21"/>
    <n v="0.29166666666666669"/>
    <m/>
    <n v="635"/>
    <n v="0.8981612446958982"/>
    <n v="704"/>
    <n v="72"/>
    <n v="635"/>
    <n v="0.8981612446958982"/>
  </r>
  <r>
    <x v="23"/>
    <x v="36"/>
    <s v="ISLAMABAD"/>
    <m/>
    <m/>
    <m/>
    <m/>
    <s v=""/>
    <n v="943"/>
    <n v="229"/>
    <n v="12"/>
    <n v="5.2401746724890827E-2"/>
    <m/>
    <n v="658"/>
    <n v="0.74182638105975196"/>
    <n v="943"/>
    <n v="229"/>
    <n v="658"/>
    <n v="0.74182638105975196"/>
  </r>
  <r>
    <x v="23"/>
    <x v="39"/>
    <s v="BUCHAREST"/>
    <m/>
    <m/>
    <m/>
    <m/>
    <s v=""/>
    <n v="45"/>
    <n v="41"/>
    <n v="18"/>
    <n v="0.43902439024390244"/>
    <m/>
    <n v="8"/>
    <n v="0.16326530612244897"/>
    <n v="45"/>
    <n v="41"/>
    <n v="8"/>
    <n v="0.16326530612244897"/>
  </r>
  <r>
    <x v="23"/>
    <x v="40"/>
    <s v="MOSCOW"/>
    <m/>
    <m/>
    <m/>
    <m/>
    <s v=""/>
    <n v="1968"/>
    <n v="1821"/>
    <n v="1282"/>
    <n v="0.70400878638110931"/>
    <n v="14"/>
    <n v="116"/>
    <n v="5.945668887749872E-2"/>
    <n v="1968"/>
    <n v="1835"/>
    <n v="116"/>
    <n v="5.945668887749872E-2"/>
  </r>
  <r>
    <x v="23"/>
    <x v="41"/>
    <s v="RIYADH"/>
    <m/>
    <m/>
    <m/>
    <m/>
    <s v=""/>
    <n v="546"/>
    <n v="426"/>
    <n v="279"/>
    <n v="0.65492957746478875"/>
    <n v="4"/>
    <n v="118"/>
    <n v="0.21532846715328466"/>
    <n v="546"/>
    <n v="430"/>
    <n v="118"/>
    <n v="0.21532846715328466"/>
  </r>
  <r>
    <x v="23"/>
    <x v="43"/>
    <s v="BELGRADE"/>
    <m/>
    <m/>
    <m/>
    <m/>
    <s v=""/>
    <n v="19"/>
    <n v="16"/>
    <n v="8"/>
    <n v="0.5"/>
    <m/>
    <n v="1"/>
    <n v="5.8823529411764705E-2"/>
    <n v="19"/>
    <n v="16"/>
    <n v="1"/>
    <n v="5.8823529411764705E-2"/>
  </r>
  <r>
    <x v="23"/>
    <x v="46"/>
    <s v="PRETORIA"/>
    <m/>
    <m/>
    <m/>
    <m/>
    <s v=""/>
    <n v="104"/>
    <n v="89"/>
    <n v="60"/>
    <n v="0.6741573033707865"/>
    <m/>
    <n v="23"/>
    <n v="0.20535714285714285"/>
    <n v="104"/>
    <n v="89"/>
    <n v="23"/>
    <n v="0.20535714285714285"/>
  </r>
  <r>
    <x v="23"/>
    <x v="47"/>
    <s v="SEOUL"/>
    <m/>
    <m/>
    <m/>
    <m/>
    <s v=""/>
    <n v="28"/>
    <n v="17"/>
    <n v="3"/>
    <n v="0.17647058823529413"/>
    <m/>
    <n v="6"/>
    <n v="0.2608695652173913"/>
    <n v="28"/>
    <n v="17"/>
    <n v="6"/>
    <n v="0.2608695652173913"/>
  </r>
  <r>
    <x v="23"/>
    <x v="131"/>
    <s v="KHARTOUM"/>
    <m/>
    <m/>
    <m/>
    <m/>
    <s v=""/>
    <n v="19"/>
    <n v="7"/>
    <n v="4"/>
    <n v="0.5714285714285714"/>
    <m/>
    <n v="7"/>
    <n v="0.5"/>
    <n v="19"/>
    <n v="7"/>
    <n v="7"/>
    <n v="0.5"/>
  </r>
  <r>
    <x v="23"/>
    <x v="79"/>
    <s v="DAR ES SALAAM"/>
    <m/>
    <m/>
    <m/>
    <m/>
    <s v=""/>
    <n v="14"/>
    <n v="10"/>
    <n v="2"/>
    <n v="0.2"/>
    <m/>
    <n v="6"/>
    <n v="0.375"/>
    <n v="14"/>
    <n v="10"/>
    <n v="6"/>
    <n v="0.375"/>
  </r>
  <r>
    <x v="23"/>
    <x v="50"/>
    <s v="BANGKOK"/>
    <m/>
    <m/>
    <m/>
    <m/>
    <s v=""/>
    <n v="2849"/>
    <n v="1982"/>
    <n v="670"/>
    <n v="0.33804238143289606"/>
    <m/>
    <n v="945"/>
    <n v="0.32285616672360778"/>
    <n v="2849"/>
    <n v="1982"/>
    <n v="945"/>
    <n v="0.32285616672360778"/>
  </r>
  <r>
    <x v="23"/>
    <x v="52"/>
    <s v="ISTANBUL"/>
    <m/>
    <m/>
    <m/>
    <m/>
    <s v=""/>
    <n v="4694"/>
    <n v="3506"/>
    <n v="2589"/>
    <n v="0.73844837421563037"/>
    <m/>
    <n v="834"/>
    <n v="0.19216589861751152"/>
    <n v="4694"/>
    <n v="3506"/>
    <n v="834"/>
    <n v="0.19216589861751152"/>
  </r>
  <r>
    <x v="23"/>
    <x v="53"/>
    <s v="KYIV"/>
    <m/>
    <m/>
    <m/>
    <m/>
    <s v=""/>
    <n v="54"/>
    <n v="27"/>
    <n v="17"/>
    <n v="0.62962962962962965"/>
    <m/>
    <n v="24"/>
    <n v="0.47058823529411764"/>
    <n v="54"/>
    <n v="27"/>
    <n v="24"/>
    <n v="0.47058823529411764"/>
  </r>
  <r>
    <x v="23"/>
    <x v="54"/>
    <s v="ABU DHABI"/>
    <m/>
    <m/>
    <m/>
    <m/>
    <s v=""/>
    <n v="617"/>
    <n v="471"/>
    <n v="226"/>
    <n v="0.47983014861995754"/>
    <n v="1"/>
    <n v="135"/>
    <n v="0.22240527182866557"/>
    <n v="617"/>
    <n v="472"/>
    <n v="135"/>
    <n v="0.22240527182866557"/>
  </r>
  <r>
    <x v="23"/>
    <x v="55"/>
    <s v="LONDON"/>
    <m/>
    <m/>
    <m/>
    <m/>
    <s v=""/>
    <n v="756"/>
    <n v="745"/>
    <n v="578"/>
    <n v="0.77583892617449668"/>
    <n v="16"/>
    <n v="16"/>
    <n v="2.0592020592020591E-2"/>
    <n v="756"/>
    <n v="761"/>
    <n v="16"/>
    <n v="2.0592020592020591E-2"/>
  </r>
  <r>
    <x v="23"/>
    <x v="56"/>
    <s v="WASHINGTON, DC"/>
    <m/>
    <m/>
    <m/>
    <m/>
    <s v=""/>
    <n v="487"/>
    <n v="381"/>
    <n v="100"/>
    <n v="0.26246719160104987"/>
    <m/>
    <n v="58"/>
    <n v="0.13211845102505695"/>
    <n v="487"/>
    <n v="381"/>
    <n v="58"/>
    <n v="0.13211845102505695"/>
  </r>
  <r>
    <x v="23"/>
    <x v="91"/>
    <s v="LUSAKA"/>
    <m/>
    <m/>
    <m/>
    <m/>
    <s v=""/>
    <n v="41"/>
    <n v="16"/>
    <n v="3"/>
    <n v="0.1875"/>
    <m/>
    <n v="21"/>
    <n v="0.56756756756756754"/>
    <n v="41"/>
    <n v="16"/>
    <n v="21"/>
    <n v="0.56756756756756754"/>
  </r>
  <r>
    <x v="24"/>
    <x v="1"/>
    <s v="ALGIERS"/>
    <n v="0"/>
    <n v="0"/>
    <n v="0"/>
    <n v="0"/>
    <s v=""/>
    <n v="895"/>
    <n v="641"/>
    <n v="491"/>
    <n v="0.765990639625585"/>
    <n v="5"/>
    <n v="249"/>
    <n v="0.27821229050279328"/>
    <n v="895"/>
    <n v="646"/>
    <n v="249"/>
    <n v="0.27821229050279328"/>
  </r>
  <r>
    <x v="24"/>
    <x v="2"/>
    <s v="BUENOS AIRES"/>
    <n v="0"/>
    <n v="0"/>
    <n v="0"/>
    <n v="0"/>
    <s v=""/>
    <n v="3"/>
    <n v="2"/>
    <n v="1"/>
    <n v="0.5"/>
    <n v="0"/>
    <n v="1"/>
    <n v="0.33333333333333331"/>
    <n v="3"/>
    <n v="2"/>
    <n v="1"/>
    <n v="0.33333333333333331"/>
  </r>
  <r>
    <x v="24"/>
    <x v="3"/>
    <s v="SYDNEY"/>
    <n v="0"/>
    <n v="0"/>
    <n v="0"/>
    <n v="0"/>
    <s v=""/>
    <n v="42"/>
    <n v="23"/>
    <n v="22"/>
    <n v="0.95652173913043481"/>
    <n v="19"/>
    <n v="0"/>
    <n v="0"/>
    <n v="42"/>
    <n v="42"/>
    <s v=""/>
    <s v=""/>
  </r>
  <r>
    <x v="24"/>
    <x v="83"/>
    <s v="VIENNA"/>
    <n v="0"/>
    <n v="0"/>
    <n v="0"/>
    <n v="0"/>
    <s v=""/>
    <n v="471"/>
    <n v="471"/>
    <n v="468"/>
    <n v="0.99363057324840764"/>
    <n v="0"/>
    <n v="0"/>
    <n v="0"/>
    <n v="471"/>
    <n v="471"/>
    <s v=""/>
    <s v=""/>
  </r>
  <r>
    <x v="24"/>
    <x v="4"/>
    <s v="BAKU"/>
    <n v="0"/>
    <n v="0"/>
    <n v="0"/>
    <n v="0"/>
    <s v=""/>
    <n v="1162"/>
    <n v="1124"/>
    <n v="928"/>
    <n v="0.82562277580071175"/>
    <n v="0"/>
    <n v="38"/>
    <n v="3.2702237521514632E-2"/>
    <n v="1162"/>
    <n v="1124"/>
    <n v="38"/>
    <n v="3.2702237521514632E-2"/>
  </r>
  <r>
    <x v="24"/>
    <x v="92"/>
    <s v="DHAKA"/>
    <n v="0"/>
    <n v="0"/>
    <n v="0"/>
    <n v="0"/>
    <s v=""/>
    <n v="366"/>
    <n v="298"/>
    <n v="136"/>
    <n v="0.4563758389261745"/>
    <n v="9"/>
    <n v="59"/>
    <n v="0.16120218579234974"/>
    <n v="366"/>
    <n v="307"/>
    <n v="59"/>
    <n v="0.16120218579234974"/>
  </r>
  <r>
    <x v="24"/>
    <x v="6"/>
    <s v="RIO DE JANEIRO"/>
    <n v="0"/>
    <n v="0"/>
    <n v="0"/>
    <n v="0"/>
    <s v=""/>
    <n v="8"/>
    <n v="6"/>
    <n v="3"/>
    <n v="0.5"/>
    <n v="0"/>
    <n v="2"/>
    <n v="0.25"/>
    <n v="8"/>
    <n v="6"/>
    <n v="2"/>
    <n v="0.25"/>
  </r>
  <r>
    <x v="24"/>
    <x v="6"/>
    <s v="SAO PAULO"/>
    <n v="0"/>
    <n v="0"/>
    <n v="0"/>
    <n v="0"/>
    <s v=""/>
    <n v="40"/>
    <n v="37"/>
    <n v="33"/>
    <n v="0.89189189189189189"/>
    <n v="0"/>
    <n v="3"/>
    <n v="7.4999999999999997E-2"/>
    <n v="40"/>
    <n v="37"/>
    <n v="3"/>
    <n v="7.4999999999999997E-2"/>
  </r>
  <r>
    <x v="24"/>
    <x v="62"/>
    <s v="YAONDE"/>
    <n v="1"/>
    <n v="1"/>
    <n v="0"/>
    <n v="0"/>
    <n v="0"/>
    <n v="267"/>
    <n v="212"/>
    <n v="86"/>
    <n v="0.40566037735849059"/>
    <n v="1"/>
    <n v="54"/>
    <n v="0.20224719101123595"/>
    <n v="268"/>
    <n v="214"/>
    <n v="54"/>
    <n v="0.20149253731343283"/>
  </r>
  <r>
    <x v="24"/>
    <x v="8"/>
    <s v="MONTREAL"/>
    <n v="0"/>
    <n v="0"/>
    <n v="0"/>
    <n v="0"/>
    <s v=""/>
    <n v="338"/>
    <n v="326"/>
    <n v="324"/>
    <n v="0.99386503067484666"/>
    <n v="5"/>
    <n v="7"/>
    <n v="2.0710059171597635E-2"/>
    <n v="338"/>
    <n v="331"/>
    <n v="7"/>
    <n v="2.0710059171597635E-2"/>
  </r>
  <r>
    <x v="24"/>
    <x v="8"/>
    <s v="VANCOUVER"/>
    <n v="4"/>
    <n v="4"/>
    <n v="0"/>
    <n v="0"/>
    <n v="0"/>
    <n v="448"/>
    <n v="443"/>
    <n v="313"/>
    <n v="0.7065462753950339"/>
    <n v="1"/>
    <n v="4"/>
    <n v="8.9285714285714281E-3"/>
    <n v="452"/>
    <n v="448"/>
    <n v="4"/>
    <n v="8.8495575221238937E-3"/>
  </r>
  <r>
    <x v="24"/>
    <x v="9"/>
    <s v="SANTIAGO DE CHILE"/>
    <n v="0"/>
    <n v="0"/>
    <n v="0"/>
    <n v="0"/>
    <s v=""/>
    <n v="11"/>
    <n v="11"/>
    <n v="11"/>
    <n v="1"/>
    <n v="0"/>
    <n v="0"/>
    <n v="0"/>
    <n v="11"/>
    <n v="11"/>
    <s v=""/>
    <s v=""/>
  </r>
  <r>
    <x v="24"/>
    <x v="10"/>
    <s v="BEIJING"/>
    <n v="0"/>
    <n v="0"/>
    <n v="0"/>
    <n v="0"/>
    <s v=""/>
    <n v="473"/>
    <n v="409"/>
    <n v="142"/>
    <n v="0.3471882640586797"/>
    <n v="0"/>
    <n v="64"/>
    <n v="0.13530655391120508"/>
    <n v="473"/>
    <n v="409"/>
    <n v="64"/>
    <n v="0.13530655391120508"/>
  </r>
  <r>
    <x v="24"/>
    <x v="10"/>
    <s v="GUANGZHOU (CANTON)"/>
    <n v="0"/>
    <n v="0"/>
    <n v="0"/>
    <n v="0"/>
    <s v=""/>
    <n v="163"/>
    <n v="125"/>
    <n v="86"/>
    <n v="0.68799999999999994"/>
    <n v="0"/>
    <n v="38"/>
    <n v="0.23312883435582821"/>
    <n v="163"/>
    <n v="125"/>
    <n v="38"/>
    <n v="0.23312883435582821"/>
  </r>
  <r>
    <x v="24"/>
    <x v="10"/>
    <s v="SHANGHAI"/>
    <n v="1"/>
    <n v="1"/>
    <n v="0"/>
    <n v="0"/>
    <n v="0"/>
    <n v="371"/>
    <n v="349"/>
    <n v="155"/>
    <n v="0.44412607449856734"/>
    <n v="0"/>
    <n v="22"/>
    <n v="5.9299191374663072E-2"/>
    <n v="372"/>
    <n v="350"/>
    <n v="22"/>
    <n v="5.9139784946236562E-2"/>
  </r>
  <r>
    <x v="24"/>
    <x v="11"/>
    <s v="BOGOTA"/>
    <n v="0"/>
    <n v="0"/>
    <n v="0"/>
    <n v="0"/>
    <s v=""/>
    <n v="13"/>
    <n v="12"/>
    <n v="11"/>
    <n v="0.91666666666666663"/>
    <n v="0"/>
    <n v="1"/>
    <n v="7.6923076923076927E-2"/>
    <n v="13"/>
    <n v="12"/>
    <n v="1"/>
    <n v="7.6923076923076927E-2"/>
  </r>
  <r>
    <x v="24"/>
    <x v="63"/>
    <s v="KINSHASA"/>
    <n v="0"/>
    <n v="0"/>
    <n v="0"/>
    <n v="0"/>
    <s v=""/>
    <n v="229"/>
    <n v="145"/>
    <n v="45"/>
    <n v="0.31034482758620691"/>
    <n v="13"/>
    <n v="71"/>
    <n v="0.31004366812227074"/>
    <n v="229"/>
    <n v="158"/>
    <n v="71"/>
    <n v="0.31004366812227074"/>
  </r>
  <r>
    <x v="24"/>
    <x v="137"/>
    <s v="SAN JOSE"/>
    <n v="1"/>
    <n v="1"/>
    <n v="0"/>
    <n v="0"/>
    <n v="0"/>
    <n v="5"/>
    <n v="5"/>
    <n v="5"/>
    <n v="1"/>
    <n v="0"/>
    <n v="0"/>
    <n v="0"/>
    <n v="6"/>
    <n v="6"/>
    <s v=""/>
    <s v=""/>
  </r>
  <r>
    <x v="24"/>
    <x v="64"/>
    <s v="ABIDJAN"/>
    <n v="0"/>
    <n v="0"/>
    <n v="0"/>
    <n v="0"/>
    <s v=""/>
    <n v="486"/>
    <n v="425"/>
    <n v="248"/>
    <n v="0.58352941176470585"/>
    <n v="9"/>
    <n v="52"/>
    <n v="0.10699588477366255"/>
    <n v="486"/>
    <n v="434"/>
    <n v="52"/>
    <n v="0.10699588477366255"/>
  </r>
  <r>
    <x v="24"/>
    <x v="13"/>
    <s v="HAVANA"/>
    <n v="0"/>
    <n v="0"/>
    <n v="0"/>
    <n v="0"/>
    <s v=""/>
    <n v="169"/>
    <n v="151"/>
    <n v="116"/>
    <n v="0.76821192052980136"/>
    <n v="0"/>
    <n v="18"/>
    <n v="0.10650887573964497"/>
    <n v="169"/>
    <n v="151"/>
    <n v="18"/>
    <n v="0.10650887573964497"/>
  </r>
  <r>
    <x v="24"/>
    <x v="114"/>
    <s v="SANTO DOMINGO"/>
    <n v="0"/>
    <n v="0"/>
    <n v="0"/>
    <n v="0"/>
    <s v=""/>
    <n v="580"/>
    <n v="473"/>
    <n v="78"/>
    <n v="0.16490486257928119"/>
    <n v="0"/>
    <n v="107"/>
    <n v="0.18448275862068966"/>
    <n v="580"/>
    <n v="473"/>
    <n v="107"/>
    <n v="0.18448275862068966"/>
  </r>
  <r>
    <x v="24"/>
    <x v="115"/>
    <s v="QUITO"/>
    <n v="1"/>
    <n v="1"/>
    <n v="1"/>
    <n v="0"/>
    <n v="0"/>
    <n v="852"/>
    <n v="781"/>
    <n v="778"/>
    <n v="0.99615877080665816"/>
    <n v="0"/>
    <n v="71"/>
    <n v="8.3333333333333329E-2"/>
    <n v="853"/>
    <n v="782"/>
    <n v="71"/>
    <n v="8.3235638921453692E-2"/>
  </r>
  <r>
    <x v="24"/>
    <x v="15"/>
    <s v="CAIRO"/>
    <n v="0"/>
    <n v="0"/>
    <n v="0"/>
    <n v="0"/>
    <s v=""/>
    <n v="1667"/>
    <n v="1459"/>
    <n v="667"/>
    <n v="0.45716244002741602"/>
    <n v="48"/>
    <n v="160"/>
    <n v="9.5980803839232159E-2"/>
    <n v="1667"/>
    <n v="1507"/>
    <n v="160"/>
    <n v="9.5980803839232159E-2"/>
  </r>
  <r>
    <x v="24"/>
    <x v="16"/>
    <s v="ADDIS ABEBA"/>
    <n v="0"/>
    <n v="0"/>
    <n v="0"/>
    <n v="0"/>
    <s v=""/>
    <n v="273"/>
    <n v="237"/>
    <n v="91"/>
    <n v="0.38396624472573837"/>
    <n v="12"/>
    <n v="24"/>
    <n v="8.7912087912087919E-2"/>
    <n v="273"/>
    <n v="249"/>
    <n v="24"/>
    <n v="8.7912087912087919E-2"/>
  </r>
  <r>
    <x v="24"/>
    <x v="85"/>
    <s v="TBILISSI"/>
    <n v="0"/>
    <n v="0"/>
    <n v="0"/>
    <n v="0"/>
    <s v=""/>
    <n v="191"/>
    <n v="174"/>
    <n v="105"/>
    <n v="0.60344827586206895"/>
    <n v="0"/>
    <n v="17"/>
    <n v="8.9005235602094238E-2"/>
    <n v="191"/>
    <n v="174"/>
    <n v="17"/>
    <n v="8.9005235602094238E-2"/>
  </r>
  <r>
    <x v="24"/>
    <x v="18"/>
    <s v="FRANKFURT/MAIN"/>
    <n v="0"/>
    <n v="0"/>
    <n v="0"/>
    <n v="0"/>
    <s v=""/>
    <n v="7"/>
    <n v="7"/>
    <n v="7"/>
    <n v="1"/>
    <n v="0"/>
    <n v="0"/>
    <n v="0"/>
    <n v="7"/>
    <n v="7"/>
    <s v=""/>
    <s v=""/>
  </r>
  <r>
    <x v="24"/>
    <x v="18"/>
    <s v="STUTTGART"/>
    <n v="0"/>
    <n v="0"/>
    <n v="0"/>
    <n v="0"/>
    <s v=""/>
    <n v="7"/>
    <n v="7"/>
    <n v="7"/>
    <n v="1"/>
    <n v="0"/>
    <n v="0"/>
    <n v="0"/>
    <n v="7"/>
    <n v="7"/>
    <s v=""/>
    <s v=""/>
  </r>
  <r>
    <x v="24"/>
    <x v="86"/>
    <s v="ACCRA"/>
    <n v="4"/>
    <n v="4"/>
    <n v="4"/>
    <n v="0"/>
    <n v="0"/>
    <n v="720"/>
    <n v="402"/>
    <n v="230"/>
    <n v="0.57213930348258701"/>
    <n v="7"/>
    <n v="311"/>
    <n v="0.43194444444444446"/>
    <n v="724"/>
    <n v="413"/>
    <n v="311"/>
    <n v="0.42955801104972374"/>
  </r>
  <r>
    <x v="24"/>
    <x v="66"/>
    <s v="ATHENS"/>
    <n v="0"/>
    <n v="0"/>
    <n v="0"/>
    <n v="0"/>
    <s v=""/>
    <n v="2"/>
    <n v="2"/>
    <n v="2"/>
    <n v="1"/>
    <n v="0"/>
    <n v="0"/>
    <n v="0"/>
    <n v="2"/>
    <n v="2"/>
    <s v=""/>
    <s v=""/>
  </r>
  <r>
    <x v="24"/>
    <x v="19"/>
    <s v="HONG KONG"/>
    <n v="0"/>
    <n v="0"/>
    <n v="0"/>
    <n v="0"/>
    <s v=""/>
    <n v="79"/>
    <n v="64"/>
    <n v="42"/>
    <n v="0.65625"/>
    <n v="0"/>
    <n v="15"/>
    <n v="0.189873417721519"/>
    <n v="79"/>
    <n v="64"/>
    <n v="15"/>
    <n v="0.189873417721519"/>
  </r>
  <r>
    <x v="24"/>
    <x v="20"/>
    <s v="NEW DELHI"/>
    <n v="0"/>
    <n v="0"/>
    <n v="0"/>
    <n v="0"/>
    <s v=""/>
    <n v="19645"/>
    <n v="15481"/>
    <n v="14072"/>
    <n v="0.90898520767392288"/>
    <n v="30"/>
    <n v="4134"/>
    <n v="0.21043522524815475"/>
    <n v="19645"/>
    <n v="15511"/>
    <n v="4134"/>
    <n v="0.21043522524815475"/>
  </r>
  <r>
    <x v="24"/>
    <x v="21"/>
    <s v="JAKARTA"/>
    <n v="0"/>
    <n v="0"/>
    <n v="0"/>
    <n v="0"/>
    <s v=""/>
    <n v="3683"/>
    <n v="3477"/>
    <n v="1439"/>
    <n v="0.41386252516537247"/>
    <n v="1"/>
    <n v="205"/>
    <n v="5.566114580505023E-2"/>
    <n v="3683"/>
    <n v="3478"/>
    <n v="205"/>
    <n v="5.566114580505023E-2"/>
  </r>
  <r>
    <x v="24"/>
    <x v="22"/>
    <s v="TEHERAN"/>
    <n v="0"/>
    <n v="0"/>
    <n v="0"/>
    <n v="0"/>
    <s v=""/>
    <n v="1979"/>
    <n v="1736"/>
    <n v="855"/>
    <n v="0.49251152073732718"/>
    <n v="17"/>
    <n v="226"/>
    <n v="0.11419909044972208"/>
    <n v="1979"/>
    <n v="1753"/>
    <n v="226"/>
    <n v="0.11419909044972208"/>
  </r>
  <r>
    <x v="24"/>
    <x v="24"/>
    <s v="TEL AVIV"/>
    <n v="0"/>
    <n v="0"/>
    <n v="0"/>
    <n v="0"/>
    <s v=""/>
    <n v="95"/>
    <n v="69"/>
    <n v="66"/>
    <n v="0.95652173913043481"/>
    <n v="20"/>
    <n v="6"/>
    <n v="6.3157894736842107E-2"/>
    <n v="95"/>
    <n v="89"/>
    <n v="6"/>
    <n v="6.3157894736842107E-2"/>
  </r>
  <r>
    <x v="24"/>
    <x v="68"/>
    <s v="MILAN"/>
    <n v="0"/>
    <n v="0"/>
    <n v="0"/>
    <n v="0"/>
    <s v=""/>
    <n v="4"/>
    <n v="0"/>
    <n v="0"/>
    <s v=""/>
    <n v="4"/>
    <n v="0"/>
    <n v="0"/>
    <n v="4"/>
    <n v="4"/>
    <s v=""/>
    <s v=""/>
  </r>
  <r>
    <x v="24"/>
    <x v="68"/>
    <s v="ROME"/>
    <n v="0"/>
    <n v="0"/>
    <n v="0"/>
    <n v="0"/>
    <s v=""/>
    <n v="1"/>
    <n v="1"/>
    <n v="1"/>
    <n v="1"/>
    <n v="0"/>
    <n v="0"/>
    <n v="0"/>
    <n v="1"/>
    <n v="1"/>
    <s v=""/>
    <s v=""/>
  </r>
  <r>
    <x v="24"/>
    <x v="25"/>
    <s v="TOKYO"/>
    <n v="1"/>
    <n v="1"/>
    <n v="1"/>
    <n v="0"/>
    <n v="0"/>
    <n v="110"/>
    <n v="104"/>
    <n v="103"/>
    <n v="0.99038461538461542"/>
    <n v="3"/>
    <n v="3"/>
    <n v="2.7272727272727271E-2"/>
    <n v="111"/>
    <n v="108"/>
    <n v="3"/>
    <n v="2.7027027027027029E-2"/>
  </r>
  <r>
    <x v="24"/>
    <x v="26"/>
    <s v="AMMAN"/>
    <n v="0"/>
    <n v="0"/>
    <n v="0"/>
    <n v="0"/>
    <s v=""/>
    <n v="766"/>
    <n v="691"/>
    <n v="433"/>
    <n v="0.62662807525325614"/>
    <n v="19"/>
    <n v="56"/>
    <n v="7.3107049608355096E-2"/>
    <n v="766"/>
    <n v="710"/>
    <n v="56"/>
    <n v="7.3107049608355096E-2"/>
  </r>
  <r>
    <x v="24"/>
    <x v="27"/>
    <s v="NUR-SULTAN"/>
    <n v="0"/>
    <n v="0"/>
    <n v="0"/>
    <n v="0"/>
    <s v=""/>
    <n v="713"/>
    <n v="688"/>
    <n v="391"/>
    <n v="0.5683139534883721"/>
    <n v="0"/>
    <n v="25"/>
    <n v="3.5063113604488078E-2"/>
    <n v="713"/>
    <n v="688"/>
    <n v="25"/>
    <n v="3.5063113604488078E-2"/>
  </r>
  <r>
    <x v="24"/>
    <x v="28"/>
    <s v="NAIROBI"/>
    <n v="0"/>
    <n v="0"/>
    <n v="0"/>
    <n v="0"/>
    <s v=""/>
    <n v="775"/>
    <n v="695"/>
    <n v="526"/>
    <n v="0.7568345323741007"/>
    <n v="14"/>
    <n v="66"/>
    <n v="8.5161290322580643E-2"/>
    <n v="775"/>
    <n v="709"/>
    <n v="66"/>
    <n v="8.5161290322580643E-2"/>
  </r>
  <r>
    <x v="24"/>
    <x v="100"/>
    <s v="PRISTINA"/>
    <n v="3"/>
    <n v="3"/>
    <n v="0"/>
    <n v="0"/>
    <n v="0"/>
    <n v="17277"/>
    <n v="525"/>
    <n v="523"/>
    <n v="0.99619047619047618"/>
    <n v="14072"/>
    <n v="2680"/>
    <n v="0.15511952306534699"/>
    <n v="17280"/>
    <n v="14600"/>
    <n v="2680"/>
    <n v="0.15509259259259259"/>
  </r>
  <r>
    <x v="24"/>
    <x v="142"/>
    <s v="BISHKEK"/>
    <n v="0"/>
    <n v="0"/>
    <n v="0"/>
    <n v="0"/>
    <s v=""/>
    <n v="572"/>
    <n v="510"/>
    <n v="445"/>
    <n v="0.87254901960784315"/>
    <n v="4"/>
    <n v="58"/>
    <n v="0.10139860139860139"/>
    <n v="572"/>
    <n v="514"/>
    <n v="58"/>
    <n v="0.10139860139860139"/>
  </r>
  <r>
    <x v="24"/>
    <x v="30"/>
    <s v="BEIRUT"/>
    <n v="0"/>
    <n v="0"/>
    <n v="0"/>
    <n v="0"/>
    <s v=""/>
    <n v="1571"/>
    <n v="1162"/>
    <n v="1022"/>
    <n v="0.87951807228915657"/>
    <n v="37"/>
    <n v="372"/>
    <n v="0.23679185232336092"/>
    <n v="1571"/>
    <n v="1199"/>
    <n v="372"/>
    <n v="0.23679185232336092"/>
  </r>
  <r>
    <x v="24"/>
    <x v="122"/>
    <s v="ANTANANARIVO"/>
    <n v="0"/>
    <n v="0"/>
    <n v="0"/>
    <n v="0"/>
    <s v=""/>
    <n v="98"/>
    <n v="77"/>
    <n v="27"/>
    <n v="0.35064935064935066"/>
    <n v="0"/>
    <n v="21"/>
    <n v="0.21428571428571427"/>
    <n v="98"/>
    <n v="77"/>
    <n v="21"/>
    <n v="0.21428571428571427"/>
  </r>
  <r>
    <x v="24"/>
    <x v="32"/>
    <s v="MEXICO CITY"/>
    <n v="0"/>
    <n v="0"/>
    <n v="0"/>
    <n v="0"/>
    <s v=""/>
    <n v="29"/>
    <n v="26"/>
    <n v="12"/>
    <n v="0.46153846153846156"/>
    <n v="2"/>
    <n v="1"/>
    <n v="3.4482758620689655E-2"/>
    <n v="29"/>
    <n v="28"/>
    <n v="1"/>
    <n v="3.4482758620689655E-2"/>
  </r>
  <r>
    <x v="24"/>
    <x v="33"/>
    <s v="RABAT"/>
    <n v="0"/>
    <n v="0"/>
    <n v="0"/>
    <n v="0"/>
    <s v=""/>
    <n v="667"/>
    <n v="588"/>
    <n v="541"/>
    <n v="0.92006802721088432"/>
    <n v="11"/>
    <n v="68"/>
    <n v="0.10194902548725637"/>
    <n v="667"/>
    <n v="599"/>
    <n v="68"/>
    <n v="0.10194902548725637"/>
  </r>
  <r>
    <x v="24"/>
    <x v="104"/>
    <s v="KATHMANDU"/>
    <n v="0"/>
    <n v="0"/>
    <n v="0"/>
    <n v="0"/>
    <s v=""/>
    <n v="381"/>
    <n v="309"/>
    <n v="96"/>
    <n v="0.31067961165048541"/>
    <n v="0"/>
    <n v="72"/>
    <n v="0.1889763779527559"/>
    <n v="381"/>
    <n v="309"/>
    <n v="72"/>
    <n v="0.1889763779527559"/>
  </r>
  <r>
    <x v="24"/>
    <x v="70"/>
    <s v="THE HAGUE"/>
    <n v="0"/>
    <n v="0"/>
    <n v="0"/>
    <n v="0"/>
    <s v=""/>
    <n v="2"/>
    <n v="2"/>
    <n v="2"/>
    <n v="1"/>
    <n v="0"/>
    <n v="0"/>
    <n v="0"/>
    <n v="2"/>
    <n v="2"/>
    <s v=""/>
    <s v=""/>
  </r>
  <r>
    <x v="24"/>
    <x v="127"/>
    <s v="WELLINGTON"/>
    <n v="0"/>
    <n v="0"/>
    <n v="0"/>
    <n v="0"/>
    <s v=""/>
    <n v="4"/>
    <n v="4"/>
    <n v="4"/>
    <n v="1"/>
    <n v="0"/>
    <n v="0"/>
    <n v="0"/>
    <n v="4"/>
    <n v="4"/>
    <s v=""/>
    <s v=""/>
  </r>
  <r>
    <x v="24"/>
    <x v="34"/>
    <s v="ABUJA"/>
    <n v="0"/>
    <n v="0"/>
    <n v="0"/>
    <n v="0"/>
    <s v=""/>
    <n v="693"/>
    <n v="510"/>
    <n v="178"/>
    <n v="0.34901960784313724"/>
    <n v="26"/>
    <n v="157"/>
    <n v="0.22655122655122656"/>
    <n v="693"/>
    <n v="536"/>
    <n v="157"/>
    <n v="0.22655122655122656"/>
  </r>
  <r>
    <x v="24"/>
    <x v="36"/>
    <s v="ISLAMABAD"/>
    <n v="0"/>
    <n v="0"/>
    <n v="0"/>
    <n v="0"/>
    <s v=""/>
    <n v="1180"/>
    <n v="568"/>
    <n v="111"/>
    <n v="0.1954225352112676"/>
    <n v="32"/>
    <n v="580"/>
    <n v="0.49152542372881358"/>
    <n v="1180"/>
    <n v="600"/>
    <n v="580"/>
    <n v="0.49152542372881358"/>
  </r>
  <r>
    <x v="24"/>
    <x v="145"/>
    <s v="RAMALLAH"/>
    <n v="0"/>
    <n v="0"/>
    <n v="0"/>
    <n v="0"/>
    <s v=""/>
    <n v="171"/>
    <n v="155"/>
    <n v="50"/>
    <n v="0.32258064516129031"/>
    <n v="2"/>
    <n v="14"/>
    <n v="8.1871345029239762E-2"/>
    <n v="171"/>
    <n v="157"/>
    <n v="14"/>
    <n v="8.1871345029239762E-2"/>
  </r>
  <r>
    <x v="24"/>
    <x v="37"/>
    <s v="LIMA"/>
    <n v="0"/>
    <n v="0"/>
    <n v="0"/>
    <n v="0"/>
    <s v=""/>
    <n v="79"/>
    <n v="68"/>
    <n v="57"/>
    <n v="0.83823529411764708"/>
    <n v="0"/>
    <n v="11"/>
    <n v="0.13924050632911392"/>
    <n v="79"/>
    <n v="68"/>
    <n v="11"/>
    <n v="0.13924050632911392"/>
  </r>
  <r>
    <x v="24"/>
    <x v="38"/>
    <s v="MANILA"/>
    <n v="0"/>
    <n v="0"/>
    <n v="0"/>
    <n v="0"/>
    <s v=""/>
    <n v="897"/>
    <n v="753"/>
    <n v="274"/>
    <n v="0.36387782204515273"/>
    <n v="0"/>
    <n v="144"/>
    <n v="0.16053511705685619"/>
    <n v="897"/>
    <n v="753"/>
    <n v="144"/>
    <n v="0.16053511705685619"/>
  </r>
  <r>
    <x v="24"/>
    <x v="72"/>
    <s v="WARSAW"/>
    <n v="0"/>
    <n v="0"/>
    <n v="0"/>
    <n v="0"/>
    <s v=""/>
    <n v="1"/>
    <n v="1"/>
    <n v="0"/>
    <n v="0"/>
    <n v="0"/>
    <n v="0"/>
    <n v="0"/>
    <n v="1"/>
    <n v="1"/>
    <s v=""/>
    <s v=""/>
  </r>
  <r>
    <x v="24"/>
    <x v="73"/>
    <s v="LISBON"/>
    <n v="0"/>
    <n v="0"/>
    <n v="0"/>
    <n v="0"/>
    <s v=""/>
    <n v="2"/>
    <n v="2"/>
    <n v="2"/>
    <n v="1"/>
    <n v="0"/>
    <n v="0"/>
    <n v="0"/>
    <n v="2"/>
    <n v="2"/>
    <s v=""/>
    <s v=""/>
  </r>
  <r>
    <x v="24"/>
    <x v="74"/>
    <s v="DOHA"/>
    <n v="0"/>
    <n v="0"/>
    <n v="0"/>
    <n v="0"/>
    <s v=""/>
    <n v="3076"/>
    <n v="2897"/>
    <n v="2895"/>
    <n v="0.99930963065239908"/>
    <n v="39"/>
    <n v="140"/>
    <n v="4.5513654096228866E-2"/>
    <n v="3076"/>
    <n v="2936"/>
    <n v="140"/>
    <n v="4.5513654096228866E-2"/>
  </r>
  <r>
    <x v="24"/>
    <x v="39"/>
    <s v="BUCHAREST"/>
    <n v="0"/>
    <n v="0"/>
    <n v="0"/>
    <n v="0"/>
    <s v=""/>
    <n v="109"/>
    <n v="104"/>
    <n v="93"/>
    <n v="0.89423076923076927"/>
    <n v="1"/>
    <n v="4"/>
    <n v="3.669724770642202E-2"/>
    <n v="109"/>
    <n v="105"/>
    <n v="4"/>
    <n v="3.669724770642202E-2"/>
  </r>
  <r>
    <x v="24"/>
    <x v="40"/>
    <s v="MOSCOW"/>
    <n v="0"/>
    <n v="0"/>
    <n v="0"/>
    <n v="0"/>
    <s v=""/>
    <n v="6271"/>
    <n v="6195"/>
    <n v="6045"/>
    <n v="0.97578692493946728"/>
    <n v="55"/>
    <n v="21"/>
    <n v="3.3487482060277469E-3"/>
    <n v="6271"/>
    <n v="6250"/>
    <n v="21"/>
    <n v="3.3487482060277469E-3"/>
  </r>
  <r>
    <x v="24"/>
    <x v="41"/>
    <s v="RIYADH"/>
    <n v="0"/>
    <n v="0"/>
    <n v="0"/>
    <n v="0"/>
    <s v=""/>
    <n v="7561"/>
    <n v="7300"/>
    <n v="6911"/>
    <n v="0.9467123287671233"/>
    <n v="6"/>
    <n v="255"/>
    <n v="3.3725697659039808E-2"/>
    <n v="7561"/>
    <n v="7306"/>
    <n v="255"/>
    <n v="3.3725697659039808E-2"/>
  </r>
  <r>
    <x v="24"/>
    <x v="42"/>
    <s v="DAKAR"/>
    <n v="0"/>
    <n v="0"/>
    <n v="0"/>
    <n v="0"/>
    <s v=""/>
    <n v="719"/>
    <n v="566"/>
    <n v="196"/>
    <n v="0.3462897526501767"/>
    <n v="12"/>
    <n v="141"/>
    <n v="0.19610570236439498"/>
    <n v="719"/>
    <n v="578"/>
    <n v="141"/>
    <n v="0.19610570236439498"/>
  </r>
  <r>
    <x v="24"/>
    <x v="43"/>
    <s v="BELGRADE"/>
    <n v="0"/>
    <n v="0"/>
    <n v="0"/>
    <n v="0"/>
    <s v=""/>
    <n v="1119"/>
    <n v="1051"/>
    <n v="958"/>
    <n v="0.91151284490960993"/>
    <n v="2"/>
    <n v="66"/>
    <n v="5.8981233243967826E-2"/>
    <n v="1119"/>
    <n v="1053"/>
    <n v="66"/>
    <n v="5.8981233243967826E-2"/>
  </r>
  <r>
    <x v="24"/>
    <x v="76"/>
    <s v="SINGAPORE"/>
    <n v="0"/>
    <n v="0"/>
    <n v="0"/>
    <n v="0"/>
    <s v=""/>
    <n v="471"/>
    <n v="442"/>
    <n v="390"/>
    <n v="0.88235294117647056"/>
    <n v="0"/>
    <n v="29"/>
    <n v="6.1571125265392782E-2"/>
    <n v="471"/>
    <n v="442"/>
    <n v="29"/>
    <n v="6.1571125265392782E-2"/>
  </r>
  <r>
    <x v="24"/>
    <x v="46"/>
    <s v="PRETORIA"/>
    <n v="0"/>
    <n v="0"/>
    <n v="0"/>
    <n v="0"/>
    <s v=""/>
    <n v="2032"/>
    <n v="1927"/>
    <n v="1517"/>
    <n v="0.78723404255319152"/>
    <n v="11"/>
    <n v="94"/>
    <n v="4.625984251968504E-2"/>
    <n v="2032"/>
    <n v="1938"/>
    <n v="94"/>
    <n v="4.625984251968504E-2"/>
  </r>
  <r>
    <x v="24"/>
    <x v="47"/>
    <s v="SEOUL"/>
    <n v="0"/>
    <n v="0"/>
    <n v="0"/>
    <n v="0"/>
    <s v=""/>
    <n v="40"/>
    <n v="26"/>
    <n v="7"/>
    <n v="0.26923076923076922"/>
    <n v="0"/>
    <n v="14"/>
    <n v="0.35"/>
    <n v="40"/>
    <n v="26"/>
    <n v="14"/>
    <n v="0.35"/>
  </r>
  <r>
    <x v="24"/>
    <x v="77"/>
    <s v="BARCELONA"/>
    <n v="0"/>
    <n v="0"/>
    <n v="0"/>
    <n v="0"/>
    <s v=""/>
    <n v="3"/>
    <n v="3"/>
    <n v="3"/>
    <n v="1"/>
    <n v="0"/>
    <n v="0"/>
    <n v="0"/>
    <n v="3"/>
    <n v="3"/>
    <s v=""/>
    <s v=""/>
  </r>
  <r>
    <x v="24"/>
    <x v="77"/>
    <s v="MADRID"/>
    <n v="0"/>
    <n v="0"/>
    <n v="0"/>
    <n v="0"/>
    <s v=""/>
    <n v="8"/>
    <n v="8"/>
    <n v="0"/>
    <n v="0"/>
    <n v="0"/>
    <n v="0"/>
    <n v="0"/>
    <n v="8"/>
    <n v="8"/>
    <s v=""/>
    <s v=""/>
  </r>
  <r>
    <x v="24"/>
    <x v="130"/>
    <s v="COLOMBO"/>
    <n v="0"/>
    <n v="0"/>
    <n v="0"/>
    <n v="0"/>
    <s v=""/>
    <n v="896"/>
    <n v="678"/>
    <n v="293"/>
    <n v="0.43215339233038347"/>
    <n v="15"/>
    <n v="203"/>
    <n v="0.2265625"/>
    <n v="896"/>
    <n v="693"/>
    <n v="203"/>
    <n v="0.2265625"/>
  </r>
  <r>
    <x v="24"/>
    <x v="131"/>
    <s v="KHARTOUM"/>
    <n v="0"/>
    <n v="0"/>
    <n v="0"/>
    <n v="0"/>
    <s v=""/>
    <n v="77"/>
    <n v="54"/>
    <n v="27"/>
    <n v="0.5"/>
    <n v="9"/>
    <n v="14"/>
    <n v="0.18181818181818182"/>
    <n v="77"/>
    <n v="63"/>
    <n v="14"/>
    <n v="0.18181818181818182"/>
  </r>
  <r>
    <x v="24"/>
    <x v="49"/>
    <s v="TAIPEI"/>
    <n v="0"/>
    <n v="0"/>
    <n v="0"/>
    <n v="0"/>
    <s v=""/>
    <n v="11"/>
    <n v="11"/>
    <n v="9"/>
    <n v="0.81818181818181823"/>
    <n v="0"/>
    <n v="0"/>
    <n v="0"/>
    <n v="11"/>
    <n v="11"/>
    <s v=""/>
    <s v=""/>
  </r>
  <r>
    <x v="24"/>
    <x v="79"/>
    <s v="DAR ES SALAAM"/>
    <n v="0"/>
    <n v="0"/>
    <n v="0"/>
    <n v="0"/>
    <s v=""/>
    <n v="320"/>
    <n v="265"/>
    <n v="75"/>
    <n v="0.28301886792452829"/>
    <n v="0"/>
    <n v="55"/>
    <n v="0.171875"/>
    <n v="320"/>
    <n v="265"/>
    <n v="55"/>
    <n v="0.171875"/>
  </r>
  <r>
    <x v="24"/>
    <x v="50"/>
    <s v="BANGKOK"/>
    <n v="1"/>
    <n v="1"/>
    <n v="1"/>
    <n v="0"/>
    <n v="0"/>
    <n v="5242"/>
    <n v="4940"/>
    <n v="4176"/>
    <n v="0.84534412955465588"/>
    <n v="0"/>
    <n v="302"/>
    <n v="5.7611598626478445E-2"/>
    <n v="5243"/>
    <n v="4941"/>
    <n v="302"/>
    <n v="5.7600610337592978E-2"/>
  </r>
  <r>
    <x v="24"/>
    <x v="51"/>
    <s v="TUNIS"/>
    <n v="0"/>
    <n v="0"/>
    <n v="0"/>
    <n v="0"/>
    <s v=""/>
    <n v="1463"/>
    <n v="1159"/>
    <n v="1085"/>
    <n v="0.93615185504745468"/>
    <n v="77"/>
    <n v="227"/>
    <n v="0.15516062884483936"/>
    <n v="1463"/>
    <n v="1236"/>
    <n v="227"/>
    <n v="0.15516062884483936"/>
  </r>
  <r>
    <x v="24"/>
    <x v="52"/>
    <s v="ISTANBUL"/>
    <n v="0"/>
    <n v="0"/>
    <n v="0"/>
    <n v="0"/>
    <s v=""/>
    <n v="7833"/>
    <n v="6873"/>
    <n v="5927"/>
    <n v="0.86235995926087594"/>
    <n v="47"/>
    <n v="913"/>
    <n v="0.11655815141069832"/>
    <n v="7833"/>
    <n v="6920"/>
    <n v="913"/>
    <n v="0.11655815141069832"/>
  </r>
  <r>
    <x v="24"/>
    <x v="53"/>
    <s v="KYIV"/>
    <n v="0"/>
    <n v="0"/>
    <n v="0"/>
    <n v="0"/>
    <s v=""/>
    <n v="403"/>
    <n v="375"/>
    <n v="350"/>
    <n v="0.93333333333333335"/>
    <n v="0"/>
    <n v="28"/>
    <n v="6.9478908188585611E-2"/>
    <n v="403"/>
    <n v="375"/>
    <n v="28"/>
    <n v="6.9478908188585611E-2"/>
  </r>
  <r>
    <x v="24"/>
    <x v="54"/>
    <s v="ABU DHABI"/>
    <n v="0"/>
    <n v="0"/>
    <n v="0"/>
    <n v="0"/>
    <s v=""/>
    <n v="10538"/>
    <n v="8555"/>
    <n v="7406"/>
    <n v="0.86569257744009354"/>
    <n v="52"/>
    <n v="1931"/>
    <n v="0.1832416018219776"/>
    <n v="10538"/>
    <n v="8607"/>
    <n v="1931"/>
    <n v="0.1832416018219776"/>
  </r>
  <r>
    <x v="24"/>
    <x v="55"/>
    <s v="LONDON"/>
    <n v="2"/>
    <n v="2"/>
    <n v="2"/>
    <n v="0"/>
    <n v="0"/>
    <n v="1715"/>
    <n v="1675"/>
    <n v="1668"/>
    <n v="0.99582089552238806"/>
    <n v="12"/>
    <n v="28"/>
    <n v="1.6326530612244899E-2"/>
    <n v="1717"/>
    <n v="1689"/>
    <n v="28"/>
    <n v="1.6307513104251603E-2"/>
  </r>
  <r>
    <x v="24"/>
    <x v="56"/>
    <s v="ATLANTA, GA"/>
    <n v="0"/>
    <n v="0"/>
    <n v="0"/>
    <n v="0"/>
    <s v=""/>
    <n v="375"/>
    <n v="373"/>
    <n v="373"/>
    <n v="1"/>
    <n v="0"/>
    <n v="2"/>
    <n v="5.3333333333333332E-3"/>
    <n v="375"/>
    <n v="373"/>
    <n v="2"/>
    <n v="5.3333333333333332E-3"/>
  </r>
  <r>
    <x v="24"/>
    <x v="56"/>
    <s v="NEW YORK, NY"/>
    <n v="0"/>
    <n v="0"/>
    <n v="0"/>
    <n v="0"/>
    <s v=""/>
    <n v="812"/>
    <n v="782"/>
    <n v="776"/>
    <n v="0.99232736572890023"/>
    <n v="20"/>
    <n v="10"/>
    <n v="1.2315270935960592E-2"/>
    <n v="812"/>
    <n v="802"/>
    <n v="10"/>
    <n v="1.2315270935960592E-2"/>
  </r>
  <r>
    <x v="24"/>
    <x v="56"/>
    <s v="SAN FRANCISCO, CA"/>
    <n v="0"/>
    <n v="0"/>
    <n v="0"/>
    <n v="0"/>
    <s v=""/>
    <n v="764"/>
    <n v="757"/>
    <n v="751"/>
    <n v="0.99207397622192861"/>
    <n v="3"/>
    <n v="4"/>
    <n v="5.235602094240838E-3"/>
    <n v="764"/>
    <n v="760"/>
    <n v="4"/>
    <n v="5.235602094240838E-3"/>
  </r>
  <r>
    <x v="24"/>
    <x v="56"/>
    <s v="WASHINGTON, DC"/>
    <n v="0"/>
    <n v="0"/>
    <n v="0"/>
    <n v="0"/>
    <s v=""/>
    <n v="275"/>
    <n v="271"/>
    <n v="269"/>
    <n v="0.99261992619926198"/>
    <n v="3"/>
    <n v="1"/>
    <n v="3.6363636363636364E-3"/>
    <n v="275"/>
    <n v="274"/>
    <n v="1"/>
    <n v="3.6363636363636364E-3"/>
  </r>
  <r>
    <x v="24"/>
    <x v="150"/>
    <s v="CARACAS"/>
    <n v="0"/>
    <n v="0"/>
    <n v="0"/>
    <n v="0"/>
    <s v=""/>
    <n v="1"/>
    <n v="0"/>
    <n v="0"/>
    <s v=""/>
    <n v="0"/>
    <n v="1"/>
    <n v="1"/>
    <n v="1"/>
    <s v=""/>
    <n v="1"/>
    <s v=""/>
  </r>
  <r>
    <x v="24"/>
    <x v="57"/>
    <s v="HO CHI MINH"/>
    <n v="0"/>
    <n v="0"/>
    <n v="0"/>
    <n v="0"/>
    <s v=""/>
    <n v="158"/>
    <n v="107"/>
    <n v="26"/>
    <n v="0.24299065420560748"/>
    <n v="51"/>
    <n v="0"/>
    <n v="0"/>
    <n v="158"/>
    <n v="158"/>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2"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205">
        <item x="81"/>
        <item x="0"/>
        <item x="1"/>
        <item x="161"/>
        <item x="58"/>
        <item x="2"/>
        <item x="82"/>
        <item x="3"/>
        <item x="83"/>
        <item x="4"/>
        <item x="105"/>
        <item x="92"/>
        <item x="84"/>
        <item x="59"/>
        <item x="106"/>
        <item m="1" x="195"/>
        <item x="107"/>
        <item x="5"/>
        <item x="136"/>
        <item x="6"/>
        <item m="1" x="194"/>
        <item x="7"/>
        <item x="60"/>
        <item x="61"/>
        <item x="108"/>
        <item x="62"/>
        <item x="8"/>
        <item x="156"/>
        <item x="109"/>
        <item x="110"/>
        <item x="9"/>
        <item x="10"/>
        <item x="11"/>
        <item x="111"/>
        <item m="1" x="183"/>
        <item x="112"/>
        <item x="63"/>
        <item x="162"/>
        <item m="1" x="198"/>
        <item x="137"/>
        <item x="64"/>
        <item x="163"/>
        <item x="12"/>
        <item x="13"/>
        <item x="14"/>
        <item x="138"/>
        <item x="93"/>
        <item x="113"/>
        <item x="114"/>
        <item x="115"/>
        <item x="15"/>
        <item x="139"/>
        <item x="116"/>
        <item x="151"/>
        <item x="140"/>
        <item x="16"/>
        <item m="1" x="187"/>
        <item x="94"/>
        <item x="164"/>
        <item x="17"/>
        <item x="65"/>
        <item x="117"/>
        <item x="85"/>
        <item x="18"/>
        <item x="86"/>
        <item x="66"/>
        <item x="118"/>
        <item x="119"/>
        <item x="165"/>
        <item x="157"/>
        <item x="120"/>
        <item m="1" x="200"/>
        <item x="152"/>
        <item x="141"/>
        <item x="19"/>
        <item x="67"/>
        <item x="95"/>
        <item x="20"/>
        <item x="21"/>
        <item x="22"/>
        <item x="166"/>
        <item x="87"/>
        <item x="23"/>
        <item x="24"/>
        <item x="68"/>
        <item x="69"/>
        <item x="25"/>
        <item x="26"/>
        <item x="27"/>
        <item x="28"/>
        <item m="1" x="184"/>
        <item m="1" x="179"/>
        <item m="1" x="203"/>
        <item x="167"/>
        <item x="100"/>
        <item x="29"/>
        <item x="142"/>
        <item m="1" x="190"/>
        <item x="121"/>
        <item x="96"/>
        <item x="30"/>
        <item x="171"/>
        <item x="153"/>
        <item m="1" x="181"/>
        <item x="101"/>
        <item x="155"/>
        <item m="1" x="192"/>
        <item x="158"/>
        <item m="1" x="191"/>
        <item x="122"/>
        <item m="1" x="196"/>
        <item x="31"/>
        <item x="97"/>
        <item x="123"/>
        <item x="124"/>
        <item x="125"/>
        <item x="32"/>
        <item x="88"/>
        <item m="1" x="182"/>
        <item m="1" x="185"/>
        <item x="89"/>
        <item x="143"/>
        <item x="33"/>
        <item x="102"/>
        <item x="126"/>
        <item x="103"/>
        <item x="104"/>
        <item x="70"/>
        <item x="127"/>
        <item x="144"/>
        <item x="128"/>
        <item x="34"/>
        <item m="1" x="201"/>
        <item m="1" x="178"/>
        <item x="98"/>
        <item x="35"/>
        <item x="36"/>
        <item m="1" x="177"/>
        <item x="145"/>
        <item x="71"/>
        <item m="1" x="189"/>
        <item x="146"/>
        <item x="37"/>
        <item x="38"/>
        <item x="72"/>
        <item x="73"/>
        <item m="1" x="173"/>
        <item x="74"/>
        <item x="39"/>
        <item x="168"/>
        <item x="40"/>
        <item x="75"/>
        <item x="129"/>
        <item x="154"/>
        <item m="1" x="174"/>
        <item x="159"/>
        <item x="41"/>
        <item x="42"/>
        <item x="43"/>
        <item m="1" x="193"/>
        <item m="1" x="199"/>
        <item x="76"/>
        <item x="44"/>
        <item x="45"/>
        <item x="46"/>
        <item x="47"/>
        <item m="1" x="197"/>
        <item x="77"/>
        <item x="130"/>
        <item x="131"/>
        <item x="132"/>
        <item x="99"/>
        <item x="78"/>
        <item x="48"/>
        <item m="1" x="186"/>
        <item x="49"/>
        <item m="1" x="175"/>
        <item m="1" x="176"/>
        <item x="147"/>
        <item x="79"/>
        <item m="1" x="188"/>
        <item x="169"/>
        <item x="50"/>
        <item x="160"/>
        <item x="133"/>
        <item x="148"/>
        <item x="51"/>
        <item x="52"/>
        <item x="149"/>
        <item x="80"/>
        <item x="53"/>
        <item x="54"/>
        <item x="55"/>
        <item x="134"/>
        <item x="56"/>
        <item x="90"/>
        <item m="1" x="180"/>
        <item x="150"/>
        <item x="170"/>
        <item x="57"/>
        <item m="1" x="202"/>
        <item x="91"/>
        <item x="135"/>
        <item m="1" x="172"/>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2">
    <format dxfId="162">
      <pivotArea type="all" dataOnly="0" outline="0" fieldPosition="0"/>
    </format>
    <format dxfId="161">
      <pivotArea field="1" type="button" dataOnly="0" labelOnly="1" outline="0" axis="axisPage" fieldPosition="0"/>
    </format>
    <format dxfId="160">
      <pivotArea field="1" type="button" dataOnly="0" labelOnly="1" outline="0" axis="axisPage" fieldPosition="0"/>
    </format>
    <format dxfId="159">
      <pivotArea field="1" type="button" dataOnly="0" labelOnly="1" outline="0" axis="axisPage" fieldPosition="0"/>
    </format>
    <format dxfId="158">
      <pivotArea field="1" type="button" dataOnly="0" labelOnly="1" outline="0" axis="axisPage" fieldPosition="0"/>
    </format>
    <format dxfId="157">
      <pivotArea field="1" type="button" dataOnly="0" labelOnly="1" outline="0" axis="axisPage" fieldPosition="0"/>
    </format>
    <format dxfId="156">
      <pivotArea outline="0" fieldPosition="0"/>
    </format>
    <format dxfId="155">
      <pivotArea field="0" type="button" dataOnly="0" labelOnly="1" outline="0" axis="axisRow" fieldPosition="0"/>
    </format>
    <format dxfId="154">
      <pivotArea dataOnly="0" labelOnly="1" outline="0" fieldPosition="0">
        <references count="1">
          <reference field="0" count="0"/>
        </references>
      </pivotArea>
    </format>
    <format dxfId="153">
      <pivotArea dataOnly="0" labelOnly="1" grandRow="1" outline="0" fieldPosition="0"/>
    </format>
    <format dxfId="152">
      <pivotArea type="origin" dataOnly="0" labelOnly="1" outline="0" fieldPosition="0"/>
    </format>
    <format dxfId="151">
      <pivotArea field="-2" type="button" dataOnly="0" labelOnly="1" outline="0" axis="axisCol" fieldPosition="0"/>
    </format>
    <format dxfId="150">
      <pivotArea type="topRight" dataOnly="0" labelOnly="1" outline="0" fieldPosition="0"/>
    </format>
    <format dxfId="149">
      <pivotArea field="1" type="button" dataOnly="0" labelOnly="1" outline="0" axis="axisPage" fieldPosition="0"/>
    </format>
    <format dxfId="148">
      <pivotArea outline="0" fieldPosition="0">
        <references count="1">
          <reference field="0" count="1" selected="0">
            <x v="33"/>
          </reference>
        </references>
      </pivotArea>
    </format>
    <format dxfId="147">
      <pivotArea dataOnly="0" labelOnly="1" outline="0" fieldPosition="0">
        <references count="1">
          <reference field="0" count="1">
            <x v="33"/>
          </reference>
        </references>
      </pivotArea>
    </format>
    <format dxfId="146">
      <pivotArea field="1" type="button" dataOnly="0" labelOnly="1" outline="0" axis="axisPage" fieldPosition="0"/>
    </format>
    <format dxfId="145">
      <pivotArea field="0" type="button" dataOnly="0" labelOnly="1" outline="0" axis="axisRow" fieldPosition="0"/>
    </format>
    <format dxfId="144">
      <pivotArea dataOnly="0" labelOnly="1" outline="0" fieldPosition="0">
        <references count="1">
          <reference field="4294967294" count="3">
            <x v="0"/>
            <x v="1"/>
            <x v="4"/>
          </reference>
        </references>
      </pivotArea>
    </format>
    <format dxfId="143">
      <pivotArea dataOnly="0" labelOnly="1" outline="0" fieldPosition="0">
        <references count="1">
          <reference field="4294967294" count="1">
            <x v="0"/>
          </reference>
        </references>
      </pivotArea>
    </format>
    <format dxfId="142">
      <pivotArea field="0" type="button" dataOnly="0" labelOnly="1" outline="0" axis="axisRow" fieldPosition="0"/>
    </format>
    <format dxfId="141">
      <pivotArea dataOnly="0" labelOnly="1" outline="0" fieldPosition="0">
        <references count="1">
          <reference field="4294967294" count="3">
            <x v="0"/>
            <x v="1"/>
            <x v="4"/>
          </reference>
        </references>
      </pivotArea>
    </format>
    <format dxfId="140">
      <pivotArea field="0" type="button" dataOnly="0" labelOnly="1" outline="0" axis="axisRow" fieldPosition="0"/>
    </format>
    <format dxfId="139">
      <pivotArea dataOnly="0" labelOnly="1" outline="0" fieldPosition="0">
        <references count="1">
          <reference field="0" count="0"/>
        </references>
      </pivotArea>
    </format>
    <format dxfId="138">
      <pivotArea dataOnly="0" labelOnly="1" grandRow="1" outline="0" fieldPosition="0"/>
    </format>
    <format dxfId="137">
      <pivotArea outline="0" fieldPosition="0">
        <references count="1">
          <reference field="4294967294" count="1">
            <x v="0"/>
          </reference>
        </references>
      </pivotArea>
    </format>
    <format dxfId="136">
      <pivotArea outline="0" fieldPosition="0">
        <references count="1">
          <reference field="4294967294" count="1">
            <x v="1"/>
          </reference>
        </references>
      </pivotArea>
    </format>
    <format dxfId="135">
      <pivotArea outline="0" fieldPosition="0">
        <references count="1">
          <reference field="4294967294" count="1">
            <x v="4"/>
          </reference>
        </references>
      </pivotArea>
    </format>
    <format dxfId="134">
      <pivotArea field="0" grandRow="1" outline="0" collapsedLevelsAreSubtotals="1" axis="axisRow" fieldPosition="0">
        <references count="1">
          <reference field="4294967294" count="1" selected="0">
            <x v="3"/>
          </reference>
        </references>
      </pivotArea>
    </format>
    <format dxfId="133">
      <pivotArea outline="0" collapsedLevelsAreSubtotals="1" fieldPosition="0">
        <references count="2">
          <reference field="4294967294" count="1" selected="0">
            <x v="3"/>
          </reference>
          <reference field="0" count="0" selected="0"/>
        </references>
      </pivotArea>
    </format>
    <format dxfId="132">
      <pivotArea outline="0" collapsedLevelsAreSubtotals="1" fieldPosition="0">
        <references count="1">
          <reference field="4294967294" count="1" selected="0">
            <x v="2"/>
          </reference>
        </references>
      </pivotArea>
    </format>
    <format dxfId="131">
      <pivotArea type="topRight" dataOnly="0" labelOnly="1" outline="0" offset="B1:C1"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22"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205">
        <item x="81"/>
        <item x="0"/>
        <item x="1"/>
        <item x="161"/>
        <item x="58"/>
        <item x="2"/>
        <item x="82"/>
        <item x="3"/>
        <item x="83"/>
        <item x="4"/>
        <item x="105"/>
        <item x="92"/>
        <item x="84"/>
        <item x="59"/>
        <item x="106"/>
        <item m="1" x="195"/>
        <item x="107"/>
        <item x="5"/>
        <item x="136"/>
        <item x="6"/>
        <item m="1" x="194"/>
        <item x="7"/>
        <item x="60"/>
        <item x="61"/>
        <item x="108"/>
        <item x="62"/>
        <item x="8"/>
        <item x="156"/>
        <item x="109"/>
        <item x="110"/>
        <item x="9"/>
        <item x="10"/>
        <item x="11"/>
        <item x="111"/>
        <item m="1" x="183"/>
        <item m="1" x="198"/>
        <item x="137"/>
        <item x="64"/>
        <item x="12"/>
        <item x="13"/>
        <item x="14"/>
        <item x="138"/>
        <item x="93"/>
        <item x="113"/>
        <item x="114"/>
        <item x="115"/>
        <item x="15"/>
        <item x="139"/>
        <item x="116"/>
        <item x="151"/>
        <item x="140"/>
        <item x="16"/>
        <item m="1" x="187"/>
        <item x="94"/>
        <item x="17"/>
        <item x="65"/>
        <item x="117"/>
        <item x="85"/>
        <item x="18"/>
        <item x="86"/>
        <item x="66"/>
        <item x="118"/>
        <item x="119"/>
        <item x="157"/>
        <item x="120"/>
        <item x="152"/>
        <item x="141"/>
        <item x="19"/>
        <item x="67"/>
        <item x="95"/>
        <item x="20"/>
        <item x="21"/>
        <item x="166"/>
        <item x="87"/>
        <item x="23"/>
        <item x="24"/>
        <item x="68"/>
        <item x="69"/>
        <item x="25"/>
        <item x="26"/>
        <item x="27"/>
        <item x="28"/>
        <item m="1" x="203"/>
        <item x="167"/>
        <item x="100"/>
        <item x="29"/>
        <item x="142"/>
        <item m="1" x="190"/>
        <item x="96"/>
        <item x="30"/>
        <item x="171"/>
        <item m="1" x="181"/>
        <item x="101"/>
        <item x="155"/>
        <item m="1" x="192"/>
        <item x="122"/>
        <item m="1" x="196"/>
        <item x="31"/>
        <item x="97"/>
        <item x="123"/>
        <item x="124"/>
        <item x="125"/>
        <item x="32"/>
        <item m="1" x="182"/>
        <item m="1" x="185"/>
        <item x="89"/>
        <item x="143"/>
        <item x="33"/>
        <item x="102"/>
        <item x="126"/>
        <item x="103"/>
        <item x="104"/>
        <item x="70"/>
        <item x="127"/>
        <item x="144"/>
        <item x="128"/>
        <item x="34"/>
        <item x="98"/>
        <item x="35"/>
        <item x="36"/>
        <item m="1" x="177"/>
        <item x="71"/>
        <item m="1" x="189"/>
        <item x="146"/>
        <item x="37"/>
        <item x="38"/>
        <item x="72"/>
        <item x="73"/>
        <item m="1" x="173"/>
        <item x="74"/>
        <item x="39"/>
        <item x="40"/>
        <item x="75"/>
        <item x="129"/>
        <item x="154"/>
        <item x="159"/>
        <item x="41"/>
        <item x="42"/>
        <item x="43"/>
        <item m="1" x="193"/>
        <item x="76"/>
        <item x="44"/>
        <item x="45"/>
        <item x="46"/>
        <item m="1" x="197"/>
        <item x="77"/>
        <item x="130"/>
        <item x="131"/>
        <item x="132"/>
        <item x="99"/>
        <item x="78"/>
        <item m="1" x="186"/>
        <item m="1" x="175"/>
        <item x="147"/>
        <item m="1" x="188"/>
        <item x="50"/>
        <item x="160"/>
        <item x="133"/>
        <item x="148"/>
        <item x="51"/>
        <item x="52"/>
        <item x="149"/>
        <item x="80"/>
        <item x="53"/>
        <item x="54"/>
        <item x="55"/>
        <item x="134"/>
        <item x="56"/>
        <item x="90"/>
        <item m="1" x="180"/>
        <item x="150"/>
        <item x="170"/>
        <item m="1" x="202"/>
        <item x="91"/>
        <item x="135"/>
        <item m="1" x="172"/>
        <item x="22"/>
        <item m="1" x="179"/>
        <item x="57"/>
        <item x="63"/>
        <item x="153"/>
        <item x="79"/>
        <item m="1" x="184"/>
        <item x="88"/>
        <item x="48"/>
        <item x="112"/>
        <item x="121"/>
        <item m="1" x="191"/>
        <item x="47"/>
        <item x="49"/>
        <item m="1" x="201"/>
        <item x="145"/>
        <item x="158"/>
        <item m="1" x="200"/>
        <item m="1" x="178"/>
        <item x="162"/>
        <item x="163"/>
        <item x="164"/>
        <item x="165"/>
        <item x="168"/>
        <item m="1" x="174"/>
        <item m="1" x="176"/>
        <item x="169"/>
        <item m="1" x="199"/>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30"/>
    </i>
    <i>
      <x v="14"/>
    </i>
    <i>
      <x v="15"/>
    </i>
    <i>
      <x v="19"/>
    </i>
    <i>
      <x v="8"/>
    </i>
    <i>
      <x v="24"/>
    </i>
    <i>
      <x v="32"/>
    </i>
    <i>
      <x v="17"/>
    </i>
    <i>
      <x v="12"/>
    </i>
    <i>
      <x v="7"/>
    </i>
    <i>
      <x v="27"/>
    </i>
    <i>
      <x v="6"/>
    </i>
    <i>
      <x v="26"/>
    </i>
    <i>
      <x v="34"/>
    </i>
    <i>
      <x v="9"/>
    </i>
    <i>
      <x v="21"/>
    </i>
    <i>
      <x v="31"/>
    </i>
    <i>
      <x v="20"/>
    </i>
    <i>
      <x v="25"/>
    </i>
    <i>
      <x v="29"/>
    </i>
    <i>
      <x v="23"/>
    </i>
    <i>
      <x v="28"/>
    </i>
    <i>
      <x v="18"/>
    </i>
    <i>
      <x v="22"/>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37">
    <format dxfId="130">
      <pivotArea type="all" dataOnly="0" outline="0" fieldPosition="0"/>
    </format>
    <format dxfId="129">
      <pivotArea type="all" dataOnly="0" outline="0" fieldPosition="0"/>
    </format>
    <format dxfId="128">
      <pivotArea type="origin" dataOnly="0" labelOnly="1" outline="0" fieldPosition="0"/>
    </format>
    <format dxfId="127">
      <pivotArea field="-2" type="button" dataOnly="0" labelOnly="1" outline="0" axis="axisCol" fieldPosition="0"/>
    </format>
    <format dxfId="126">
      <pivotArea type="topRight" dataOnly="0" labelOnly="1" outline="0" fieldPosition="0"/>
    </format>
    <format dxfId="125">
      <pivotArea field="0" type="button" dataOnly="0" labelOnly="1" outline="0" axis="axisRow" fieldPosition="0"/>
    </format>
    <format dxfId="124">
      <pivotArea field="1" type="button" dataOnly="0" labelOnly="1" outline="0"/>
    </format>
    <format dxfId="123">
      <pivotArea outline="0" fieldPosition="0"/>
    </format>
    <format dxfId="122">
      <pivotArea dataOnly="0" labelOnly="1" outline="0" fieldPosition="0">
        <references count="1">
          <reference field="0" count="0"/>
        </references>
      </pivotArea>
    </format>
    <format dxfId="121">
      <pivotArea dataOnly="0" labelOnly="1" grandRow="1" outline="0" fieldPosition="0"/>
    </format>
    <format dxfId="120">
      <pivotArea field="0" type="button" dataOnly="0" labelOnly="1" outline="0" axis="axisRow" fieldPosition="0"/>
    </format>
    <format dxfId="119">
      <pivotArea outline="0" fieldPosition="0"/>
    </format>
    <format dxfId="118">
      <pivotArea dataOnly="0" labelOnly="1" outline="0" fieldPosition="0">
        <references count="1">
          <reference field="0" count="0"/>
        </references>
      </pivotArea>
    </format>
    <format dxfId="117">
      <pivotArea dataOnly="0" labelOnly="1" grandRow="1" outline="0" fieldPosition="0"/>
    </format>
    <format dxfId="116">
      <pivotArea grandRow="1" outline="0" fieldPosition="0"/>
    </format>
    <format dxfId="115">
      <pivotArea dataOnly="0" labelOnly="1" grandRow="1" outline="0" fieldPosition="0"/>
    </format>
    <format dxfId="114">
      <pivotArea field="-2" type="button" dataOnly="0" labelOnly="1" outline="0" axis="axisCol" fieldPosition="0"/>
    </format>
    <format dxfId="113">
      <pivotArea type="origin" dataOnly="0" labelOnly="1" outline="0" fieldPosition="0"/>
    </format>
    <format dxfId="112">
      <pivotArea field="-2" type="button" dataOnly="0" labelOnly="1" outline="0" axis="axisCol" fieldPosition="0"/>
    </format>
    <format dxfId="111">
      <pivotArea type="topRight" dataOnly="0" labelOnly="1" outline="0" fieldPosition="0"/>
    </format>
    <format dxfId="110">
      <pivotArea outline="0" fieldPosition="0"/>
    </format>
    <format dxfId="109">
      <pivotArea field="0" type="button" dataOnly="0" labelOnly="1" outline="0" axis="axisRow" fieldPosition="0"/>
    </format>
    <format dxfId="108">
      <pivotArea dataOnly="0" labelOnly="1" outline="0" fieldPosition="0">
        <references count="1">
          <reference field="0" count="0"/>
        </references>
      </pivotArea>
    </format>
    <format dxfId="107">
      <pivotArea dataOnly="0" labelOnly="1" grandRow="1" outline="0" fieldPosition="0"/>
    </format>
    <format dxfId="106">
      <pivotArea outline="0" fieldPosition="0">
        <references count="1">
          <reference field="0" count="1" selected="0">
            <x v="18"/>
          </reference>
        </references>
      </pivotArea>
    </format>
    <format dxfId="105">
      <pivotArea dataOnly="0" labelOnly="1" outline="0" fieldPosition="0">
        <references count="1">
          <reference field="0" count="1">
            <x v="18"/>
          </reference>
        </references>
      </pivotArea>
    </format>
    <format dxfId="104">
      <pivotArea field="0" type="button" dataOnly="0" labelOnly="1" outline="0" axis="axisRow" fieldPosition="0"/>
    </format>
    <format dxfId="103">
      <pivotArea dataOnly="0" labelOnly="1" outline="0" fieldPosition="0">
        <references count="1">
          <reference field="4294967294" count="3">
            <x v="0"/>
            <x v="1"/>
            <x v="4"/>
          </reference>
        </references>
      </pivotArea>
    </format>
    <format dxfId="102">
      <pivotArea dataOnly="0" labelOnly="1" outline="0" fieldPosition="0">
        <references count="1">
          <reference field="4294967294" count="1">
            <x v="0"/>
          </reference>
        </references>
      </pivotArea>
    </format>
    <format dxfId="101">
      <pivotArea dataOnly="0" labelOnly="1" outline="0" fieldPosition="0">
        <references count="1">
          <reference field="4294967294" count="1">
            <x v="4"/>
          </reference>
        </references>
      </pivotArea>
    </format>
    <format dxfId="100">
      <pivotArea outline="0" collapsedLevelsAreSubtotals="1" fieldPosition="0">
        <references count="1">
          <reference field="4294967294" count="1" selected="0">
            <x v="0"/>
          </reference>
        </references>
      </pivotArea>
    </format>
    <format dxfId="99">
      <pivotArea outline="0" collapsedLevelsAreSubtotals="1" fieldPosition="0">
        <references count="1">
          <reference field="0" count="1" selected="0">
            <x v="34"/>
          </reference>
        </references>
      </pivotArea>
    </format>
    <format dxfId="98">
      <pivotArea dataOnly="0" labelOnly="1" outline="0" fieldPosition="0">
        <references count="1">
          <reference field="0" count="1">
            <x v="34"/>
          </reference>
        </references>
      </pivotArea>
    </format>
    <format dxfId="97">
      <pivotArea field="0" type="button" dataOnly="0" labelOnly="1" outline="0" axis="axisRow" fieldPosition="0"/>
    </format>
    <format dxfId="96">
      <pivotArea dataOnly="0" labelOnly="1" outline="0" fieldPosition="0">
        <references count="1">
          <reference field="4294967294" count="5">
            <x v="0"/>
            <x v="1"/>
            <x v="2"/>
            <x v="3"/>
            <x v="4"/>
          </reference>
        </references>
      </pivotArea>
    </format>
    <format dxfId="95">
      <pivotArea dataOnly="0" labelOnly="1" grandRow="1" outline="0" fieldPosition="0"/>
    </format>
    <format dxfId="94">
      <pivotArea dataOnly="0" labelOnly="1" grandRow="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5" cacheId="22"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30"/>
    </i>
    <i>
      <x v="15"/>
    </i>
    <i>
      <x v="14"/>
    </i>
    <i>
      <x v="8"/>
    </i>
    <i>
      <x v="19"/>
    </i>
    <i>
      <x v="24"/>
    </i>
    <i>
      <x v="32"/>
    </i>
    <i>
      <x v="17"/>
    </i>
    <i>
      <x v="12"/>
    </i>
    <i>
      <x v="27"/>
    </i>
    <i>
      <x v="6"/>
    </i>
    <i>
      <x v="26"/>
    </i>
    <i>
      <x v="34"/>
    </i>
    <i>
      <x v="7"/>
    </i>
    <i>
      <x v="21"/>
    </i>
    <i>
      <x v="9"/>
    </i>
    <i>
      <x v="20"/>
    </i>
    <i>
      <x v="31"/>
    </i>
    <i>
      <x v="25"/>
    </i>
    <i>
      <x v="29"/>
    </i>
    <i>
      <x v="28"/>
    </i>
    <i>
      <x v="23"/>
    </i>
    <i>
      <x v="18"/>
    </i>
    <i>
      <x v="22"/>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6">
    <format dxfId="93">
      <pivotArea type="all" dataOnly="0" outline="0" fieldPosition="0"/>
    </format>
    <format dxfId="92">
      <pivotArea type="all" dataOnly="0" outline="0" fieldPosition="0"/>
    </format>
    <format dxfId="91">
      <pivotArea type="origin" dataOnly="0" labelOnly="1" outline="0" fieldPosition="0"/>
    </format>
    <format dxfId="90">
      <pivotArea field="-2" type="button" dataOnly="0" labelOnly="1" outline="0" axis="axisCol" fieldPosition="0"/>
    </format>
    <format dxfId="89">
      <pivotArea type="topRight" dataOnly="0" labelOnly="1" outline="0" fieldPosition="0"/>
    </format>
    <format dxfId="88">
      <pivotArea outline="0" fieldPosition="0">
        <references count="1">
          <reference field="0" count="1" selected="0">
            <x v="18"/>
          </reference>
        </references>
      </pivotArea>
    </format>
    <format dxfId="87">
      <pivotArea outline="0" collapsedLevelsAreSubtotals="1" fieldPosition="0">
        <references count="1">
          <reference field="0" count="1" selected="0">
            <x v="34"/>
          </reference>
        </references>
      </pivotArea>
    </format>
    <format dxfId="86">
      <pivotArea outline="0" collapsedLevelsAreSubtotals="1" fieldPosition="0"/>
    </format>
    <format dxfId="85">
      <pivotArea field="0" type="button" dataOnly="0" labelOnly="1" outline="0" axis="axisRow" fieldPosition="0"/>
    </format>
    <format dxfId="84">
      <pivotArea dataOnly="0" labelOnly="1" outline="0" fieldPosition="0">
        <references count="1">
          <reference field="0" count="0"/>
        </references>
      </pivotArea>
    </format>
    <format dxfId="83">
      <pivotArea dataOnly="0" labelOnly="1" grandRow="1" outline="0" fieldPosition="0"/>
    </format>
    <format dxfId="82">
      <pivotArea dataOnly="0" labelOnly="1" outline="0" fieldPosition="0">
        <references count="1">
          <reference field="4294967294" count="3">
            <x v="0"/>
            <x v="1"/>
            <x v="4"/>
          </reference>
        </references>
      </pivotArea>
    </format>
    <format dxfId="81">
      <pivotArea outline="0" collapsedLevelsAreSubtotals="1" fieldPosition="0">
        <references count="1">
          <reference field="4294967294" count="1" selected="0">
            <x v="1"/>
          </reference>
        </references>
      </pivotArea>
    </format>
    <format dxfId="80">
      <pivotArea dataOnly="0" labelOnly="1" outline="0" fieldPosition="0">
        <references count="1">
          <reference field="4294967294" count="1">
            <x v="0"/>
          </reference>
        </references>
      </pivotArea>
    </format>
    <format dxfId="79">
      <pivotArea dataOnly="0" labelOnly="1" outline="0" fieldPosition="0">
        <references count="1">
          <reference field="4294967294" count="1">
            <x v="1"/>
          </reference>
        </references>
      </pivotArea>
    </format>
    <format dxfId="78">
      <pivotArea type="topRight" dataOnly="0" labelOnly="1" outline="0" offset="B1:C1"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22"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175" firstHeaderRow="1" firstDataRow="2" firstDataCol="1"/>
  <pivotFields count="19">
    <pivotField compact="0" outline="0" subtotalTop="0" showAll="0" includeNewItemsInFilter="1"/>
    <pivotField axis="axisRow" compact="0" outline="0" subtotalTop="0" showAll="0" includeNewItemsInFilter="1" sortType="descending">
      <items count="205">
        <item x="81"/>
        <item x="0"/>
        <item x="1"/>
        <item x="161"/>
        <item x="58"/>
        <item x="2"/>
        <item x="82"/>
        <item x="3"/>
        <item x="83"/>
        <item x="4"/>
        <item x="105"/>
        <item x="92"/>
        <item x="84"/>
        <item x="59"/>
        <item x="106"/>
        <item m="1" x="195"/>
        <item x="107"/>
        <item x="5"/>
        <item x="136"/>
        <item x="6"/>
        <item m="1" x="194"/>
        <item x="7"/>
        <item x="60"/>
        <item x="61"/>
        <item x="108"/>
        <item x="62"/>
        <item x="8"/>
        <item x="156"/>
        <item x="109"/>
        <item x="110"/>
        <item x="9"/>
        <item x="10"/>
        <item x="11"/>
        <item x="111"/>
        <item m="1" x="183"/>
        <item m="1" x="198"/>
        <item x="137"/>
        <item x="64"/>
        <item x="12"/>
        <item x="13"/>
        <item x="14"/>
        <item x="138"/>
        <item x="93"/>
        <item x="113"/>
        <item x="114"/>
        <item x="115"/>
        <item x="15"/>
        <item x="139"/>
        <item x="116"/>
        <item x="151"/>
        <item x="140"/>
        <item x="16"/>
        <item m="1" x="187"/>
        <item x="94"/>
        <item x="17"/>
        <item x="65"/>
        <item x="117"/>
        <item x="85"/>
        <item x="18"/>
        <item x="86"/>
        <item x="66"/>
        <item x="118"/>
        <item x="119"/>
        <item x="157"/>
        <item x="120"/>
        <item x="152"/>
        <item x="141"/>
        <item x="19"/>
        <item x="67"/>
        <item x="95"/>
        <item x="20"/>
        <item x="21"/>
        <item x="166"/>
        <item x="87"/>
        <item x="23"/>
        <item x="24"/>
        <item x="68"/>
        <item x="69"/>
        <item x="25"/>
        <item x="26"/>
        <item x="27"/>
        <item x="28"/>
        <item m="1" x="203"/>
        <item x="167"/>
        <item x="100"/>
        <item x="29"/>
        <item x="142"/>
        <item m="1" x="190"/>
        <item x="96"/>
        <item x="30"/>
        <item x="171"/>
        <item m="1" x="181"/>
        <item x="101"/>
        <item x="155"/>
        <item m="1" x="192"/>
        <item x="122"/>
        <item m="1" x="196"/>
        <item x="31"/>
        <item x="97"/>
        <item x="123"/>
        <item x="124"/>
        <item x="125"/>
        <item x="32"/>
        <item m="1" x="182"/>
        <item m="1" x="185"/>
        <item x="89"/>
        <item x="143"/>
        <item x="33"/>
        <item x="102"/>
        <item x="126"/>
        <item x="103"/>
        <item x="104"/>
        <item x="70"/>
        <item x="127"/>
        <item x="144"/>
        <item x="128"/>
        <item x="34"/>
        <item x="98"/>
        <item x="35"/>
        <item x="36"/>
        <item m="1" x="177"/>
        <item x="71"/>
        <item m="1" x="189"/>
        <item x="146"/>
        <item x="37"/>
        <item x="38"/>
        <item x="72"/>
        <item x="73"/>
        <item m="1" x="173"/>
        <item x="74"/>
        <item x="39"/>
        <item x="40"/>
        <item x="75"/>
        <item x="129"/>
        <item x="154"/>
        <item x="159"/>
        <item x="41"/>
        <item x="42"/>
        <item x="43"/>
        <item m="1" x="193"/>
        <item x="76"/>
        <item x="44"/>
        <item x="45"/>
        <item x="46"/>
        <item m="1" x="197"/>
        <item x="77"/>
        <item x="130"/>
        <item x="131"/>
        <item x="132"/>
        <item x="99"/>
        <item x="78"/>
        <item m="1" x="186"/>
        <item m="1" x="175"/>
        <item x="147"/>
        <item m="1" x="188"/>
        <item x="50"/>
        <item x="160"/>
        <item x="133"/>
        <item x="148"/>
        <item x="51"/>
        <item x="52"/>
        <item x="149"/>
        <item x="80"/>
        <item x="53"/>
        <item x="54"/>
        <item x="55"/>
        <item x="134"/>
        <item x="56"/>
        <item x="90"/>
        <item m="1" x="180"/>
        <item x="150"/>
        <item x="170"/>
        <item m="1" x="202"/>
        <item x="91"/>
        <item x="135"/>
        <item m="1" x="172"/>
        <item x="22"/>
        <item m="1" x="179"/>
        <item x="57"/>
        <item x="63"/>
        <item x="153"/>
        <item x="79"/>
        <item m="1" x="184"/>
        <item x="88"/>
        <item x="48"/>
        <item x="112"/>
        <item x="121"/>
        <item m="1" x="191"/>
        <item x="47"/>
        <item x="49"/>
        <item m="1" x="201"/>
        <item x="145"/>
        <item x="158"/>
        <item m="1" x="200"/>
        <item m="1" x="178"/>
        <item x="162"/>
        <item x="163"/>
        <item x="164"/>
        <item x="165"/>
        <item x="168"/>
        <item m="1" x="174"/>
        <item m="1" x="176"/>
        <item x="169"/>
        <item m="1" x="199"/>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73">
    <i>
      <x v="131"/>
    </i>
    <i>
      <x v="160"/>
    </i>
    <i>
      <x v="163"/>
    </i>
    <i>
      <x v="136"/>
    </i>
    <i>
      <x v="107"/>
    </i>
    <i>
      <x v="2"/>
    </i>
    <i>
      <x v="70"/>
    </i>
    <i>
      <x v="125"/>
    </i>
    <i>
      <x v="164"/>
    </i>
    <i>
      <x v="165"/>
    </i>
    <i>
      <x v="159"/>
    </i>
    <i>
      <x v="46"/>
    </i>
    <i>
      <x v="12"/>
    </i>
    <i>
      <x v="89"/>
    </i>
    <i>
      <x v="85"/>
    </i>
    <i>
      <x v="84"/>
    </i>
    <i>
      <x v="129"/>
    </i>
    <i>
      <x v="155"/>
    </i>
    <i>
      <x v="116"/>
    </i>
    <i>
      <x v="167"/>
    </i>
    <i>
      <x v="45"/>
    </i>
    <i>
      <x v="71"/>
    </i>
    <i>
      <x v="31"/>
    </i>
    <i>
      <x v="119"/>
    </i>
    <i>
      <x v="137"/>
    </i>
    <i>
      <x v="143"/>
    </i>
    <i>
      <x v="37"/>
    </i>
    <i>
      <x v="176"/>
    </i>
    <i>
      <x v="79"/>
    </i>
    <i>
      <x v="80"/>
    </i>
    <i>
      <x v="44"/>
    </i>
    <i>
      <x v="73"/>
    </i>
    <i>
      <x v="39"/>
    </i>
    <i>
      <x v="9"/>
    </i>
    <i>
      <x v="59"/>
    </i>
    <i>
      <x v="100"/>
    </i>
    <i>
      <x v="6"/>
    </i>
    <i>
      <x v="81"/>
    </i>
    <i>
      <x v="25"/>
    </i>
    <i>
      <x v="98"/>
    </i>
    <i>
      <x v="4"/>
    </i>
    <i>
      <x v="168"/>
    </i>
    <i>
      <x v="118"/>
    </i>
    <i>
      <x v="16"/>
    </i>
    <i>
      <x v="140"/>
    </i>
    <i>
      <x v="179"/>
    </i>
    <i>
      <x v="75"/>
    </i>
    <i>
      <x v="26"/>
    </i>
    <i>
      <x v="51"/>
    </i>
    <i>
      <x v="10"/>
    </i>
    <i>
      <x v="185"/>
    </i>
    <i>
      <x v="74"/>
    </i>
    <i>
      <x v="22"/>
    </i>
    <i>
      <x v="48"/>
    </i>
    <i>
      <x v="27"/>
    </i>
    <i>
      <x v="180"/>
    </i>
    <i>
      <x v="62"/>
    </i>
    <i>
      <x v="14"/>
    </i>
    <i>
      <x v="11"/>
    </i>
    <i>
      <x v="40"/>
    </i>
    <i>
      <x v="72"/>
    </i>
    <i>
      <x v="95"/>
    </i>
    <i>
      <x v="108"/>
    </i>
    <i>
      <x v="56"/>
    </i>
    <i>
      <x v="138"/>
    </i>
    <i>
      <x v="132"/>
    </i>
    <i>
      <x v="146"/>
    </i>
    <i>
      <x v="148"/>
    </i>
    <i>
      <x v="198"/>
    </i>
    <i>
      <x v="115"/>
    </i>
    <i>
      <x v="157"/>
    </i>
    <i>
      <x v="21"/>
    </i>
    <i>
      <x v="162"/>
    </i>
    <i>
      <x v="86"/>
    </i>
    <i>
      <x v="54"/>
    </i>
    <i>
      <x v="147"/>
    </i>
    <i>
      <x v="29"/>
    </i>
    <i>
      <x v="181"/>
    </i>
    <i>
      <x v="130"/>
    </i>
    <i>
      <x v="178"/>
    </i>
    <i>
      <x v="191"/>
    </i>
    <i>
      <x v="64"/>
    </i>
    <i>
      <x v="17"/>
    </i>
    <i>
      <x v="121"/>
    </i>
    <i>
      <x v="111"/>
    </i>
    <i>
      <x v="63"/>
    </i>
    <i>
      <x v="105"/>
    </i>
    <i>
      <x v="135"/>
    </i>
    <i>
      <x v="109"/>
    </i>
    <i>
      <x v="38"/>
    </i>
    <i>
      <x v="24"/>
    </i>
    <i>
      <x v="43"/>
    </i>
    <i>
      <x v="33"/>
    </i>
    <i>
      <x v="196"/>
    </i>
    <i>
      <x v="78"/>
    </i>
    <i>
      <x v="28"/>
    </i>
    <i>
      <x v="153"/>
    </i>
    <i>
      <x v="174"/>
    </i>
    <i>
      <x v="110"/>
    </i>
    <i>
      <x v="195"/>
    </i>
    <i>
      <x v="67"/>
    </i>
    <i>
      <x v="57"/>
    </i>
    <i>
      <x v="77"/>
    </i>
    <i>
      <x v="42"/>
    </i>
    <i>
      <x v="184"/>
    </i>
    <i>
      <x v="23"/>
    </i>
    <i>
      <x/>
    </i>
    <i>
      <x v="183"/>
    </i>
    <i>
      <x v="32"/>
    </i>
    <i>
      <x v="106"/>
    </i>
    <i>
      <x v="1"/>
    </i>
    <i>
      <x v="124"/>
    </i>
    <i>
      <x v="102"/>
    </i>
    <i>
      <x v="30"/>
    </i>
    <i>
      <x v="188"/>
    </i>
    <i>
      <x v="8"/>
    </i>
    <i>
      <x v="7"/>
    </i>
    <i>
      <x v="97"/>
    </i>
    <i>
      <x v="19"/>
    </i>
    <i>
      <x v="173"/>
    </i>
    <i>
      <x v="112"/>
    </i>
    <i>
      <x v="5"/>
    </i>
    <i>
      <x v="186"/>
    </i>
    <i>
      <x v="171"/>
    </i>
    <i>
      <x v="49"/>
    </i>
    <i>
      <x v="199"/>
    </i>
    <i>
      <x v="58"/>
    </i>
    <i>
      <x v="202"/>
    </i>
    <i>
      <x v="166"/>
    </i>
    <i>
      <x v="189"/>
    </i>
    <i>
      <x v="145"/>
    </i>
    <i>
      <x v="161"/>
    </i>
    <i>
      <x v="142"/>
    </i>
    <i>
      <x v="134"/>
    </i>
    <i>
      <x v="101"/>
    </i>
    <i>
      <x v="3"/>
    </i>
    <i>
      <x v="55"/>
    </i>
    <i>
      <x v="76"/>
    </i>
    <i>
      <x v="113"/>
    </i>
    <i>
      <x v="18"/>
    </i>
    <i>
      <x v="92"/>
    </i>
    <i>
      <x v="36"/>
    </i>
    <i>
      <x v="170"/>
    </i>
    <i>
      <x v="90"/>
    </i>
    <i>
      <x v="158"/>
    </i>
    <i>
      <x v="197"/>
    </i>
    <i>
      <x v="47"/>
    </i>
    <i>
      <x v="61"/>
    </i>
    <i>
      <x v="60"/>
    </i>
    <i>
      <x v="150"/>
    </i>
    <i>
      <x v="133"/>
    </i>
    <i>
      <x v="13"/>
    </i>
    <i>
      <x v="83"/>
    </i>
    <i>
      <x v="149"/>
    </i>
    <i>
      <x v="141"/>
    </i>
    <i>
      <x v="123"/>
    </i>
    <i>
      <x v="156"/>
    </i>
    <i>
      <x v="99"/>
    </i>
    <i>
      <x v="126"/>
    </i>
    <i>
      <x v="93"/>
    </i>
    <i>
      <x v="53"/>
    </i>
    <i>
      <x v="114"/>
    </i>
    <i>
      <x v="127"/>
    </i>
    <i>
      <x v="68"/>
    </i>
    <i>
      <x v="117"/>
    </i>
    <i>
      <x v="192"/>
    </i>
    <i>
      <x v="66"/>
    </i>
    <i>
      <x v="88"/>
    </i>
    <i>
      <x v="50"/>
    </i>
    <i>
      <x v="69"/>
    </i>
    <i>
      <x v="65"/>
    </i>
    <i>
      <x v="41"/>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41">
    <format dxfId="77">
      <pivotArea type="all" dataOnly="0" outline="0" fieldPosition="0"/>
    </format>
    <format dxfId="76">
      <pivotArea type="origin" dataOnly="0" labelOnly="1" outline="0" fieldPosition="0"/>
    </format>
    <format dxfId="75">
      <pivotArea field="-2" type="button" dataOnly="0" labelOnly="1" outline="0" axis="axisCol" fieldPosition="0"/>
    </format>
    <format dxfId="74">
      <pivotArea type="topRight" dataOnly="0" labelOnly="1" outline="0" fieldPosition="0"/>
    </format>
    <format dxfId="73">
      <pivotArea dataOnly="0" labelOnly="1" outline="0" fieldPosition="0">
        <references count="1">
          <reference field="1" count="0"/>
        </references>
      </pivotArea>
    </format>
    <format dxfId="72">
      <pivotArea outline="0" fieldPosition="0">
        <references count="1">
          <reference field="1" count="1" selected="0">
            <x v="31"/>
          </reference>
        </references>
      </pivotArea>
    </format>
    <format dxfId="71">
      <pivotArea outline="0" fieldPosition="0">
        <references count="1">
          <reference field="1" count="1" selected="0">
            <x v="131"/>
          </reference>
        </references>
      </pivotArea>
    </format>
    <format dxfId="70">
      <pivotArea outline="0" fieldPosition="0">
        <references count="1">
          <reference field="1" count="1" selected="0">
            <x v="163"/>
          </reference>
        </references>
      </pivotArea>
    </format>
    <format dxfId="69">
      <pivotArea outline="0" fieldPosition="0"/>
    </format>
    <format dxfId="68">
      <pivotArea field="1" type="button" dataOnly="0" labelOnly="1" outline="0" axis="axisRow" fieldPosition="0"/>
    </format>
    <format dxfId="67">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6">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5">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64">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63">
      <pivotArea dataOnly="0" labelOnly="1" grandRow="1" outline="0" fieldPosition="0"/>
    </format>
    <format dxfId="62">
      <pivotArea outline="0" fieldPosition="0">
        <references count="1">
          <reference field="1" count="1" selected="0">
            <x v="65"/>
          </reference>
        </references>
      </pivotArea>
    </format>
    <format dxfId="61">
      <pivotArea dataOnly="0" labelOnly="1" outline="0" fieldPosition="0">
        <references count="1">
          <reference field="1" count="1">
            <x v="65"/>
          </reference>
        </references>
      </pivotArea>
    </format>
    <format dxfId="60">
      <pivotArea type="origin" dataOnly="0" labelOnly="1" outline="0" fieldPosition="0"/>
    </format>
    <format dxfId="59">
      <pivotArea field="1" type="button" dataOnly="0" labelOnly="1" outline="0" axis="axisRow" fieldPosition="0"/>
    </format>
    <format dxfId="58">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7">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6">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5">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4">
      <pivotArea dataOnly="0" labelOnly="1" grandRow="1" outline="0" fieldPosition="0"/>
    </format>
    <format dxfId="53">
      <pivotArea outline="0" fieldPosition="0"/>
    </format>
    <format dxfId="52">
      <pivotArea field="1" type="button" dataOnly="0" labelOnly="1" outline="0" axis="axisRow" fieldPosition="0"/>
    </format>
    <format dxfId="51">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0">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9">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8">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7">
      <pivotArea dataOnly="0" labelOnly="1" grandRow="1" outline="0" fieldPosition="0"/>
    </format>
    <format dxfId="46">
      <pivotArea dataOnly="0" labelOnly="1" outline="0" fieldPosition="0">
        <references count="1">
          <reference field="4294967294" count="1">
            <x v="0"/>
          </reference>
        </references>
      </pivotArea>
    </format>
    <format dxfId="45">
      <pivotArea dataOnly="0" labelOnly="1" outline="0" fieldPosition="0">
        <references count="1">
          <reference field="4294967294" count="1">
            <x v="1"/>
          </reference>
        </references>
      </pivotArea>
    </format>
    <format dxfId="44">
      <pivotArea field="1" type="button" dataOnly="0" labelOnly="1" outline="0" axis="axisRow" fieldPosition="0"/>
    </format>
    <format dxfId="43">
      <pivotArea dataOnly="0" labelOnly="1" outline="0" fieldPosition="0">
        <references count="1">
          <reference field="4294967294" count="3">
            <x v="0"/>
            <x v="1"/>
            <x v="4"/>
          </reference>
        </references>
      </pivotArea>
    </format>
    <format dxfId="42">
      <pivotArea dataOnly="0" labelOnly="1" grandRow="1" outline="0" fieldPosition="0"/>
    </format>
    <format dxfId="41">
      <pivotArea dataOnly="0" labelOnly="1" outline="0" fieldPosition="0">
        <references count="1">
          <reference field="1" count="1">
            <x v="82"/>
          </reference>
        </references>
      </pivotArea>
    </format>
    <format dxfId="40">
      <pivotArea dataOnly="0" labelOnly="1" outline="0" fieldPosition="0">
        <references count="1">
          <reference field="1" count="50">
            <x v="4"/>
            <x v="6"/>
            <x v="9"/>
            <x v="10"/>
            <x v="11"/>
            <x v="14"/>
            <x v="16"/>
            <x v="21"/>
            <x v="22"/>
            <x v="25"/>
            <x v="26"/>
            <x v="27"/>
            <x v="29"/>
            <x v="39"/>
            <x v="40"/>
            <x v="44"/>
            <x v="48"/>
            <x v="51"/>
            <x v="54"/>
            <x v="56"/>
            <x v="59"/>
            <x v="62"/>
            <x v="72"/>
            <x v="73"/>
            <x v="74"/>
            <x v="75"/>
            <x v="79"/>
            <x v="80"/>
            <x v="81"/>
            <x v="86"/>
            <x v="95"/>
            <x v="98"/>
            <x v="100"/>
            <x v="108"/>
            <x v="115"/>
            <x v="118"/>
            <x v="132"/>
            <x v="138"/>
            <x v="140"/>
            <x v="146"/>
            <x v="147"/>
            <x v="148"/>
            <x v="157"/>
            <x v="162"/>
            <x v="168"/>
            <x v="176"/>
            <x v="179"/>
            <x v="180"/>
            <x v="185"/>
            <x v="198"/>
          </reference>
        </references>
      </pivotArea>
    </format>
    <format dxfId="39">
      <pivotArea dataOnly="0" labelOnly="1" outline="0" fieldPosition="0">
        <references count="1">
          <reference field="1" count="50">
            <x v="0"/>
            <x v="1"/>
            <x v="5"/>
            <x v="7"/>
            <x v="8"/>
            <x v="17"/>
            <x v="19"/>
            <x v="23"/>
            <x v="24"/>
            <x v="28"/>
            <x v="30"/>
            <x v="32"/>
            <x v="33"/>
            <x v="38"/>
            <x v="42"/>
            <x v="43"/>
            <x v="49"/>
            <x v="57"/>
            <x v="58"/>
            <x v="63"/>
            <x v="64"/>
            <x v="67"/>
            <x v="77"/>
            <x v="78"/>
            <x v="97"/>
            <x v="102"/>
            <x v="105"/>
            <x v="106"/>
            <x v="109"/>
            <x v="110"/>
            <x v="111"/>
            <x v="112"/>
            <x v="121"/>
            <x v="124"/>
            <x v="130"/>
            <x v="135"/>
            <x v="153"/>
            <x v="171"/>
            <x v="173"/>
            <x v="174"/>
            <x v="178"/>
            <x v="181"/>
            <x v="183"/>
            <x v="184"/>
            <x v="186"/>
            <x v="188"/>
            <x v="191"/>
            <x v="195"/>
            <x v="196"/>
            <x v="199"/>
          </reference>
        </references>
      </pivotArea>
    </format>
    <format dxfId="38">
      <pivotArea dataOnly="0" labelOnly="1" outline="0" fieldPosition="0">
        <references count="1">
          <reference field="1" count="50">
            <x v="3"/>
            <x v="13"/>
            <x v="18"/>
            <x v="36"/>
            <x v="41"/>
            <x v="47"/>
            <x v="50"/>
            <x v="53"/>
            <x v="55"/>
            <x v="60"/>
            <x v="61"/>
            <x v="65"/>
            <x v="66"/>
            <x v="68"/>
            <x v="69"/>
            <x v="76"/>
            <x v="83"/>
            <x v="88"/>
            <x v="90"/>
            <x v="91"/>
            <x v="92"/>
            <x v="93"/>
            <x v="99"/>
            <x v="101"/>
            <x v="104"/>
            <x v="113"/>
            <x v="114"/>
            <x v="117"/>
            <x v="123"/>
            <x v="126"/>
            <x v="127"/>
            <x v="133"/>
            <x v="134"/>
            <x v="141"/>
            <x v="142"/>
            <x v="145"/>
            <x v="149"/>
            <x v="150"/>
            <x v="156"/>
            <x v="158"/>
            <x v="161"/>
            <x v="166"/>
            <x v="170"/>
            <x v="172"/>
            <x v="189"/>
            <x v="192"/>
            <x v="197"/>
            <x v="200"/>
            <x v="201"/>
            <x v="202"/>
          </reference>
        </references>
      </pivotArea>
    </format>
    <format dxfId="37">
      <pivotArea dataOnly="0" labelOnly="1" outline="0" fieldPosition="0">
        <references count="1">
          <reference field="1" count="2">
            <x v="169"/>
            <x v="203"/>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1" cacheId="22"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1:E28" firstHeaderRow="1" firstDataRow="2" firstDataCol="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B1:B20"/>
  <sheetViews>
    <sheetView showZeros="0" zoomScaleNormal="100" workbookViewId="0"/>
  </sheetViews>
  <sheetFormatPr baseColWidth="10" defaultColWidth="9.1640625" defaultRowHeight="15" x14ac:dyDescent="0.2"/>
  <cols>
    <col min="1" max="1" width="5" style="91" customWidth="1"/>
    <col min="2" max="2" width="133.83203125" style="91" customWidth="1"/>
    <col min="3" max="16384" width="9.1640625" style="91"/>
  </cols>
  <sheetData>
    <row r="1" spans="2:2" ht="21.75" customHeight="1" x14ac:dyDescent="0.2">
      <c r="B1" s="90" t="s">
        <v>442</v>
      </c>
    </row>
    <row r="2" spans="2:2" ht="62.25" customHeight="1" x14ac:dyDescent="0.2">
      <c r="B2" s="237" t="s">
        <v>531</v>
      </c>
    </row>
    <row r="3" spans="2:2" ht="64.5" customHeight="1" x14ac:dyDescent="0.2">
      <c r="B3" s="92" t="s">
        <v>507</v>
      </c>
    </row>
    <row r="4" spans="2:2" ht="34.5" customHeight="1" x14ac:dyDescent="0.2">
      <c r="B4" s="92" t="s">
        <v>521</v>
      </c>
    </row>
    <row r="5" spans="2:2" ht="48" customHeight="1" x14ac:dyDescent="0.2">
      <c r="B5" s="91" t="s">
        <v>443</v>
      </c>
    </row>
    <row r="6" spans="2:2" ht="19.5" customHeight="1" x14ac:dyDescent="0.2">
      <c r="B6" s="91" t="s">
        <v>441</v>
      </c>
    </row>
    <row r="7" spans="2:2" ht="33.75" customHeight="1" x14ac:dyDescent="0.2">
      <c r="B7" s="92" t="s">
        <v>444</v>
      </c>
    </row>
    <row r="8" spans="2:2" ht="33.75" customHeight="1" x14ac:dyDescent="0.2">
      <c r="B8" s="91" t="s">
        <v>461</v>
      </c>
    </row>
    <row r="9" spans="2:2" ht="36" customHeight="1" x14ac:dyDescent="0.2">
      <c r="B9" s="91" t="s">
        <v>522</v>
      </c>
    </row>
    <row r="10" spans="2:2" ht="34.5" customHeight="1" x14ac:dyDescent="0.2">
      <c r="B10" s="91" t="s">
        <v>523</v>
      </c>
    </row>
    <row r="11" spans="2:2" ht="9.75" customHeight="1" x14ac:dyDescent="0.2"/>
    <row r="12" spans="2:2" ht="18" customHeight="1" x14ac:dyDescent="0.2">
      <c r="B12" s="93" t="s">
        <v>460</v>
      </c>
    </row>
    <row r="13" spans="2:2" ht="16" x14ac:dyDescent="0.2">
      <c r="B13" s="93" t="s">
        <v>478</v>
      </c>
    </row>
    <row r="14" spans="2:2" ht="46.5" customHeight="1" x14ac:dyDescent="0.2">
      <c r="B14" s="91" t="s">
        <v>479</v>
      </c>
    </row>
    <row r="15" spans="2:2" ht="9" customHeight="1" x14ac:dyDescent="0.2"/>
    <row r="16" spans="2:2" ht="16" x14ac:dyDescent="0.2">
      <c r="B16" s="93" t="s">
        <v>480</v>
      </c>
    </row>
    <row r="17" spans="2:2" ht="33" customHeight="1" x14ac:dyDescent="0.2">
      <c r="B17" s="91" t="s">
        <v>524</v>
      </c>
    </row>
    <row r="18" spans="2:2" ht="33.75" customHeight="1" x14ac:dyDescent="0.2">
      <c r="B18" s="91" t="s">
        <v>481</v>
      </c>
    </row>
    <row r="20" spans="2:2" ht="32" x14ac:dyDescent="0.2">
      <c r="B20" s="91" t="s">
        <v>506</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99"/>
  </sheetPr>
  <dimension ref="A1:S1691"/>
  <sheetViews>
    <sheetView showZeros="0" tabSelected="1" zoomScaleNormal="100" zoomScaleSheetLayoutView="100" workbookViewId="0">
      <pane ySplit="1" topLeftCell="A2" activePane="bottomLeft" state="frozen"/>
      <selection pane="bottomLeft" activeCell="I1" sqref="I1:O1"/>
    </sheetView>
  </sheetViews>
  <sheetFormatPr baseColWidth="10" defaultColWidth="8.83203125" defaultRowHeight="15" x14ac:dyDescent="0.2"/>
  <cols>
    <col min="1" max="1" width="16.33203125" style="161" customWidth="1"/>
    <col min="2" max="2" width="18.6640625" customWidth="1"/>
    <col min="3" max="3" width="16.33203125" customWidth="1"/>
    <col min="4" max="7" width="10.6640625" customWidth="1"/>
    <col min="8" max="8" width="9.33203125" customWidth="1"/>
    <col min="9" max="9" width="17.6640625" customWidth="1"/>
    <col min="10" max="10" width="16.1640625" customWidth="1"/>
    <col min="11" max="11" width="15" customWidth="1"/>
    <col min="12" max="13" width="11.6640625" customWidth="1"/>
    <col min="14" max="14" width="14.1640625" customWidth="1"/>
    <col min="15" max="15" width="11.6640625" customWidth="1"/>
    <col min="16" max="16" width="15" customWidth="1"/>
    <col min="17" max="17" width="17.6640625" customWidth="1"/>
    <col min="18" max="18" width="15.6640625" customWidth="1"/>
    <col min="19" max="19" width="12.6640625" customWidth="1"/>
  </cols>
  <sheetData>
    <row r="1" spans="1:19" ht="131.25" customHeight="1" x14ac:dyDescent="0.2">
      <c r="A1" s="187" t="s">
        <v>236</v>
      </c>
      <c r="B1" s="188" t="s">
        <v>237</v>
      </c>
      <c r="C1" s="195" t="s">
        <v>238</v>
      </c>
      <c r="D1" s="196" t="s">
        <v>462</v>
      </c>
      <c r="E1" s="189" t="s">
        <v>463</v>
      </c>
      <c r="F1" s="189" t="s">
        <v>464</v>
      </c>
      <c r="G1" s="189" t="s">
        <v>465</v>
      </c>
      <c r="H1" s="197" t="s">
        <v>466</v>
      </c>
      <c r="I1" s="268" t="s">
        <v>467</v>
      </c>
      <c r="J1" s="266" t="s">
        <v>576</v>
      </c>
      <c r="K1" s="266" t="s">
        <v>510</v>
      </c>
      <c r="L1" s="266" t="s">
        <v>468</v>
      </c>
      <c r="M1" s="266" t="s">
        <v>577</v>
      </c>
      <c r="N1" s="266" t="s">
        <v>469</v>
      </c>
      <c r="O1" s="267" t="s">
        <v>470</v>
      </c>
      <c r="P1" s="200" t="s">
        <v>471</v>
      </c>
      <c r="Q1" s="190" t="s">
        <v>472</v>
      </c>
      <c r="R1" s="190" t="s">
        <v>473</v>
      </c>
      <c r="S1" s="191" t="s">
        <v>474</v>
      </c>
    </row>
    <row r="2" spans="1:19" x14ac:dyDescent="0.2">
      <c r="A2" s="192" t="s">
        <v>418</v>
      </c>
      <c r="B2" s="179" t="s">
        <v>2</v>
      </c>
      <c r="C2" s="180" t="s">
        <v>3</v>
      </c>
      <c r="D2" s="170"/>
      <c r="E2" s="171"/>
      <c r="F2" s="171"/>
      <c r="G2" s="171"/>
      <c r="H2" s="198" t="str">
        <f t="shared" ref="H2:H66" si="0">IF((E2+G2)&lt;&gt;0,G2/(E2+G2),"")</f>
        <v/>
      </c>
      <c r="I2" s="203">
        <v>32</v>
      </c>
      <c r="J2" s="25">
        <v>23</v>
      </c>
      <c r="K2" s="25">
        <v>17</v>
      </c>
      <c r="L2" s="184">
        <f t="shared" ref="L2:L66" si="1">IF(J2&lt;&gt;0,K2/J2,"")</f>
        <v>0.73913043478260865</v>
      </c>
      <c r="M2" s="206">
        <v>2</v>
      </c>
      <c r="N2" s="25">
        <v>7</v>
      </c>
      <c r="O2" s="201">
        <f t="shared" ref="O2:O66" si="2">IF((J2+M2+N2)&lt;&gt;0,N2/(J2+M2+N2),"")</f>
        <v>0.21875</v>
      </c>
      <c r="P2" s="172">
        <f t="shared" ref="P2:P66" si="3">IF(SUM(D2,I2)&gt;0,SUM(D2,I2),"")</f>
        <v>32</v>
      </c>
      <c r="Q2" s="173">
        <f t="shared" ref="Q2:Q66" si="4">IF(SUM(E2,J2, M2)&gt;0,SUM(E2,J2, M2),"")</f>
        <v>25</v>
      </c>
      <c r="R2" s="173">
        <f t="shared" ref="R2:R66" si="5">IF(SUM(G2,N2)&gt;0,SUM(G2,N2),"")</f>
        <v>7</v>
      </c>
      <c r="S2" s="193">
        <f t="shared" ref="S2:S66" si="6">IFERROR(IF((Q2+R2)&lt;&gt;0,R2/(Q2+R2),""),"")</f>
        <v>0.21875</v>
      </c>
    </row>
    <row r="3" spans="1:19" x14ac:dyDescent="0.2">
      <c r="A3" s="192" t="s">
        <v>418</v>
      </c>
      <c r="B3" s="179" t="s">
        <v>4</v>
      </c>
      <c r="C3" s="180" t="s">
        <v>5</v>
      </c>
      <c r="D3" s="170"/>
      <c r="E3" s="171"/>
      <c r="F3" s="171"/>
      <c r="G3" s="171"/>
      <c r="H3" s="198" t="str">
        <f t="shared" si="0"/>
        <v/>
      </c>
      <c r="I3" s="203">
        <v>596</v>
      </c>
      <c r="J3" s="25">
        <v>331</v>
      </c>
      <c r="K3" s="25">
        <v>111</v>
      </c>
      <c r="L3" s="184">
        <f t="shared" si="1"/>
        <v>0.33534743202416917</v>
      </c>
      <c r="M3" s="206"/>
      <c r="N3" s="25">
        <v>265</v>
      </c>
      <c r="O3" s="201">
        <f t="shared" si="2"/>
        <v>0.44463087248322147</v>
      </c>
      <c r="P3" s="172">
        <f t="shared" si="3"/>
        <v>596</v>
      </c>
      <c r="Q3" s="173">
        <f t="shared" si="4"/>
        <v>331</v>
      </c>
      <c r="R3" s="173">
        <f t="shared" si="5"/>
        <v>265</v>
      </c>
      <c r="S3" s="193">
        <f t="shared" si="6"/>
        <v>0.44463087248322147</v>
      </c>
    </row>
    <row r="4" spans="1:19" x14ac:dyDescent="0.2">
      <c r="A4" s="192" t="s">
        <v>418</v>
      </c>
      <c r="B4" s="179" t="s">
        <v>8</v>
      </c>
      <c r="C4" s="180" t="s">
        <v>9</v>
      </c>
      <c r="D4" s="170"/>
      <c r="E4" s="171"/>
      <c r="F4" s="171"/>
      <c r="G4" s="171"/>
      <c r="H4" s="198" t="str">
        <f t="shared" si="0"/>
        <v/>
      </c>
      <c r="I4" s="203">
        <v>9</v>
      </c>
      <c r="J4" s="25">
        <v>8</v>
      </c>
      <c r="K4" s="25">
        <v>8</v>
      </c>
      <c r="L4" s="184">
        <f t="shared" si="1"/>
        <v>1</v>
      </c>
      <c r="M4" s="206"/>
      <c r="N4" s="25">
        <v>1</v>
      </c>
      <c r="O4" s="201">
        <f t="shared" si="2"/>
        <v>0.1111111111111111</v>
      </c>
      <c r="P4" s="172">
        <f t="shared" si="3"/>
        <v>9</v>
      </c>
      <c r="Q4" s="173">
        <f t="shared" si="4"/>
        <v>8</v>
      </c>
      <c r="R4" s="173">
        <f t="shared" si="5"/>
        <v>1</v>
      </c>
      <c r="S4" s="193">
        <f t="shared" si="6"/>
        <v>0.1111111111111111</v>
      </c>
    </row>
    <row r="5" spans="1:19" x14ac:dyDescent="0.2">
      <c r="A5" s="192" t="s">
        <v>418</v>
      </c>
      <c r="B5" s="179" t="s">
        <v>10</v>
      </c>
      <c r="C5" s="180" t="s">
        <v>11</v>
      </c>
      <c r="D5" s="170"/>
      <c r="E5" s="171"/>
      <c r="F5" s="171"/>
      <c r="G5" s="171"/>
      <c r="H5" s="198" t="str">
        <f t="shared" si="0"/>
        <v/>
      </c>
      <c r="I5" s="203">
        <v>85</v>
      </c>
      <c r="J5" s="25">
        <v>81</v>
      </c>
      <c r="K5" s="25">
        <v>79</v>
      </c>
      <c r="L5" s="184">
        <f t="shared" si="1"/>
        <v>0.97530864197530864</v>
      </c>
      <c r="M5" s="206"/>
      <c r="N5" s="25">
        <v>4</v>
      </c>
      <c r="O5" s="201">
        <f t="shared" si="2"/>
        <v>4.7058823529411764E-2</v>
      </c>
      <c r="P5" s="172">
        <f t="shared" si="3"/>
        <v>85</v>
      </c>
      <c r="Q5" s="173">
        <f t="shared" si="4"/>
        <v>81</v>
      </c>
      <c r="R5" s="173">
        <f t="shared" si="5"/>
        <v>4</v>
      </c>
      <c r="S5" s="193">
        <f t="shared" si="6"/>
        <v>4.7058823529411764E-2</v>
      </c>
    </row>
    <row r="6" spans="1:19" x14ac:dyDescent="0.2">
      <c r="A6" s="192" t="s">
        <v>418</v>
      </c>
      <c r="B6" s="179" t="s">
        <v>15</v>
      </c>
      <c r="C6" s="180" t="s">
        <v>16</v>
      </c>
      <c r="D6" s="170"/>
      <c r="E6" s="171"/>
      <c r="F6" s="171"/>
      <c r="G6" s="171"/>
      <c r="H6" s="198" t="str">
        <f t="shared" si="0"/>
        <v/>
      </c>
      <c r="I6" s="203">
        <v>385</v>
      </c>
      <c r="J6" s="25">
        <v>372</v>
      </c>
      <c r="K6" s="25">
        <v>362</v>
      </c>
      <c r="L6" s="184">
        <f t="shared" si="1"/>
        <v>0.9731182795698925</v>
      </c>
      <c r="M6" s="206"/>
      <c r="N6" s="25">
        <v>13</v>
      </c>
      <c r="O6" s="201">
        <f t="shared" si="2"/>
        <v>3.3766233766233764E-2</v>
      </c>
      <c r="P6" s="172">
        <f t="shared" si="3"/>
        <v>385</v>
      </c>
      <c r="Q6" s="173">
        <f t="shared" si="4"/>
        <v>372</v>
      </c>
      <c r="R6" s="173">
        <f t="shared" si="5"/>
        <v>13</v>
      </c>
      <c r="S6" s="193">
        <f t="shared" si="6"/>
        <v>3.3766233766233764E-2</v>
      </c>
    </row>
    <row r="7" spans="1:19" ht="29" x14ac:dyDescent="0.2">
      <c r="A7" s="192" t="s">
        <v>418</v>
      </c>
      <c r="B7" s="179" t="s">
        <v>26</v>
      </c>
      <c r="C7" s="180" t="s">
        <v>27</v>
      </c>
      <c r="D7" s="170"/>
      <c r="E7" s="171"/>
      <c r="F7" s="171"/>
      <c r="G7" s="171"/>
      <c r="H7" s="198" t="str">
        <f t="shared" si="0"/>
        <v/>
      </c>
      <c r="I7" s="203">
        <v>1401</v>
      </c>
      <c r="J7" s="25">
        <v>1388</v>
      </c>
      <c r="K7" s="25">
        <v>1384</v>
      </c>
      <c r="L7" s="184">
        <f t="shared" si="1"/>
        <v>0.99711815561959649</v>
      </c>
      <c r="M7" s="206"/>
      <c r="N7" s="25">
        <v>13</v>
      </c>
      <c r="O7" s="201">
        <f t="shared" si="2"/>
        <v>9.2790863668807989E-3</v>
      </c>
      <c r="P7" s="172">
        <f t="shared" si="3"/>
        <v>1401</v>
      </c>
      <c r="Q7" s="173">
        <f t="shared" si="4"/>
        <v>1388</v>
      </c>
      <c r="R7" s="173">
        <f t="shared" si="5"/>
        <v>13</v>
      </c>
      <c r="S7" s="193">
        <f t="shared" si="6"/>
        <v>9.2790863668807989E-3</v>
      </c>
    </row>
    <row r="8" spans="1:19" x14ac:dyDescent="0.2">
      <c r="A8" s="192" t="s">
        <v>418</v>
      </c>
      <c r="B8" s="179" t="s">
        <v>28</v>
      </c>
      <c r="C8" s="180" t="s">
        <v>29</v>
      </c>
      <c r="D8" s="170"/>
      <c r="E8" s="171"/>
      <c r="F8" s="171"/>
      <c r="G8" s="171"/>
      <c r="H8" s="198" t="str">
        <f t="shared" si="0"/>
        <v/>
      </c>
      <c r="I8" s="203">
        <v>11</v>
      </c>
      <c r="J8" s="25">
        <v>11</v>
      </c>
      <c r="K8" s="25">
        <v>11</v>
      </c>
      <c r="L8" s="184">
        <f t="shared" si="1"/>
        <v>1</v>
      </c>
      <c r="M8" s="206"/>
      <c r="N8" s="25"/>
      <c r="O8" s="201">
        <f t="shared" si="2"/>
        <v>0</v>
      </c>
      <c r="P8" s="172">
        <f t="shared" si="3"/>
        <v>11</v>
      </c>
      <c r="Q8" s="173">
        <f t="shared" si="4"/>
        <v>11</v>
      </c>
      <c r="R8" s="173" t="str">
        <f t="shared" si="5"/>
        <v/>
      </c>
      <c r="S8" s="193" t="str">
        <f t="shared" si="6"/>
        <v/>
      </c>
    </row>
    <row r="9" spans="1:19" x14ac:dyDescent="0.2">
      <c r="A9" s="192" t="s">
        <v>418</v>
      </c>
      <c r="B9" s="179" t="s">
        <v>32</v>
      </c>
      <c r="C9" s="180" t="s">
        <v>33</v>
      </c>
      <c r="D9" s="170"/>
      <c r="E9" s="171"/>
      <c r="F9" s="171"/>
      <c r="G9" s="171"/>
      <c r="H9" s="198" t="str">
        <f t="shared" si="0"/>
        <v/>
      </c>
      <c r="I9" s="203">
        <v>227</v>
      </c>
      <c r="J9" s="25">
        <v>221</v>
      </c>
      <c r="K9" s="25">
        <v>217</v>
      </c>
      <c r="L9" s="184">
        <f t="shared" si="1"/>
        <v>0.98190045248868774</v>
      </c>
      <c r="M9" s="206">
        <v>2</v>
      </c>
      <c r="N9" s="25">
        <v>4</v>
      </c>
      <c r="O9" s="201">
        <f t="shared" si="2"/>
        <v>1.7621145374449341E-2</v>
      </c>
      <c r="P9" s="172">
        <f t="shared" si="3"/>
        <v>227</v>
      </c>
      <c r="Q9" s="173">
        <f t="shared" si="4"/>
        <v>223</v>
      </c>
      <c r="R9" s="173">
        <f t="shared" si="5"/>
        <v>4</v>
      </c>
      <c r="S9" s="193">
        <f t="shared" si="6"/>
        <v>1.7621145374449341E-2</v>
      </c>
    </row>
    <row r="10" spans="1:19" x14ac:dyDescent="0.2">
      <c r="A10" s="192" t="s">
        <v>418</v>
      </c>
      <c r="B10" s="179" t="s">
        <v>35</v>
      </c>
      <c r="C10" s="180" t="s">
        <v>36</v>
      </c>
      <c r="D10" s="170"/>
      <c r="E10" s="171"/>
      <c r="F10" s="171"/>
      <c r="G10" s="171"/>
      <c r="H10" s="198" t="str">
        <f t="shared" si="0"/>
        <v/>
      </c>
      <c r="I10" s="203">
        <v>200</v>
      </c>
      <c r="J10" s="25">
        <v>198</v>
      </c>
      <c r="K10" s="25">
        <v>197</v>
      </c>
      <c r="L10" s="184">
        <f t="shared" si="1"/>
        <v>0.99494949494949492</v>
      </c>
      <c r="M10" s="206"/>
      <c r="N10" s="25">
        <v>2</v>
      </c>
      <c r="O10" s="201">
        <f t="shared" si="2"/>
        <v>0.01</v>
      </c>
      <c r="P10" s="172">
        <f t="shared" si="3"/>
        <v>200</v>
      </c>
      <c r="Q10" s="173">
        <f t="shared" si="4"/>
        <v>198</v>
      </c>
      <c r="R10" s="173">
        <f t="shared" si="5"/>
        <v>2</v>
      </c>
      <c r="S10" s="193">
        <f t="shared" si="6"/>
        <v>0.01</v>
      </c>
    </row>
    <row r="11" spans="1:19" ht="29" x14ac:dyDescent="0.2">
      <c r="A11" s="192" t="s">
        <v>418</v>
      </c>
      <c r="B11" s="179" t="s">
        <v>40</v>
      </c>
      <c r="C11" s="180" t="s">
        <v>41</v>
      </c>
      <c r="D11" s="170"/>
      <c r="E11" s="171"/>
      <c r="F11" s="171"/>
      <c r="G11" s="171"/>
      <c r="H11" s="198" t="str">
        <f t="shared" si="0"/>
        <v/>
      </c>
      <c r="I11" s="203">
        <v>7</v>
      </c>
      <c r="J11" s="25">
        <v>6</v>
      </c>
      <c r="K11" s="25">
        <v>6</v>
      </c>
      <c r="L11" s="184">
        <f t="shared" si="1"/>
        <v>1</v>
      </c>
      <c r="M11" s="206"/>
      <c r="N11" s="25">
        <v>1</v>
      </c>
      <c r="O11" s="201">
        <f t="shared" si="2"/>
        <v>0.14285714285714285</v>
      </c>
      <c r="P11" s="172">
        <f t="shared" si="3"/>
        <v>7</v>
      </c>
      <c r="Q11" s="173">
        <f t="shared" si="4"/>
        <v>6</v>
      </c>
      <c r="R11" s="173">
        <f t="shared" si="5"/>
        <v>1</v>
      </c>
      <c r="S11" s="193">
        <f t="shared" si="6"/>
        <v>0.14285714285714285</v>
      </c>
    </row>
    <row r="12" spans="1:19" x14ac:dyDescent="0.2">
      <c r="A12" s="192" t="s">
        <v>418</v>
      </c>
      <c r="B12" s="179" t="s">
        <v>42</v>
      </c>
      <c r="C12" s="180" t="s">
        <v>43</v>
      </c>
      <c r="D12" s="170"/>
      <c r="E12" s="171"/>
      <c r="F12" s="171"/>
      <c r="G12" s="171"/>
      <c r="H12" s="198" t="str">
        <f t="shared" si="0"/>
        <v/>
      </c>
      <c r="I12" s="203">
        <v>493</v>
      </c>
      <c r="J12" s="25">
        <v>424</v>
      </c>
      <c r="K12" s="25">
        <v>395</v>
      </c>
      <c r="L12" s="184">
        <f t="shared" si="1"/>
        <v>0.93160377358490565</v>
      </c>
      <c r="M12" s="206"/>
      <c r="N12" s="25">
        <v>69</v>
      </c>
      <c r="O12" s="201">
        <f t="shared" si="2"/>
        <v>0.13995943204868155</v>
      </c>
      <c r="P12" s="172">
        <f t="shared" si="3"/>
        <v>493</v>
      </c>
      <c r="Q12" s="173">
        <f t="shared" si="4"/>
        <v>424</v>
      </c>
      <c r="R12" s="173">
        <f t="shared" si="5"/>
        <v>69</v>
      </c>
      <c r="S12" s="193">
        <f t="shared" si="6"/>
        <v>0.13995943204868155</v>
      </c>
    </row>
    <row r="13" spans="1:19" x14ac:dyDescent="0.2">
      <c r="A13" s="192" t="s">
        <v>418</v>
      </c>
      <c r="B13" s="179" t="s">
        <v>42</v>
      </c>
      <c r="C13" s="180" t="s">
        <v>46</v>
      </c>
      <c r="D13" s="170"/>
      <c r="E13" s="171"/>
      <c r="F13" s="171"/>
      <c r="G13" s="171"/>
      <c r="H13" s="198" t="str">
        <f t="shared" si="0"/>
        <v/>
      </c>
      <c r="I13" s="203">
        <v>85</v>
      </c>
      <c r="J13" s="25">
        <v>83</v>
      </c>
      <c r="K13" s="25">
        <v>83</v>
      </c>
      <c r="L13" s="184">
        <f t="shared" si="1"/>
        <v>1</v>
      </c>
      <c r="M13" s="206"/>
      <c r="N13" s="25">
        <v>2</v>
      </c>
      <c r="O13" s="201">
        <f t="shared" si="2"/>
        <v>2.3529411764705882E-2</v>
      </c>
      <c r="P13" s="172">
        <f t="shared" si="3"/>
        <v>85</v>
      </c>
      <c r="Q13" s="173">
        <f t="shared" si="4"/>
        <v>83</v>
      </c>
      <c r="R13" s="173">
        <f t="shared" si="5"/>
        <v>2</v>
      </c>
      <c r="S13" s="193">
        <f t="shared" si="6"/>
        <v>2.3529411764705882E-2</v>
      </c>
    </row>
    <row r="14" spans="1:19" x14ac:dyDescent="0.2">
      <c r="A14" s="192" t="s">
        <v>418</v>
      </c>
      <c r="B14" s="179" t="s">
        <v>47</v>
      </c>
      <c r="C14" s="180" t="s">
        <v>48</v>
      </c>
      <c r="D14" s="170"/>
      <c r="E14" s="171"/>
      <c r="F14" s="171"/>
      <c r="G14" s="171"/>
      <c r="H14" s="198" t="str">
        <f t="shared" si="0"/>
        <v/>
      </c>
      <c r="I14" s="203">
        <v>31</v>
      </c>
      <c r="J14" s="25">
        <v>22</v>
      </c>
      <c r="K14" s="25">
        <v>21</v>
      </c>
      <c r="L14" s="184">
        <f t="shared" si="1"/>
        <v>0.95454545454545459</v>
      </c>
      <c r="M14" s="206"/>
      <c r="N14" s="25">
        <v>9</v>
      </c>
      <c r="O14" s="201">
        <f t="shared" si="2"/>
        <v>0.29032258064516131</v>
      </c>
      <c r="P14" s="172">
        <f t="shared" si="3"/>
        <v>31</v>
      </c>
      <c r="Q14" s="173">
        <f t="shared" si="4"/>
        <v>22</v>
      </c>
      <c r="R14" s="173">
        <f t="shared" si="5"/>
        <v>9</v>
      </c>
      <c r="S14" s="193">
        <f t="shared" si="6"/>
        <v>0.29032258064516131</v>
      </c>
    </row>
    <row r="15" spans="1:19" x14ac:dyDescent="0.2">
      <c r="A15" s="192" t="s">
        <v>418</v>
      </c>
      <c r="B15" s="179" t="s">
        <v>53</v>
      </c>
      <c r="C15" s="180" t="s">
        <v>54</v>
      </c>
      <c r="D15" s="170"/>
      <c r="E15" s="171"/>
      <c r="F15" s="171"/>
      <c r="G15" s="171"/>
      <c r="H15" s="198" t="str">
        <f t="shared" si="0"/>
        <v/>
      </c>
      <c r="I15" s="203">
        <v>216</v>
      </c>
      <c r="J15" s="25">
        <v>170</v>
      </c>
      <c r="K15" s="25">
        <v>141</v>
      </c>
      <c r="L15" s="184">
        <f t="shared" si="1"/>
        <v>0.8294117647058824</v>
      </c>
      <c r="M15" s="206">
        <v>15</v>
      </c>
      <c r="N15" s="25">
        <v>31</v>
      </c>
      <c r="O15" s="201">
        <f t="shared" si="2"/>
        <v>0.14351851851851852</v>
      </c>
      <c r="P15" s="172">
        <f t="shared" si="3"/>
        <v>216</v>
      </c>
      <c r="Q15" s="173">
        <f t="shared" si="4"/>
        <v>185</v>
      </c>
      <c r="R15" s="173">
        <f t="shared" si="5"/>
        <v>31</v>
      </c>
      <c r="S15" s="193">
        <f t="shared" si="6"/>
        <v>0.14351851851851852</v>
      </c>
    </row>
    <row r="16" spans="1:19" x14ac:dyDescent="0.2">
      <c r="A16" s="192" t="s">
        <v>418</v>
      </c>
      <c r="B16" s="179" t="s">
        <v>55</v>
      </c>
      <c r="C16" s="180" t="s">
        <v>56</v>
      </c>
      <c r="D16" s="170"/>
      <c r="E16" s="171"/>
      <c r="F16" s="171"/>
      <c r="G16" s="171"/>
      <c r="H16" s="198" t="str">
        <f t="shared" si="0"/>
        <v/>
      </c>
      <c r="I16" s="203">
        <v>200</v>
      </c>
      <c r="J16" s="25">
        <v>162</v>
      </c>
      <c r="K16" s="25">
        <v>138</v>
      </c>
      <c r="L16" s="184">
        <f t="shared" si="1"/>
        <v>0.85185185185185186</v>
      </c>
      <c r="M16" s="206"/>
      <c r="N16" s="25">
        <v>38</v>
      </c>
      <c r="O16" s="201">
        <f t="shared" si="2"/>
        <v>0.19</v>
      </c>
      <c r="P16" s="172">
        <f t="shared" si="3"/>
        <v>200</v>
      </c>
      <c r="Q16" s="173">
        <f t="shared" si="4"/>
        <v>162</v>
      </c>
      <c r="R16" s="173">
        <f t="shared" si="5"/>
        <v>38</v>
      </c>
      <c r="S16" s="193">
        <f t="shared" si="6"/>
        <v>0.19</v>
      </c>
    </row>
    <row r="17" spans="1:19" x14ac:dyDescent="0.2">
      <c r="A17" s="192" t="s">
        <v>418</v>
      </c>
      <c r="B17" s="179" t="s">
        <v>57</v>
      </c>
      <c r="C17" s="180" t="s">
        <v>58</v>
      </c>
      <c r="D17" s="170"/>
      <c r="E17" s="171"/>
      <c r="F17" s="171"/>
      <c r="G17" s="171"/>
      <c r="H17" s="198" t="str">
        <f t="shared" si="0"/>
        <v/>
      </c>
      <c r="I17" s="203">
        <v>671</v>
      </c>
      <c r="J17" s="25">
        <v>655</v>
      </c>
      <c r="K17" s="25">
        <v>644</v>
      </c>
      <c r="L17" s="184">
        <f t="shared" si="1"/>
        <v>0.98320610687022902</v>
      </c>
      <c r="M17" s="206">
        <v>5</v>
      </c>
      <c r="N17" s="25">
        <v>11</v>
      </c>
      <c r="O17" s="201">
        <f t="shared" si="2"/>
        <v>1.6393442622950821E-2</v>
      </c>
      <c r="P17" s="172">
        <f t="shared" si="3"/>
        <v>671</v>
      </c>
      <c r="Q17" s="173">
        <f t="shared" si="4"/>
        <v>660</v>
      </c>
      <c r="R17" s="173">
        <f t="shared" si="5"/>
        <v>11</v>
      </c>
      <c r="S17" s="193">
        <f t="shared" si="6"/>
        <v>1.6393442622950821E-2</v>
      </c>
    </row>
    <row r="18" spans="1:19" x14ac:dyDescent="0.2">
      <c r="A18" s="192" t="s">
        <v>418</v>
      </c>
      <c r="B18" s="179" t="s">
        <v>65</v>
      </c>
      <c r="C18" s="180" t="s">
        <v>66</v>
      </c>
      <c r="D18" s="170"/>
      <c r="E18" s="171"/>
      <c r="F18" s="171"/>
      <c r="G18" s="171"/>
      <c r="H18" s="198" t="str">
        <f t="shared" si="0"/>
        <v/>
      </c>
      <c r="I18" s="203">
        <v>615</v>
      </c>
      <c r="J18" s="25">
        <v>476</v>
      </c>
      <c r="K18" s="25">
        <v>403</v>
      </c>
      <c r="L18" s="184">
        <f t="shared" si="1"/>
        <v>0.84663865546218486</v>
      </c>
      <c r="M18" s="206"/>
      <c r="N18" s="25">
        <v>139</v>
      </c>
      <c r="O18" s="201">
        <f t="shared" si="2"/>
        <v>0.22601626016260162</v>
      </c>
      <c r="P18" s="172">
        <f t="shared" si="3"/>
        <v>615</v>
      </c>
      <c r="Q18" s="173">
        <f t="shared" si="4"/>
        <v>476</v>
      </c>
      <c r="R18" s="173">
        <f t="shared" si="5"/>
        <v>139</v>
      </c>
      <c r="S18" s="193">
        <f t="shared" si="6"/>
        <v>0.22601626016260162</v>
      </c>
    </row>
    <row r="19" spans="1:19" x14ac:dyDescent="0.2">
      <c r="A19" s="192" t="s">
        <v>418</v>
      </c>
      <c r="B19" s="179" t="s">
        <v>69</v>
      </c>
      <c r="C19" s="180" t="s">
        <v>70</v>
      </c>
      <c r="D19" s="170">
        <v>1</v>
      </c>
      <c r="E19" s="171">
        <v>1</v>
      </c>
      <c r="F19" s="171"/>
      <c r="G19" s="171"/>
      <c r="H19" s="198">
        <f t="shared" si="0"/>
        <v>0</v>
      </c>
      <c r="I19" s="203">
        <v>221</v>
      </c>
      <c r="J19" s="25">
        <v>175</v>
      </c>
      <c r="K19" s="25">
        <v>156</v>
      </c>
      <c r="L19" s="184">
        <f t="shared" si="1"/>
        <v>0.89142857142857146</v>
      </c>
      <c r="M19" s="206"/>
      <c r="N19" s="25">
        <v>46</v>
      </c>
      <c r="O19" s="201">
        <f t="shared" si="2"/>
        <v>0.20814479638009051</v>
      </c>
      <c r="P19" s="172">
        <f t="shared" si="3"/>
        <v>222</v>
      </c>
      <c r="Q19" s="173">
        <f t="shared" si="4"/>
        <v>176</v>
      </c>
      <c r="R19" s="173">
        <f t="shared" si="5"/>
        <v>46</v>
      </c>
      <c r="S19" s="193">
        <f t="shared" si="6"/>
        <v>0.2072072072072072</v>
      </c>
    </row>
    <row r="20" spans="1:19" ht="43" x14ac:dyDescent="0.2">
      <c r="A20" s="192" t="s">
        <v>418</v>
      </c>
      <c r="B20" s="179" t="s">
        <v>546</v>
      </c>
      <c r="C20" s="180" t="s">
        <v>73</v>
      </c>
      <c r="D20" s="170"/>
      <c r="E20" s="171"/>
      <c r="F20" s="171"/>
      <c r="G20" s="171"/>
      <c r="H20" s="198" t="str">
        <f t="shared" si="0"/>
        <v/>
      </c>
      <c r="I20" s="203">
        <v>878</v>
      </c>
      <c r="J20" s="25">
        <v>120</v>
      </c>
      <c r="K20" s="25">
        <v>79</v>
      </c>
      <c r="L20" s="184">
        <f t="shared" si="1"/>
        <v>0.65833333333333333</v>
      </c>
      <c r="M20" s="206">
        <v>630</v>
      </c>
      <c r="N20" s="25">
        <v>128</v>
      </c>
      <c r="O20" s="201">
        <f t="shared" si="2"/>
        <v>0.14578587699316628</v>
      </c>
      <c r="P20" s="172">
        <f t="shared" si="3"/>
        <v>878</v>
      </c>
      <c r="Q20" s="173">
        <f t="shared" si="4"/>
        <v>750</v>
      </c>
      <c r="R20" s="173">
        <f t="shared" si="5"/>
        <v>128</v>
      </c>
      <c r="S20" s="193">
        <f t="shared" si="6"/>
        <v>0.14578587699316628</v>
      </c>
    </row>
    <row r="21" spans="1:19" x14ac:dyDescent="0.2">
      <c r="A21" s="192" t="s">
        <v>418</v>
      </c>
      <c r="B21" s="240" t="s">
        <v>78</v>
      </c>
      <c r="C21" s="180" t="s">
        <v>280</v>
      </c>
      <c r="D21" s="170"/>
      <c r="E21" s="171"/>
      <c r="F21" s="171"/>
      <c r="G21" s="171"/>
      <c r="H21" s="198" t="str">
        <f t="shared" si="0"/>
        <v/>
      </c>
      <c r="I21" s="203">
        <v>133</v>
      </c>
      <c r="J21" s="25">
        <v>120</v>
      </c>
      <c r="K21" s="25">
        <v>116</v>
      </c>
      <c r="L21" s="184">
        <f t="shared" si="1"/>
        <v>0.96666666666666667</v>
      </c>
      <c r="M21" s="206">
        <v>1</v>
      </c>
      <c r="N21" s="25">
        <v>12</v>
      </c>
      <c r="O21" s="201">
        <f t="shared" si="2"/>
        <v>9.0225563909774431E-2</v>
      </c>
      <c r="P21" s="172">
        <f t="shared" si="3"/>
        <v>133</v>
      </c>
      <c r="Q21" s="173">
        <f t="shared" si="4"/>
        <v>121</v>
      </c>
      <c r="R21" s="173">
        <f t="shared" si="5"/>
        <v>12</v>
      </c>
      <c r="S21" s="193">
        <f t="shared" si="6"/>
        <v>9.0225563909774431E-2</v>
      </c>
    </row>
    <row r="22" spans="1:19" x14ac:dyDescent="0.2">
      <c r="A22" s="192" t="s">
        <v>418</v>
      </c>
      <c r="B22" s="179" t="s">
        <v>536</v>
      </c>
      <c r="C22" s="180" t="s">
        <v>89</v>
      </c>
      <c r="D22" s="170"/>
      <c r="E22" s="171"/>
      <c r="F22" s="171"/>
      <c r="G22" s="171"/>
      <c r="H22" s="198" t="str">
        <f t="shared" si="0"/>
        <v/>
      </c>
      <c r="I22" s="203">
        <v>22</v>
      </c>
      <c r="J22" s="25">
        <v>22</v>
      </c>
      <c r="K22" s="25">
        <v>22</v>
      </c>
      <c r="L22" s="184">
        <f t="shared" si="1"/>
        <v>1</v>
      </c>
      <c r="M22" s="206"/>
      <c r="N22" s="25"/>
      <c r="O22" s="201">
        <f t="shared" si="2"/>
        <v>0</v>
      </c>
      <c r="P22" s="172">
        <f t="shared" si="3"/>
        <v>22</v>
      </c>
      <c r="Q22" s="173">
        <f t="shared" si="4"/>
        <v>22</v>
      </c>
      <c r="R22" s="173" t="str">
        <f t="shared" si="5"/>
        <v/>
      </c>
      <c r="S22" s="193" t="str">
        <f t="shared" si="6"/>
        <v/>
      </c>
    </row>
    <row r="23" spans="1:19" x14ac:dyDescent="0.2">
      <c r="A23" s="192" t="s">
        <v>418</v>
      </c>
      <c r="B23" s="179" t="s">
        <v>92</v>
      </c>
      <c r="C23" s="180" t="s">
        <v>93</v>
      </c>
      <c r="D23" s="170"/>
      <c r="E23" s="171"/>
      <c r="F23" s="171"/>
      <c r="G23" s="171"/>
      <c r="H23" s="198" t="str">
        <f t="shared" si="0"/>
        <v/>
      </c>
      <c r="I23" s="203">
        <v>1416</v>
      </c>
      <c r="J23" s="25">
        <v>1076</v>
      </c>
      <c r="K23" s="25">
        <v>937</v>
      </c>
      <c r="L23" s="184">
        <f t="shared" si="1"/>
        <v>0.870817843866171</v>
      </c>
      <c r="M23" s="206">
        <v>2</v>
      </c>
      <c r="N23" s="25">
        <v>338</v>
      </c>
      <c r="O23" s="201">
        <f t="shared" si="2"/>
        <v>0.23870056497175141</v>
      </c>
      <c r="P23" s="172">
        <f t="shared" si="3"/>
        <v>1416</v>
      </c>
      <c r="Q23" s="173">
        <f t="shared" si="4"/>
        <v>1078</v>
      </c>
      <c r="R23" s="173">
        <f t="shared" si="5"/>
        <v>338</v>
      </c>
      <c r="S23" s="193">
        <f t="shared" si="6"/>
        <v>0.23870056497175141</v>
      </c>
    </row>
    <row r="24" spans="1:19" x14ac:dyDescent="0.2">
      <c r="A24" s="192" t="s">
        <v>418</v>
      </c>
      <c r="B24" s="179" t="s">
        <v>98</v>
      </c>
      <c r="C24" s="180" t="s">
        <v>99</v>
      </c>
      <c r="D24" s="170"/>
      <c r="E24" s="171"/>
      <c r="F24" s="171"/>
      <c r="G24" s="171"/>
      <c r="H24" s="198" t="str">
        <f t="shared" si="0"/>
        <v/>
      </c>
      <c r="I24" s="203">
        <v>259</v>
      </c>
      <c r="J24" s="25">
        <v>256</v>
      </c>
      <c r="K24" s="25">
        <v>255</v>
      </c>
      <c r="L24" s="184">
        <f t="shared" si="1"/>
        <v>0.99609375</v>
      </c>
      <c r="M24" s="206"/>
      <c r="N24" s="25">
        <v>3</v>
      </c>
      <c r="O24" s="201">
        <f t="shared" si="2"/>
        <v>1.1583011583011582E-2</v>
      </c>
      <c r="P24" s="172">
        <f t="shared" si="3"/>
        <v>259</v>
      </c>
      <c r="Q24" s="173">
        <f t="shared" si="4"/>
        <v>256</v>
      </c>
      <c r="R24" s="173">
        <f t="shared" si="5"/>
        <v>3</v>
      </c>
      <c r="S24" s="193">
        <f t="shared" si="6"/>
        <v>1.1583011583011582E-2</v>
      </c>
    </row>
    <row r="25" spans="1:19" x14ac:dyDescent="0.2">
      <c r="A25" s="192" t="s">
        <v>418</v>
      </c>
      <c r="B25" s="179" t="s">
        <v>538</v>
      </c>
      <c r="C25" s="180" t="s">
        <v>100</v>
      </c>
      <c r="D25" s="170">
        <v>1</v>
      </c>
      <c r="E25" s="171">
        <v>1</v>
      </c>
      <c r="F25" s="171">
        <v>1</v>
      </c>
      <c r="G25" s="171">
        <v>1</v>
      </c>
      <c r="H25" s="198">
        <f t="shared" si="0"/>
        <v>0.5</v>
      </c>
      <c r="I25" s="203">
        <v>1309</v>
      </c>
      <c r="J25" s="25">
        <v>1067</v>
      </c>
      <c r="K25" s="25">
        <v>948</v>
      </c>
      <c r="L25" s="184">
        <f t="shared" si="1"/>
        <v>0.88847235238987821</v>
      </c>
      <c r="M25" s="206">
        <v>2</v>
      </c>
      <c r="N25" s="25">
        <v>240</v>
      </c>
      <c r="O25" s="201">
        <f t="shared" si="2"/>
        <v>0.18334606569900688</v>
      </c>
      <c r="P25" s="172">
        <f t="shared" si="3"/>
        <v>1310</v>
      </c>
      <c r="Q25" s="173">
        <f t="shared" si="4"/>
        <v>1070</v>
      </c>
      <c r="R25" s="173">
        <f t="shared" si="5"/>
        <v>241</v>
      </c>
      <c r="S25" s="193">
        <f t="shared" si="6"/>
        <v>0.18382913806254766</v>
      </c>
    </row>
    <row r="26" spans="1:19" x14ac:dyDescent="0.2">
      <c r="A26" s="192" t="s">
        <v>418</v>
      </c>
      <c r="B26" s="179" t="s">
        <v>103</v>
      </c>
      <c r="C26" s="180" t="s">
        <v>104</v>
      </c>
      <c r="D26" s="170"/>
      <c r="E26" s="171"/>
      <c r="F26" s="171"/>
      <c r="G26" s="171"/>
      <c r="H26" s="198" t="str">
        <f t="shared" si="0"/>
        <v/>
      </c>
      <c r="I26" s="203">
        <v>165</v>
      </c>
      <c r="J26" s="25">
        <v>150</v>
      </c>
      <c r="K26" s="25">
        <v>136</v>
      </c>
      <c r="L26" s="184">
        <f t="shared" si="1"/>
        <v>0.90666666666666662</v>
      </c>
      <c r="M26" s="206"/>
      <c r="N26" s="25">
        <v>15</v>
      </c>
      <c r="O26" s="201">
        <f t="shared" si="2"/>
        <v>9.0909090909090912E-2</v>
      </c>
      <c r="P26" s="172">
        <f t="shared" si="3"/>
        <v>165</v>
      </c>
      <c r="Q26" s="173">
        <f t="shared" si="4"/>
        <v>150</v>
      </c>
      <c r="R26" s="173">
        <f t="shared" si="5"/>
        <v>15</v>
      </c>
      <c r="S26" s="193">
        <f t="shared" si="6"/>
        <v>9.0909090909090912E-2</v>
      </c>
    </row>
    <row r="27" spans="1:19" x14ac:dyDescent="0.2">
      <c r="A27" s="192" t="s">
        <v>418</v>
      </c>
      <c r="B27" s="179" t="s">
        <v>105</v>
      </c>
      <c r="C27" s="180" t="s">
        <v>106</v>
      </c>
      <c r="D27" s="170"/>
      <c r="E27" s="171"/>
      <c r="F27" s="171"/>
      <c r="G27" s="171"/>
      <c r="H27" s="198" t="str">
        <f t="shared" si="0"/>
        <v/>
      </c>
      <c r="I27" s="203">
        <v>201</v>
      </c>
      <c r="J27" s="25">
        <v>169</v>
      </c>
      <c r="K27" s="25">
        <v>151</v>
      </c>
      <c r="L27" s="184">
        <f t="shared" si="1"/>
        <v>0.89349112426035504</v>
      </c>
      <c r="M27" s="206"/>
      <c r="N27" s="25">
        <v>32</v>
      </c>
      <c r="O27" s="201">
        <f t="shared" si="2"/>
        <v>0.15920398009950248</v>
      </c>
      <c r="P27" s="172">
        <f t="shared" si="3"/>
        <v>201</v>
      </c>
      <c r="Q27" s="173">
        <f t="shared" si="4"/>
        <v>169</v>
      </c>
      <c r="R27" s="173">
        <f t="shared" si="5"/>
        <v>32</v>
      </c>
      <c r="S27" s="193">
        <f t="shared" si="6"/>
        <v>0.15920398009950248</v>
      </c>
    </row>
    <row r="28" spans="1:19" x14ac:dyDescent="0.2">
      <c r="A28" s="192" t="s">
        <v>418</v>
      </c>
      <c r="B28" s="179" t="s">
        <v>110</v>
      </c>
      <c r="C28" s="180" t="s">
        <v>111</v>
      </c>
      <c r="D28" s="170"/>
      <c r="E28" s="171"/>
      <c r="F28" s="171"/>
      <c r="G28" s="171"/>
      <c r="H28" s="198" t="str">
        <f t="shared" si="0"/>
        <v/>
      </c>
      <c r="I28" s="203">
        <v>39</v>
      </c>
      <c r="J28" s="25">
        <v>39</v>
      </c>
      <c r="K28" s="25">
        <v>39</v>
      </c>
      <c r="L28" s="184">
        <f t="shared" si="1"/>
        <v>1</v>
      </c>
      <c r="M28" s="206"/>
      <c r="N28" s="25"/>
      <c r="O28" s="201">
        <f t="shared" si="2"/>
        <v>0</v>
      </c>
      <c r="P28" s="172">
        <f t="shared" si="3"/>
        <v>39</v>
      </c>
      <c r="Q28" s="173">
        <f t="shared" si="4"/>
        <v>39</v>
      </c>
      <c r="R28" s="173" t="str">
        <f t="shared" si="5"/>
        <v/>
      </c>
      <c r="S28" s="193" t="str">
        <f t="shared" si="6"/>
        <v/>
      </c>
    </row>
    <row r="29" spans="1:19" x14ac:dyDescent="0.2">
      <c r="A29" s="192" t="s">
        <v>418</v>
      </c>
      <c r="B29" s="179" t="s">
        <v>112</v>
      </c>
      <c r="C29" s="180" t="s">
        <v>113</v>
      </c>
      <c r="D29" s="170">
        <v>1</v>
      </c>
      <c r="E29" s="171">
        <v>1</v>
      </c>
      <c r="F29" s="171"/>
      <c r="G29" s="171"/>
      <c r="H29" s="198">
        <f t="shared" si="0"/>
        <v>0</v>
      </c>
      <c r="I29" s="203">
        <v>1577</v>
      </c>
      <c r="J29" s="25">
        <v>1302</v>
      </c>
      <c r="K29" s="25">
        <v>1062</v>
      </c>
      <c r="L29" s="184">
        <f t="shared" si="1"/>
        <v>0.81566820276497698</v>
      </c>
      <c r="M29" s="206">
        <v>2</v>
      </c>
      <c r="N29" s="25">
        <v>273</v>
      </c>
      <c r="O29" s="201">
        <f t="shared" si="2"/>
        <v>0.17311350665821179</v>
      </c>
      <c r="P29" s="172">
        <f t="shared" si="3"/>
        <v>1578</v>
      </c>
      <c r="Q29" s="173">
        <f t="shared" si="4"/>
        <v>1305</v>
      </c>
      <c r="R29" s="173">
        <f t="shared" si="5"/>
        <v>273</v>
      </c>
      <c r="S29" s="193">
        <f t="shared" si="6"/>
        <v>0.17300380228136883</v>
      </c>
    </row>
    <row r="30" spans="1:19" x14ac:dyDescent="0.2">
      <c r="A30" s="192" t="s">
        <v>418</v>
      </c>
      <c r="B30" s="179" t="s">
        <v>114</v>
      </c>
      <c r="C30" s="180" t="s">
        <v>525</v>
      </c>
      <c r="D30" s="170"/>
      <c r="E30" s="171"/>
      <c r="F30" s="171"/>
      <c r="G30" s="171"/>
      <c r="H30" s="198" t="str">
        <f t="shared" si="0"/>
        <v/>
      </c>
      <c r="I30" s="203">
        <v>1130</v>
      </c>
      <c r="J30" s="25">
        <v>918</v>
      </c>
      <c r="K30" s="25">
        <v>763</v>
      </c>
      <c r="L30" s="184">
        <f t="shared" si="1"/>
        <v>0.83115468409586057</v>
      </c>
      <c r="M30" s="206">
        <v>1</v>
      </c>
      <c r="N30" s="25">
        <v>211</v>
      </c>
      <c r="O30" s="201">
        <f t="shared" si="2"/>
        <v>0.18672566371681415</v>
      </c>
      <c r="P30" s="172">
        <f t="shared" si="3"/>
        <v>1130</v>
      </c>
      <c r="Q30" s="173">
        <f t="shared" si="4"/>
        <v>919</v>
      </c>
      <c r="R30" s="173">
        <f t="shared" si="5"/>
        <v>211</v>
      </c>
      <c r="S30" s="193">
        <f t="shared" si="6"/>
        <v>0.18672566371681415</v>
      </c>
    </row>
    <row r="31" spans="1:19" x14ac:dyDescent="0.2">
      <c r="A31" s="192" t="s">
        <v>418</v>
      </c>
      <c r="B31" s="179" t="s">
        <v>116</v>
      </c>
      <c r="C31" s="180" t="s">
        <v>117</v>
      </c>
      <c r="D31" s="170"/>
      <c r="E31" s="171"/>
      <c r="F31" s="171"/>
      <c r="G31" s="171"/>
      <c r="H31" s="198" t="str">
        <f t="shared" si="0"/>
        <v/>
      </c>
      <c r="I31" s="203">
        <v>400</v>
      </c>
      <c r="J31" s="25">
        <v>284</v>
      </c>
      <c r="K31" s="25">
        <v>220</v>
      </c>
      <c r="L31" s="184">
        <f t="shared" si="1"/>
        <v>0.77464788732394363</v>
      </c>
      <c r="M31" s="206"/>
      <c r="N31" s="25">
        <v>116</v>
      </c>
      <c r="O31" s="201">
        <f t="shared" si="2"/>
        <v>0.28999999999999998</v>
      </c>
      <c r="P31" s="172">
        <f t="shared" si="3"/>
        <v>400</v>
      </c>
      <c r="Q31" s="173">
        <f t="shared" si="4"/>
        <v>284</v>
      </c>
      <c r="R31" s="173">
        <f t="shared" si="5"/>
        <v>116</v>
      </c>
      <c r="S31" s="193">
        <f t="shared" si="6"/>
        <v>0.28999999999999998</v>
      </c>
    </row>
    <row r="32" spans="1:19" x14ac:dyDescent="0.2">
      <c r="A32" s="192" t="s">
        <v>418</v>
      </c>
      <c r="B32" s="179" t="s">
        <v>121</v>
      </c>
      <c r="C32" s="180" t="s">
        <v>121</v>
      </c>
      <c r="D32" s="170"/>
      <c r="E32" s="171"/>
      <c r="F32" s="171"/>
      <c r="G32" s="171"/>
      <c r="H32" s="198" t="str">
        <f t="shared" si="0"/>
        <v/>
      </c>
      <c r="I32" s="203">
        <v>2169</v>
      </c>
      <c r="J32" s="25">
        <v>2055</v>
      </c>
      <c r="K32" s="25">
        <v>1974</v>
      </c>
      <c r="L32" s="184">
        <f t="shared" si="1"/>
        <v>0.96058394160583938</v>
      </c>
      <c r="M32" s="206">
        <v>31</v>
      </c>
      <c r="N32" s="25">
        <v>83</v>
      </c>
      <c r="O32" s="201">
        <f t="shared" si="2"/>
        <v>3.8266482249884742E-2</v>
      </c>
      <c r="P32" s="172">
        <f t="shared" si="3"/>
        <v>2169</v>
      </c>
      <c r="Q32" s="173">
        <f t="shared" si="4"/>
        <v>2086</v>
      </c>
      <c r="R32" s="173">
        <f t="shared" si="5"/>
        <v>83</v>
      </c>
      <c r="S32" s="193">
        <f t="shared" si="6"/>
        <v>3.8266482249884742E-2</v>
      </c>
    </row>
    <row r="33" spans="1:19" x14ac:dyDescent="0.2">
      <c r="A33" s="192" t="s">
        <v>418</v>
      </c>
      <c r="B33" s="179" t="s">
        <v>122</v>
      </c>
      <c r="C33" s="180" t="s">
        <v>123</v>
      </c>
      <c r="D33" s="170"/>
      <c r="E33" s="171"/>
      <c r="F33" s="171"/>
      <c r="G33" s="171"/>
      <c r="H33" s="198" t="str">
        <f t="shared" si="0"/>
        <v/>
      </c>
      <c r="I33" s="203">
        <v>267</v>
      </c>
      <c r="J33" s="25">
        <v>139</v>
      </c>
      <c r="K33" s="25">
        <v>51</v>
      </c>
      <c r="L33" s="184">
        <f t="shared" si="1"/>
        <v>0.36690647482014388</v>
      </c>
      <c r="M33" s="206">
        <v>1</v>
      </c>
      <c r="N33" s="25">
        <v>127</v>
      </c>
      <c r="O33" s="201">
        <f t="shared" si="2"/>
        <v>0.47565543071161048</v>
      </c>
      <c r="P33" s="172">
        <f t="shared" si="3"/>
        <v>267</v>
      </c>
      <c r="Q33" s="173">
        <f t="shared" si="4"/>
        <v>140</v>
      </c>
      <c r="R33" s="173">
        <f t="shared" si="5"/>
        <v>127</v>
      </c>
      <c r="S33" s="193">
        <f t="shared" si="6"/>
        <v>0.47565543071161048</v>
      </c>
    </row>
    <row r="34" spans="1:19" x14ac:dyDescent="0.2">
      <c r="A34" s="192" t="s">
        <v>418</v>
      </c>
      <c r="B34" s="179" t="s">
        <v>125</v>
      </c>
      <c r="C34" s="180" t="s">
        <v>126</v>
      </c>
      <c r="D34" s="170"/>
      <c r="E34" s="171"/>
      <c r="F34" s="171"/>
      <c r="G34" s="171"/>
      <c r="H34" s="198" t="str">
        <f t="shared" si="0"/>
        <v/>
      </c>
      <c r="I34" s="203">
        <v>48</v>
      </c>
      <c r="J34" s="25">
        <v>46</v>
      </c>
      <c r="K34" s="25">
        <v>45</v>
      </c>
      <c r="L34" s="184">
        <f t="shared" si="1"/>
        <v>0.97826086956521741</v>
      </c>
      <c r="M34" s="206"/>
      <c r="N34" s="25">
        <v>2</v>
      </c>
      <c r="O34" s="201">
        <f t="shared" si="2"/>
        <v>4.1666666666666664E-2</v>
      </c>
      <c r="P34" s="172">
        <f t="shared" si="3"/>
        <v>48</v>
      </c>
      <c r="Q34" s="173">
        <f t="shared" si="4"/>
        <v>46</v>
      </c>
      <c r="R34" s="173">
        <f t="shared" si="5"/>
        <v>2</v>
      </c>
      <c r="S34" s="193">
        <f t="shared" si="6"/>
        <v>4.1666666666666664E-2</v>
      </c>
    </row>
    <row r="35" spans="1:19" x14ac:dyDescent="0.2">
      <c r="A35" s="192" t="s">
        <v>418</v>
      </c>
      <c r="B35" s="179" t="s">
        <v>130</v>
      </c>
      <c r="C35" s="180" t="s">
        <v>131</v>
      </c>
      <c r="D35" s="170"/>
      <c r="E35" s="171"/>
      <c r="F35" s="171"/>
      <c r="G35" s="171"/>
      <c r="H35" s="198" t="str">
        <f t="shared" si="0"/>
        <v/>
      </c>
      <c r="I35" s="203">
        <v>20</v>
      </c>
      <c r="J35" s="25">
        <v>13</v>
      </c>
      <c r="K35" s="25">
        <v>13</v>
      </c>
      <c r="L35" s="184">
        <f t="shared" si="1"/>
        <v>1</v>
      </c>
      <c r="M35" s="206"/>
      <c r="N35" s="25">
        <v>7</v>
      </c>
      <c r="O35" s="201">
        <f t="shared" si="2"/>
        <v>0.35</v>
      </c>
      <c r="P35" s="172">
        <f t="shared" si="3"/>
        <v>20</v>
      </c>
      <c r="Q35" s="173">
        <f t="shared" si="4"/>
        <v>13</v>
      </c>
      <c r="R35" s="173">
        <f t="shared" si="5"/>
        <v>7</v>
      </c>
      <c r="S35" s="193">
        <f t="shared" si="6"/>
        <v>0.35</v>
      </c>
    </row>
    <row r="36" spans="1:19" x14ac:dyDescent="0.2">
      <c r="A36" s="192" t="s">
        <v>418</v>
      </c>
      <c r="B36" s="179" t="s">
        <v>133</v>
      </c>
      <c r="C36" s="180" t="s">
        <v>134</v>
      </c>
      <c r="D36" s="170"/>
      <c r="E36" s="171"/>
      <c r="F36" s="171"/>
      <c r="G36" s="171"/>
      <c r="H36" s="198" t="str">
        <f t="shared" si="0"/>
        <v/>
      </c>
      <c r="I36" s="203">
        <v>127</v>
      </c>
      <c r="J36" s="25">
        <v>125</v>
      </c>
      <c r="K36" s="25">
        <v>124</v>
      </c>
      <c r="L36" s="184">
        <f t="shared" si="1"/>
        <v>0.99199999999999999</v>
      </c>
      <c r="M36" s="206"/>
      <c r="N36" s="25">
        <v>2</v>
      </c>
      <c r="O36" s="201">
        <f t="shared" si="2"/>
        <v>1.5748031496062992E-2</v>
      </c>
      <c r="P36" s="172">
        <f t="shared" si="3"/>
        <v>127</v>
      </c>
      <c r="Q36" s="173">
        <f t="shared" si="4"/>
        <v>125</v>
      </c>
      <c r="R36" s="173">
        <f t="shared" si="5"/>
        <v>2</v>
      </c>
      <c r="S36" s="193">
        <f t="shared" si="6"/>
        <v>1.5748031496062992E-2</v>
      </c>
    </row>
    <row r="37" spans="1:19" x14ac:dyDescent="0.2">
      <c r="A37" s="192" t="s">
        <v>418</v>
      </c>
      <c r="B37" s="179" t="s">
        <v>147</v>
      </c>
      <c r="C37" s="180" t="s">
        <v>148</v>
      </c>
      <c r="D37" s="170"/>
      <c r="E37" s="171"/>
      <c r="F37" s="171"/>
      <c r="G37" s="171"/>
      <c r="H37" s="198" t="str">
        <f t="shared" si="0"/>
        <v/>
      </c>
      <c r="I37" s="203">
        <v>467</v>
      </c>
      <c r="J37" s="25">
        <v>429</v>
      </c>
      <c r="K37" s="25">
        <v>407</v>
      </c>
      <c r="L37" s="184">
        <f t="shared" si="1"/>
        <v>0.94871794871794868</v>
      </c>
      <c r="M37" s="206"/>
      <c r="N37" s="25">
        <v>38</v>
      </c>
      <c r="O37" s="201">
        <f t="shared" si="2"/>
        <v>8.137044967880086E-2</v>
      </c>
      <c r="P37" s="172">
        <f t="shared" si="3"/>
        <v>467</v>
      </c>
      <c r="Q37" s="173">
        <f t="shared" si="4"/>
        <v>429</v>
      </c>
      <c r="R37" s="173">
        <f t="shared" si="5"/>
        <v>38</v>
      </c>
      <c r="S37" s="193">
        <f t="shared" si="6"/>
        <v>8.137044967880086E-2</v>
      </c>
    </row>
    <row r="38" spans="1:19" x14ac:dyDescent="0.2">
      <c r="A38" s="192" t="s">
        <v>418</v>
      </c>
      <c r="B38" s="179" t="s">
        <v>151</v>
      </c>
      <c r="C38" s="180" t="s">
        <v>152</v>
      </c>
      <c r="D38" s="170"/>
      <c r="E38" s="171"/>
      <c r="F38" s="171"/>
      <c r="G38" s="171"/>
      <c r="H38" s="198" t="str">
        <f t="shared" si="0"/>
        <v/>
      </c>
      <c r="I38" s="203">
        <v>59</v>
      </c>
      <c r="J38" s="25">
        <v>52</v>
      </c>
      <c r="K38" s="25">
        <v>47</v>
      </c>
      <c r="L38" s="184">
        <f t="shared" si="1"/>
        <v>0.90384615384615385</v>
      </c>
      <c r="M38" s="206"/>
      <c r="N38" s="25">
        <v>7</v>
      </c>
      <c r="O38" s="201">
        <f t="shared" si="2"/>
        <v>0.11864406779661017</v>
      </c>
      <c r="P38" s="172">
        <f t="shared" si="3"/>
        <v>59</v>
      </c>
      <c r="Q38" s="173">
        <f t="shared" si="4"/>
        <v>52</v>
      </c>
      <c r="R38" s="173">
        <f t="shared" si="5"/>
        <v>7</v>
      </c>
      <c r="S38" s="193">
        <f t="shared" si="6"/>
        <v>0.11864406779661017</v>
      </c>
    </row>
    <row r="39" spans="1:19" x14ac:dyDescent="0.2">
      <c r="A39" s="192" t="s">
        <v>418</v>
      </c>
      <c r="B39" s="179" t="s">
        <v>153</v>
      </c>
      <c r="C39" s="180" t="s">
        <v>154</v>
      </c>
      <c r="D39" s="170"/>
      <c r="E39" s="171"/>
      <c r="F39" s="171"/>
      <c r="G39" s="171"/>
      <c r="H39" s="198" t="str">
        <f t="shared" si="0"/>
        <v/>
      </c>
      <c r="I39" s="203">
        <v>206</v>
      </c>
      <c r="J39" s="25">
        <v>149</v>
      </c>
      <c r="K39" s="25">
        <v>142</v>
      </c>
      <c r="L39" s="184">
        <f t="shared" si="1"/>
        <v>0.95302013422818788</v>
      </c>
      <c r="M39" s="206">
        <v>1</v>
      </c>
      <c r="N39" s="25">
        <v>56</v>
      </c>
      <c r="O39" s="201">
        <f t="shared" si="2"/>
        <v>0.27184466019417475</v>
      </c>
      <c r="P39" s="172">
        <f t="shared" si="3"/>
        <v>206</v>
      </c>
      <c r="Q39" s="173">
        <f t="shared" si="4"/>
        <v>150</v>
      </c>
      <c r="R39" s="173">
        <f t="shared" si="5"/>
        <v>56</v>
      </c>
      <c r="S39" s="193">
        <f t="shared" si="6"/>
        <v>0.27184466019417475</v>
      </c>
    </row>
    <row r="40" spans="1:19" x14ac:dyDescent="0.2">
      <c r="A40" s="192" t="s">
        <v>418</v>
      </c>
      <c r="B40" s="179" t="s">
        <v>158</v>
      </c>
      <c r="C40" s="180" t="s">
        <v>159</v>
      </c>
      <c r="D40" s="170"/>
      <c r="E40" s="171"/>
      <c r="F40" s="171"/>
      <c r="G40" s="171"/>
      <c r="H40" s="198" t="str">
        <f t="shared" si="0"/>
        <v/>
      </c>
      <c r="I40" s="203">
        <v>22</v>
      </c>
      <c r="J40" s="25">
        <v>18</v>
      </c>
      <c r="K40" s="25">
        <v>17</v>
      </c>
      <c r="L40" s="184">
        <f t="shared" si="1"/>
        <v>0.94444444444444442</v>
      </c>
      <c r="M40" s="206"/>
      <c r="N40" s="25">
        <v>4</v>
      </c>
      <c r="O40" s="201">
        <f t="shared" si="2"/>
        <v>0.18181818181818182</v>
      </c>
      <c r="P40" s="172">
        <f t="shared" si="3"/>
        <v>22</v>
      </c>
      <c r="Q40" s="173">
        <f t="shared" si="4"/>
        <v>18</v>
      </c>
      <c r="R40" s="173">
        <f t="shared" si="5"/>
        <v>4</v>
      </c>
      <c r="S40" s="193">
        <f t="shared" si="6"/>
        <v>0.18181818181818182</v>
      </c>
    </row>
    <row r="41" spans="1:19" x14ac:dyDescent="0.2">
      <c r="A41" s="192" t="s">
        <v>418</v>
      </c>
      <c r="B41" s="179" t="s">
        <v>160</v>
      </c>
      <c r="C41" s="180" t="s">
        <v>161</v>
      </c>
      <c r="D41" s="170"/>
      <c r="E41" s="171"/>
      <c r="F41" s="171"/>
      <c r="G41" s="171"/>
      <c r="H41" s="198" t="str">
        <f t="shared" si="0"/>
        <v/>
      </c>
      <c r="I41" s="203">
        <v>343</v>
      </c>
      <c r="J41" s="25">
        <v>280</v>
      </c>
      <c r="K41" s="25">
        <v>243</v>
      </c>
      <c r="L41" s="184">
        <f t="shared" si="1"/>
        <v>0.86785714285714288</v>
      </c>
      <c r="M41" s="206"/>
      <c r="N41" s="25">
        <v>63</v>
      </c>
      <c r="O41" s="201">
        <f t="shared" si="2"/>
        <v>0.18367346938775511</v>
      </c>
      <c r="P41" s="172">
        <f t="shared" si="3"/>
        <v>343</v>
      </c>
      <c r="Q41" s="173">
        <f t="shared" si="4"/>
        <v>280</v>
      </c>
      <c r="R41" s="173">
        <f t="shared" si="5"/>
        <v>63</v>
      </c>
      <c r="S41" s="193">
        <f t="shared" si="6"/>
        <v>0.18367346938775511</v>
      </c>
    </row>
    <row r="42" spans="1:19" x14ac:dyDescent="0.2">
      <c r="A42" s="192" t="s">
        <v>418</v>
      </c>
      <c r="B42" s="179" t="s">
        <v>166</v>
      </c>
      <c r="C42" s="180" t="s">
        <v>167</v>
      </c>
      <c r="D42" s="170"/>
      <c r="E42" s="171"/>
      <c r="F42" s="171"/>
      <c r="G42" s="171"/>
      <c r="H42" s="198" t="str">
        <f t="shared" si="0"/>
        <v/>
      </c>
      <c r="I42" s="203">
        <v>66</v>
      </c>
      <c r="J42" s="25">
        <v>59</v>
      </c>
      <c r="K42" s="25">
        <v>54</v>
      </c>
      <c r="L42" s="184">
        <f t="shared" si="1"/>
        <v>0.9152542372881356</v>
      </c>
      <c r="M42" s="206">
        <v>1</v>
      </c>
      <c r="N42" s="25">
        <v>6</v>
      </c>
      <c r="O42" s="201">
        <f t="shared" si="2"/>
        <v>9.0909090909090912E-2</v>
      </c>
      <c r="P42" s="172">
        <f t="shared" si="3"/>
        <v>66</v>
      </c>
      <c r="Q42" s="173">
        <f t="shared" si="4"/>
        <v>60</v>
      </c>
      <c r="R42" s="173">
        <f t="shared" si="5"/>
        <v>6</v>
      </c>
      <c r="S42" s="193">
        <f t="shared" si="6"/>
        <v>9.0909090909090912E-2</v>
      </c>
    </row>
    <row r="43" spans="1:19" ht="29" x14ac:dyDescent="0.2">
      <c r="A43" s="192" t="s">
        <v>418</v>
      </c>
      <c r="B43" s="179" t="s">
        <v>168</v>
      </c>
      <c r="C43" s="180" t="s">
        <v>170</v>
      </c>
      <c r="D43" s="170">
        <v>1</v>
      </c>
      <c r="E43" s="171">
        <v>1</v>
      </c>
      <c r="F43" s="171"/>
      <c r="G43" s="171"/>
      <c r="H43" s="198">
        <f t="shared" si="0"/>
        <v>0</v>
      </c>
      <c r="I43" s="203">
        <v>9650</v>
      </c>
      <c r="J43" s="25">
        <v>9273</v>
      </c>
      <c r="K43" s="25">
        <v>8969</v>
      </c>
      <c r="L43" s="184">
        <f t="shared" si="1"/>
        <v>0.96721665049067185</v>
      </c>
      <c r="M43" s="206"/>
      <c r="N43" s="25">
        <v>377</v>
      </c>
      <c r="O43" s="201">
        <f t="shared" si="2"/>
        <v>3.9067357512953371E-2</v>
      </c>
      <c r="P43" s="172">
        <f t="shared" si="3"/>
        <v>9651</v>
      </c>
      <c r="Q43" s="173">
        <f t="shared" si="4"/>
        <v>9274</v>
      </c>
      <c r="R43" s="173">
        <f t="shared" si="5"/>
        <v>377</v>
      </c>
      <c r="S43" s="193">
        <f t="shared" si="6"/>
        <v>3.9063309501606053E-2</v>
      </c>
    </row>
    <row r="44" spans="1:19" x14ac:dyDescent="0.2">
      <c r="A44" s="192" t="s">
        <v>418</v>
      </c>
      <c r="B44" s="179" t="s">
        <v>174</v>
      </c>
      <c r="C44" s="180" t="s">
        <v>175</v>
      </c>
      <c r="D44" s="170"/>
      <c r="E44" s="171"/>
      <c r="F44" s="171"/>
      <c r="G44" s="171"/>
      <c r="H44" s="198" t="str">
        <f t="shared" si="0"/>
        <v/>
      </c>
      <c r="I44" s="203">
        <v>6712</v>
      </c>
      <c r="J44" s="25">
        <v>6583</v>
      </c>
      <c r="K44" s="25">
        <v>6457</v>
      </c>
      <c r="L44" s="184">
        <f t="shared" si="1"/>
        <v>0.98085979036913262</v>
      </c>
      <c r="M44" s="206">
        <v>1</v>
      </c>
      <c r="N44" s="25">
        <v>128</v>
      </c>
      <c r="O44" s="201">
        <f t="shared" si="2"/>
        <v>1.9070321811680571E-2</v>
      </c>
      <c r="P44" s="172">
        <f t="shared" si="3"/>
        <v>6712</v>
      </c>
      <c r="Q44" s="173">
        <f t="shared" si="4"/>
        <v>6584</v>
      </c>
      <c r="R44" s="173">
        <f t="shared" si="5"/>
        <v>128</v>
      </c>
      <c r="S44" s="193">
        <f t="shared" si="6"/>
        <v>1.9070321811680571E-2</v>
      </c>
    </row>
    <row r="45" spans="1:19" x14ac:dyDescent="0.2">
      <c r="A45" s="192" t="s">
        <v>418</v>
      </c>
      <c r="B45" s="179" t="s">
        <v>176</v>
      </c>
      <c r="C45" s="180" t="s">
        <v>177</v>
      </c>
      <c r="D45" s="170"/>
      <c r="E45" s="171"/>
      <c r="F45" s="171"/>
      <c r="G45" s="171"/>
      <c r="H45" s="198" t="str">
        <f t="shared" si="0"/>
        <v/>
      </c>
      <c r="I45" s="203">
        <v>190</v>
      </c>
      <c r="J45" s="25">
        <v>107</v>
      </c>
      <c r="K45" s="25">
        <v>60</v>
      </c>
      <c r="L45" s="184">
        <f t="shared" si="1"/>
        <v>0.56074766355140182</v>
      </c>
      <c r="M45" s="206"/>
      <c r="N45" s="25">
        <v>83</v>
      </c>
      <c r="O45" s="201">
        <f t="shared" si="2"/>
        <v>0.43684210526315792</v>
      </c>
      <c r="P45" s="172">
        <f t="shared" si="3"/>
        <v>190</v>
      </c>
      <c r="Q45" s="173">
        <f t="shared" si="4"/>
        <v>107</v>
      </c>
      <c r="R45" s="173">
        <f t="shared" si="5"/>
        <v>83</v>
      </c>
      <c r="S45" s="193">
        <f t="shared" si="6"/>
        <v>0.43684210526315792</v>
      </c>
    </row>
    <row r="46" spans="1:19" x14ac:dyDescent="0.2">
      <c r="A46" s="192" t="s">
        <v>418</v>
      </c>
      <c r="B46" s="179" t="s">
        <v>178</v>
      </c>
      <c r="C46" s="180" t="s">
        <v>496</v>
      </c>
      <c r="D46" s="170"/>
      <c r="E46" s="171"/>
      <c r="F46" s="171"/>
      <c r="G46" s="171"/>
      <c r="H46" s="198" t="str">
        <f t="shared" si="0"/>
        <v/>
      </c>
      <c r="I46" s="203">
        <v>625</v>
      </c>
      <c r="J46" s="25">
        <v>593</v>
      </c>
      <c r="K46" s="25">
        <v>584</v>
      </c>
      <c r="L46" s="184">
        <f t="shared" si="1"/>
        <v>0.98482293423271505</v>
      </c>
      <c r="M46" s="206"/>
      <c r="N46" s="25">
        <v>32</v>
      </c>
      <c r="O46" s="201">
        <f t="shared" si="2"/>
        <v>5.1200000000000002E-2</v>
      </c>
      <c r="P46" s="172">
        <f t="shared" si="3"/>
        <v>625</v>
      </c>
      <c r="Q46" s="173">
        <f t="shared" si="4"/>
        <v>593</v>
      </c>
      <c r="R46" s="173">
        <f t="shared" si="5"/>
        <v>32</v>
      </c>
      <c r="S46" s="193">
        <f t="shared" si="6"/>
        <v>5.1200000000000002E-2</v>
      </c>
    </row>
    <row r="47" spans="1:19" x14ac:dyDescent="0.2">
      <c r="A47" s="192" t="s">
        <v>418</v>
      </c>
      <c r="B47" s="179" t="s">
        <v>384</v>
      </c>
      <c r="C47" s="180" t="s">
        <v>385</v>
      </c>
      <c r="D47" s="170"/>
      <c r="E47" s="171"/>
      <c r="F47" s="171"/>
      <c r="G47" s="171"/>
      <c r="H47" s="198" t="str">
        <f t="shared" si="0"/>
        <v/>
      </c>
      <c r="I47" s="203">
        <v>19</v>
      </c>
      <c r="J47" s="25">
        <v>19</v>
      </c>
      <c r="K47" s="25">
        <v>19</v>
      </c>
      <c r="L47" s="184">
        <f t="shared" si="1"/>
        <v>1</v>
      </c>
      <c r="M47" s="206"/>
      <c r="N47" s="25"/>
      <c r="O47" s="201">
        <f t="shared" si="2"/>
        <v>0</v>
      </c>
      <c r="P47" s="172">
        <f t="shared" si="3"/>
        <v>19</v>
      </c>
      <c r="Q47" s="173">
        <f t="shared" si="4"/>
        <v>19</v>
      </c>
      <c r="R47" s="173" t="str">
        <f t="shared" si="5"/>
        <v/>
      </c>
      <c r="S47" s="193" t="str">
        <f t="shared" si="6"/>
        <v/>
      </c>
    </row>
    <row r="48" spans="1:19" x14ac:dyDescent="0.2">
      <c r="A48" s="192" t="s">
        <v>418</v>
      </c>
      <c r="B48" s="179" t="s">
        <v>181</v>
      </c>
      <c r="C48" s="180" t="s">
        <v>304</v>
      </c>
      <c r="D48" s="170"/>
      <c r="E48" s="171"/>
      <c r="F48" s="171"/>
      <c r="G48" s="171"/>
      <c r="H48" s="198" t="str">
        <f t="shared" si="0"/>
        <v/>
      </c>
      <c r="I48" s="203">
        <v>30</v>
      </c>
      <c r="J48" s="25">
        <v>30</v>
      </c>
      <c r="K48" s="25">
        <v>30</v>
      </c>
      <c r="L48" s="184">
        <f t="shared" si="1"/>
        <v>1</v>
      </c>
      <c r="M48" s="206"/>
      <c r="N48" s="25"/>
      <c r="O48" s="201">
        <f t="shared" si="2"/>
        <v>0</v>
      </c>
      <c r="P48" s="172">
        <f t="shared" si="3"/>
        <v>30</v>
      </c>
      <c r="Q48" s="173">
        <f t="shared" si="4"/>
        <v>30</v>
      </c>
      <c r="R48" s="173" t="str">
        <f t="shared" si="5"/>
        <v/>
      </c>
      <c r="S48" s="193" t="str">
        <f t="shared" si="6"/>
        <v/>
      </c>
    </row>
    <row r="49" spans="1:19" x14ac:dyDescent="0.2">
      <c r="A49" s="192" t="s">
        <v>418</v>
      </c>
      <c r="B49" s="179" t="s">
        <v>182</v>
      </c>
      <c r="C49" s="180" t="s">
        <v>184</v>
      </c>
      <c r="D49" s="170"/>
      <c r="E49" s="171"/>
      <c r="F49" s="171"/>
      <c r="G49" s="171"/>
      <c r="H49" s="198" t="str">
        <f t="shared" si="0"/>
        <v/>
      </c>
      <c r="I49" s="203">
        <v>1044</v>
      </c>
      <c r="J49" s="25">
        <v>895</v>
      </c>
      <c r="K49" s="25">
        <v>824</v>
      </c>
      <c r="L49" s="184">
        <f t="shared" si="1"/>
        <v>0.92067039106145254</v>
      </c>
      <c r="M49" s="206">
        <v>64</v>
      </c>
      <c r="N49" s="25">
        <v>85</v>
      </c>
      <c r="O49" s="201">
        <f t="shared" si="2"/>
        <v>8.141762452107279E-2</v>
      </c>
      <c r="P49" s="172">
        <f t="shared" si="3"/>
        <v>1044</v>
      </c>
      <c r="Q49" s="173">
        <f t="shared" si="4"/>
        <v>959</v>
      </c>
      <c r="R49" s="173">
        <f t="shared" si="5"/>
        <v>85</v>
      </c>
      <c r="S49" s="193">
        <f t="shared" si="6"/>
        <v>8.141762452107279E-2</v>
      </c>
    </row>
    <row r="50" spans="1:19" x14ac:dyDescent="0.2">
      <c r="A50" s="192" t="s">
        <v>418</v>
      </c>
      <c r="B50" s="179" t="s">
        <v>542</v>
      </c>
      <c r="C50" s="180" t="s">
        <v>118</v>
      </c>
      <c r="D50" s="170"/>
      <c r="E50" s="171"/>
      <c r="F50" s="171"/>
      <c r="G50" s="171"/>
      <c r="H50" s="198" t="str">
        <f t="shared" si="0"/>
        <v/>
      </c>
      <c r="I50" s="203">
        <v>34</v>
      </c>
      <c r="J50" s="25">
        <v>31</v>
      </c>
      <c r="K50" s="25">
        <v>31</v>
      </c>
      <c r="L50" s="184">
        <f t="shared" si="1"/>
        <v>1</v>
      </c>
      <c r="M50" s="206"/>
      <c r="N50" s="25">
        <v>3</v>
      </c>
      <c r="O50" s="201">
        <f t="shared" si="2"/>
        <v>8.8235294117647065E-2</v>
      </c>
      <c r="P50" s="172">
        <f t="shared" si="3"/>
        <v>34</v>
      </c>
      <c r="Q50" s="173">
        <f t="shared" si="4"/>
        <v>31</v>
      </c>
      <c r="R50" s="173">
        <f t="shared" si="5"/>
        <v>3</v>
      </c>
      <c r="S50" s="193">
        <f t="shared" si="6"/>
        <v>8.8235294117647065E-2</v>
      </c>
    </row>
    <row r="51" spans="1:19" x14ac:dyDescent="0.2">
      <c r="A51" s="192" t="s">
        <v>418</v>
      </c>
      <c r="B51" s="179" t="s">
        <v>491</v>
      </c>
      <c r="C51" s="180" t="s">
        <v>403</v>
      </c>
      <c r="D51" s="170"/>
      <c r="E51" s="171"/>
      <c r="F51" s="171"/>
      <c r="G51" s="171"/>
      <c r="H51" s="198" t="str">
        <f t="shared" si="0"/>
        <v/>
      </c>
      <c r="I51" s="203">
        <v>104</v>
      </c>
      <c r="J51" s="25">
        <v>32</v>
      </c>
      <c r="K51" s="25">
        <v>29</v>
      </c>
      <c r="L51" s="184">
        <f t="shared" si="1"/>
        <v>0.90625</v>
      </c>
      <c r="M51" s="206"/>
      <c r="N51" s="25">
        <v>72</v>
      </c>
      <c r="O51" s="201">
        <f t="shared" si="2"/>
        <v>0.69230769230769229</v>
      </c>
      <c r="P51" s="172">
        <f t="shared" si="3"/>
        <v>104</v>
      </c>
      <c r="Q51" s="173">
        <f t="shared" si="4"/>
        <v>32</v>
      </c>
      <c r="R51" s="173">
        <f t="shared" si="5"/>
        <v>72</v>
      </c>
      <c r="S51" s="193">
        <f t="shared" si="6"/>
        <v>0.69230769230769229</v>
      </c>
    </row>
    <row r="52" spans="1:19" x14ac:dyDescent="0.2">
      <c r="A52" s="192" t="s">
        <v>418</v>
      </c>
      <c r="B52" s="179" t="s">
        <v>544</v>
      </c>
      <c r="C52" s="180" t="s">
        <v>196</v>
      </c>
      <c r="D52" s="170"/>
      <c r="E52" s="171"/>
      <c r="F52" s="171"/>
      <c r="G52" s="171"/>
      <c r="H52" s="198" t="str">
        <f t="shared" si="0"/>
        <v/>
      </c>
      <c r="I52" s="203">
        <v>32</v>
      </c>
      <c r="J52" s="25">
        <v>31</v>
      </c>
      <c r="K52" s="25">
        <v>31</v>
      </c>
      <c r="L52" s="184">
        <f t="shared" si="1"/>
        <v>1</v>
      </c>
      <c r="M52" s="206"/>
      <c r="N52" s="25">
        <v>1</v>
      </c>
      <c r="O52" s="201">
        <f t="shared" si="2"/>
        <v>3.125E-2</v>
      </c>
      <c r="P52" s="172">
        <f t="shared" si="3"/>
        <v>32</v>
      </c>
      <c r="Q52" s="173">
        <f t="shared" si="4"/>
        <v>31</v>
      </c>
      <c r="R52" s="173">
        <f t="shared" si="5"/>
        <v>1</v>
      </c>
      <c r="S52" s="193">
        <f t="shared" si="6"/>
        <v>3.125E-2</v>
      </c>
    </row>
    <row r="53" spans="1:19" x14ac:dyDescent="0.2">
      <c r="A53" s="192" t="s">
        <v>418</v>
      </c>
      <c r="B53" s="179" t="s">
        <v>198</v>
      </c>
      <c r="C53" s="180" t="s">
        <v>199</v>
      </c>
      <c r="D53" s="170"/>
      <c r="E53" s="171"/>
      <c r="F53" s="171"/>
      <c r="G53" s="171"/>
      <c r="H53" s="198" t="str">
        <f t="shared" si="0"/>
        <v/>
      </c>
      <c r="I53" s="203">
        <v>794</v>
      </c>
      <c r="J53" s="25">
        <v>711</v>
      </c>
      <c r="K53" s="25">
        <v>655</v>
      </c>
      <c r="L53" s="184">
        <f t="shared" si="1"/>
        <v>0.92123769338959216</v>
      </c>
      <c r="M53" s="206"/>
      <c r="N53" s="25">
        <v>83</v>
      </c>
      <c r="O53" s="201">
        <f t="shared" si="2"/>
        <v>0.10453400503778337</v>
      </c>
      <c r="P53" s="172">
        <f t="shared" si="3"/>
        <v>794</v>
      </c>
      <c r="Q53" s="173">
        <f t="shared" si="4"/>
        <v>711</v>
      </c>
      <c r="R53" s="173">
        <f t="shared" si="5"/>
        <v>83</v>
      </c>
      <c r="S53" s="193">
        <f t="shared" si="6"/>
        <v>0.10453400503778337</v>
      </c>
    </row>
    <row r="54" spans="1:19" x14ac:dyDescent="0.2">
      <c r="A54" s="192" t="s">
        <v>418</v>
      </c>
      <c r="B54" s="179" t="s">
        <v>202</v>
      </c>
      <c r="C54" s="180" t="s">
        <v>203</v>
      </c>
      <c r="D54" s="170"/>
      <c r="E54" s="171"/>
      <c r="F54" s="171"/>
      <c r="G54" s="171"/>
      <c r="H54" s="198" t="str">
        <f t="shared" si="0"/>
        <v/>
      </c>
      <c r="I54" s="203">
        <v>430</v>
      </c>
      <c r="J54" s="25">
        <v>288</v>
      </c>
      <c r="K54" s="25">
        <v>184</v>
      </c>
      <c r="L54" s="184">
        <f t="shared" si="1"/>
        <v>0.63888888888888884</v>
      </c>
      <c r="M54" s="206"/>
      <c r="N54" s="25">
        <v>142</v>
      </c>
      <c r="O54" s="201">
        <f t="shared" si="2"/>
        <v>0.33023255813953489</v>
      </c>
      <c r="P54" s="172">
        <f t="shared" si="3"/>
        <v>430</v>
      </c>
      <c r="Q54" s="173">
        <f t="shared" si="4"/>
        <v>288</v>
      </c>
      <c r="R54" s="173">
        <f t="shared" si="5"/>
        <v>142</v>
      </c>
      <c r="S54" s="193">
        <f t="shared" si="6"/>
        <v>0.33023255813953489</v>
      </c>
    </row>
    <row r="55" spans="1:19" x14ac:dyDescent="0.2">
      <c r="A55" s="192" t="s">
        <v>418</v>
      </c>
      <c r="B55" s="179" t="s">
        <v>204</v>
      </c>
      <c r="C55" s="180" t="s">
        <v>206</v>
      </c>
      <c r="D55" s="170"/>
      <c r="E55" s="171"/>
      <c r="F55" s="171"/>
      <c r="G55" s="171"/>
      <c r="H55" s="198" t="str">
        <f t="shared" si="0"/>
        <v/>
      </c>
      <c r="I55" s="203">
        <v>4321</v>
      </c>
      <c r="J55" s="25">
        <v>3712</v>
      </c>
      <c r="K55" s="25">
        <v>3356</v>
      </c>
      <c r="L55" s="184">
        <f t="shared" si="1"/>
        <v>0.90409482758620685</v>
      </c>
      <c r="M55" s="206"/>
      <c r="N55" s="25">
        <v>609</v>
      </c>
      <c r="O55" s="201">
        <f t="shared" si="2"/>
        <v>0.14093959731543623</v>
      </c>
      <c r="P55" s="172">
        <f t="shared" si="3"/>
        <v>4321</v>
      </c>
      <c r="Q55" s="173">
        <f t="shared" si="4"/>
        <v>3712</v>
      </c>
      <c r="R55" s="173">
        <f t="shared" si="5"/>
        <v>609</v>
      </c>
      <c r="S55" s="193">
        <f t="shared" si="6"/>
        <v>0.14093959731543623</v>
      </c>
    </row>
    <row r="56" spans="1:19" x14ac:dyDescent="0.2">
      <c r="A56" s="192" t="s">
        <v>418</v>
      </c>
      <c r="B56" s="179" t="s">
        <v>209</v>
      </c>
      <c r="C56" s="180" t="s">
        <v>493</v>
      </c>
      <c r="D56" s="170"/>
      <c r="E56" s="171"/>
      <c r="F56" s="171"/>
      <c r="G56" s="171"/>
      <c r="H56" s="198" t="str">
        <f t="shared" si="0"/>
        <v/>
      </c>
      <c r="I56" s="203">
        <v>1044</v>
      </c>
      <c r="J56" s="25">
        <v>993</v>
      </c>
      <c r="K56" s="25">
        <v>979</v>
      </c>
      <c r="L56" s="184">
        <f t="shared" si="1"/>
        <v>0.98590130916414909</v>
      </c>
      <c r="M56" s="206"/>
      <c r="N56" s="25">
        <v>51</v>
      </c>
      <c r="O56" s="201">
        <f t="shared" si="2"/>
        <v>4.8850574712643681E-2</v>
      </c>
      <c r="P56" s="172">
        <f t="shared" si="3"/>
        <v>1044</v>
      </c>
      <c r="Q56" s="173">
        <f t="shared" si="4"/>
        <v>993</v>
      </c>
      <c r="R56" s="173">
        <f t="shared" si="5"/>
        <v>51</v>
      </c>
      <c r="S56" s="193">
        <f t="shared" si="6"/>
        <v>4.8850574712643681E-2</v>
      </c>
    </row>
    <row r="57" spans="1:19" ht="29" x14ac:dyDescent="0.2">
      <c r="A57" s="192" t="s">
        <v>418</v>
      </c>
      <c r="B57" s="179" t="s">
        <v>212</v>
      </c>
      <c r="C57" s="180" t="s">
        <v>213</v>
      </c>
      <c r="D57" s="170"/>
      <c r="E57" s="171"/>
      <c r="F57" s="171"/>
      <c r="G57" s="171"/>
      <c r="H57" s="198" t="str">
        <f t="shared" si="0"/>
        <v/>
      </c>
      <c r="I57" s="203">
        <v>1181</v>
      </c>
      <c r="J57" s="25">
        <v>899</v>
      </c>
      <c r="K57" s="25">
        <v>663</v>
      </c>
      <c r="L57" s="184">
        <f t="shared" si="1"/>
        <v>0.73748609566184653</v>
      </c>
      <c r="M57" s="206">
        <v>23</v>
      </c>
      <c r="N57" s="25">
        <v>259</v>
      </c>
      <c r="O57" s="201">
        <f t="shared" si="2"/>
        <v>0.2193056731583404</v>
      </c>
      <c r="P57" s="172">
        <f t="shared" si="3"/>
        <v>1181</v>
      </c>
      <c r="Q57" s="173">
        <f t="shared" si="4"/>
        <v>922</v>
      </c>
      <c r="R57" s="173">
        <f t="shared" si="5"/>
        <v>259</v>
      </c>
      <c r="S57" s="193">
        <f t="shared" si="6"/>
        <v>0.2193056731583404</v>
      </c>
    </row>
    <row r="58" spans="1:19" x14ac:dyDescent="0.2">
      <c r="A58" s="192" t="s">
        <v>418</v>
      </c>
      <c r="B58" s="179" t="s">
        <v>215</v>
      </c>
      <c r="C58" s="180" t="s">
        <v>217</v>
      </c>
      <c r="D58" s="170">
        <v>2</v>
      </c>
      <c r="E58" s="171">
        <v>2</v>
      </c>
      <c r="F58" s="171"/>
      <c r="G58" s="171"/>
      <c r="H58" s="198">
        <f t="shared" si="0"/>
        <v>0</v>
      </c>
      <c r="I58" s="203">
        <v>877</v>
      </c>
      <c r="J58" s="25">
        <v>850</v>
      </c>
      <c r="K58" s="25">
        <v>832</v>
      </c>
      <c r="L58" s="184">
        <f t="shared" si="1"/>
        <v>0.97882352941176476</v>
      </c>
      <c r="M58" s="206">
        <v>1</v>
      </c>
      <c r="N58" s="25">
        <v>26</v>
      </c>
      <c r="O58" s="201">
        <f t="shared" si="2"/>
        <v>2.9646522234891677E-2</v>
      </c>
      <c r="P58" s="172">
        <f t="shared" si="3"/>
        <v>879</v>
      </c>
      <c r="Q58" s="173">
        <f t="shared" si="4"/>
        <v>853</v>
      </c>
      <c r="R58" s="173">
        <f t="shared" si="5"/>
        <v>26</v>
      </c>
      <c r="S58" s="193">
        <f t="shared" si="6"/>
        <v>2.9579067121729238E-2</v>
      </c>
    </row>
    <row r="59" spans="1:19" ht="29" x14ac:dyDescent="0.2">
      <c r="A59" s="192" t="s">
        <v>418</v>
      </c>
      <c r="B59" s="179" t="s">
        <v>220</v>
      </c>
      <c r="C59" s="180" t="s">
        <v>222</v>
      </c>
      <c r="D59" s="170"/>
      <c r="E59" s="171"/>
      <c r="F59" s="171"/>
      <c r="G59" s="171"/>
      <c r="H59" s="198" t="str">
        <f t="shared" si="0"/>
        <v/>
      </c>
      <c r="I59" s="203">
        <v>191</v>
      </c>
      <c r="J59" s="25">
        <v>182</v>
      </c>
      <c r="K59" s="25">
        <v>178</v>
      </c>
      <c r="L59" s="184">
        <f t="shared" si="1"/>
        <v>0.97802197802197799</v>
      </c>
      <c r="M59" s="206"/>
      <c r="N59" s="25">
        <v>9</v>
      </c>
      <c r="O59" s="201">
        <f t="shared" si="2"/>
        <v>4.712041884816754E-2</v>
      </c>
      <c r="P59" s="172">
        <f t="shared" si="3"/>
        <v>191</v>
      </c>
      <c r="Q59" s="173">
        <f t="shared" si="4"/>
        <v>182</v>
      </c>
      <c r="R59" s="173">
        <f t="shared" si="5"/>
        <v>9</v>
      </c>
      <c r="S59" s="193">
        <f t="shared" si="6"/>
        <v>4.712041884816754E-2</v>
      </c>
    </row>
    <row r="60" spans="1:19" x14ac:dyDescent="0.2">
      <c r="A60" s="192" t="s">
        <v>418</v>
      </c>
      <c r="B60" s="179" t="s">
        <v>220</v>
      </c>
      <c r="C60" s="180" t="s">
        <v>224</v>
      </c>
      <c r="D60" s="170"/>
      <c r="E60" s="171"/>
      <c r="F60" s="171"/>
      <c r="G60" s="171"/>
      <c r="H60" s="198" t="str">
        <f t="shared" si="0"/>
        <v/>
      </c>
      <c r="I60" s="203">
        <v>243</v>
      </c>
      <c r="J60" s="25">
        <v>209</v>
      </c>
      <c r="K60" s="25">
        <v>201</v>
      </c>
      <c r="L60" s="184">
        <f t="shared" si="1"/>
        <v>0.96172248803827753</v>
      </c>
      <c r="M60" s="206"/>
      <c r="N60" s="25">
        <v>34</v>
      </c>
      <c r="O60" s="201">
        <f t="shared" si="2"/>
        <v>0.13991769547325103</v>
      </c>
      <c r="P60" s="172">
        <f t="shared" si="3"/>
        <v>243</v>
      </c>
      <c r="Q60" s="173">
        <f t="shared" si="4"/>
        <v>209</v>
      </c>
      <c r="R60" s="173">
        <f t="shared" si="5"/>
        <v>34</v>
      </c>
      <c r="S60" s="193">
        <f t="shared" si="6"/>
        <v>0.13991769547325103</v>
      </c>
    </row>
    <row r="61" spans="1:19" x14ac:dyDescent="0.2">
      <c r="A61" s="192" t="s">
        <v>418</v>
      </c>
      <c r="B61" s="179" t="s">
        <v>220</v>
      </c>
      <c r="C61" s="180" t="s">
        <v>226</v>
      </c>
      <c r="D61" s="170"/>
      <c r="E61" s="171"/>
      <c r="F61" s="171"/>
      <c r="G61" s="171"/>
      <c r="H61" s="198" t="str">
        <f t="shared" si="0"/>
        <v/>
      </c>
      <c r="I61" s="203">
        <v>182</v>
      </c>
      <c r="J61" s="25">
        <v>160</v>
      </c>
      <c r="K61" s="25">
        <v>152</v>
      </c>
      <c r="L61" s="184">
        <f t="shared" si="1"/>
        <v>0.95</v>
      </c>
      <c r="M61" s="206"/>
      <c r="N61" s="25">
        <v>22</v>
      </c>
      <c r="O61" s="201">
        <f t="shared" si="2"/>
        <v>0.12087912087912088</v>
      </c>
      <c r="P61" s="172">
        <f t="shared" si="3"/>
        <v>182</v>
      </c>
      <c r="Q61" s="173">
        <f t="shared" si="4"/>
        <v>160</v>
      </c>
      <c r="R61" s="173">
        <f t="shared" si="5"/>
        <v>22</v>
      </c>
      <c r="S61" s="193">
        <f t="shared" si="6"/>
        <v>0.12087912087912088</v>
      </c>
    </row>
    <row r="62" spans="1:19" x14ac:dyDescent="0.2">
      <c r="A62" s="192" t="s">
        <v>418</v>
      </c>
      <c r="B62" s="179" t="s">
        <v>545</v>
      </c>
      <c r="C62" s="180" t="s">
        <v>231</v>
      </c>
      <c r="D62" s="170"/>
      <c r="E62" s="171"/>
      <c r="F62" s="171"/>
      <c r="G62" s="171"/>
      <c r="H62" s="198"/>
      <c r="I62" s="203">
        <v>105</v>
      </c>
      <c r="J62" s="25">
        <v>101</v>
      </c>
      <c r="K62" s="25">
        <v>99</v>
      </c>
      <c r="L62" s="184">
        <f t="shared" si="1"/>
        <v>0.98019801980198018</v>
      </c>
      <c r="M62" s="206"/>
      <c r="N62" s="25">
        <v>4</v>
      </c>
      <c r="O62" s="201">
        <f t="shared" si="2"/>
        <v>3.8095238095238099E-2</v>
      </c>
      <c r="P62" s="172">
        <f t="shared" ref="P62" si="7">IF(SUM(D62,I62)&gt;0,SUM(D62,I62),"")</f>
        <v>105</v>
      </c>
      <c r="Q62" s="173">
        <f t="shared" ref="Q62" si="8">IF(SUM(E62,J62, M62)&gt;0,SUM(E62,J62, M62),"")</f>
        <v>101</v>
      </c>
      <c r="R62" s="173">
        <f t="shared" ref="R62" si="9">IF(SUM(G62,N62)&gt;0,SUM(G62,N62),"")</f>
        <v>4</v>
      </c>
      <c r="S62" s="193">
        <f t="shared" ref="S62" si="10">IFERROR(IF((Q62+R62)&lt;&gt;0,R62/(Q62+R62),""),"")</f>
        <v>3.8095238095238099E-2</v>
      </c>
    </row>
    <row r="63" spans="1:19" x14ac:dyDescent="0.2">
      <c r="A63" s="192" t="s">
        <v>395</v>
      </c>
      <c r="B63" s="179" t="s">
        <v>4</v>
      </c>
      <c r="C63" s="180" t="s">
        <v>5</v>
      </c>
      <c r="D63" s="170"/>
      <c r="E63" s="171"/>
      <c r="F63" s="171"/>
      <c r="G63" s="171"/>
      <c r="H63" s="198" t="str">
        <f t="shared" si="0"/>
        <v/>
      </c>
      <c r="I63" s="203">
        <v>1208</v>
      </c>
      <c r="J63" s="25">
        <v>615</v>
      </c>
      <c r="K63" s="25">
        <v>529</v>
      </c>
      <c r="L63" s="184">
        <f t="shared" si="1"/>
        <v>0.86016260162601621</v>
      </c>
      <c r="M63" s="25">
        <v>5</v>
      </c>
      <c r="N63" s="25">
        <v>267</v>
      </c>
      <c r="O63" s="201">
        <f t="shared" si="2"/>
        <v>0.30101465614430667</v>
      </c>
      <c r="P63" s="172">
        <f t="shared" si="3"/>
        <v>1208</v>
      </c>
      <c r="Q63" s="173">
        <f t="shared" si="4"/>
        <v>620</v>
      </c>
      <c r="R63" s="173">
        <f t="shared" si="5"/>
        <v>267</v>
      </c>
      <c r="S63" s="193">
        <f t="shared" si="6"/>
        <v>0.30101465614430667</v>
      </c>
    </row>
    <row r="64" spans="1:19" x14ac:dyDescent="0.2">
      <c r="A64" s="192" t="s">
        <v>395</v>
      </c>
      <c r="B64" s="179" t="s">
        <v>6</v>
      </c>
      <c r="C64" s="180" t="s">
        <v>7</v>
      </c>
      <c r="D64" s="170"/>
      <c r="E64" s="171"/>
      <c r="F64" s="171"/>
      <c r="G64" s="171"/>
      <c r="H64" s="198" t="str">
        <f t="shared" si="0"/>
        <v/>
      </c>
      <c r="I64" s="203">
        <v>356</v>
      </c>
      <c r="J64" s="25">
        <v>122</v>
      </c>
      <c r="K64" s="25">
        <v>73</v>
      </c>
      <c r="L64" s="184">
        <f t="shared" si="1"/>
        <v>0.59836065573770492</v>
      </c>
      <c r="M64" s="25"/>
      <c r="N64" s="25">
        <v>109</v>
      </c>
      <c r="O64" s="201">
        <f t="shared" si="2"/>
        <v>0.47186147186147187</v>
      </c>
      <c r="P64" s="172">
        <f t="shared" si="3"/>
        <v>356</v>
      </c>
      <c r="Q64" s="173">
        <f t="shared" si="4"/>
        <v>122</v>
      </c>
      <c r="R64" s="173">
        <f t="shared" si="5"/>
        <v>109</v>
      </c>
      <c r="S64" s="193">
        <f t="shared" si="6"/>
        <v>0.47186147186147187</v>
      </c>
    </row>
    <row r="65" spans="1:19" x14ac:dyDescent="0.2">
      <c r="A65" s="192" t="s">
        <v>395</v>
      </c>
      <c r="B65" s="179" t="s">
        <v>8</v>
      </c>
      <c r="C65" s="180" t="s">
        <v>9</v>
      </c>
      <c r="D65" s="170"/>
      <c r="E65" s="171"/>
      <c r="F65" s="171"/>
      <c r="G65" s="171"/>
      <c r="H65" s="198" t="str">
        <f t="shared" si="0"/>
        <v/>
      </c>
      <c r="I65" s="203">
        <v>2</v>
      </c>
      <c r="J65" s="25">
        <v>1</v>
      </c>
      <c r="K65" s="25">
        <v>1</v>
      </c>
      <c r="L65" s="184">
        <f t="shared" si="1"/>
        <v>1</v>
      </c>
      <c r="M65" s="25"/>
      <c r="N65" s="25"/>
      <c r="O65" s="201">
        <f t="shared" si="2"/>
        <v>0</v>
      </c>
      <c r="P65" s="172">
        <f t="shared" si="3"/>
        <v>2</v>
      </c>
      <c r="Q65" s="173">
        <f t="shared" si="4"/>
        <v>1</v>
      </c>
      <c r="R65" s="173" t="str">
        <f t="shared" si="5"/>
        <v/>
      </c>
      <c r="S65" s="193" t="str">
        <f t="shared" si="6"/>
        <v/>
      </c>
    </row>
    <row r="66" spans="1:19" x14ac:dyDescent="0.2">
      <c r="A66" s="192" t="s">
        <v>395</v>
      </c>
      <c r="B66" s="179" t="s">
        <v>10</v>
      </c>
      <c r="C66" s="180" t="s">
        <v>11</v>
      </c>
      <c r="D66" s="170"/>
      <c r="E66" s="171"/>
      <c r="F66" s="171"/>
      <c r="G66" s="171"/>
      <c r="H66" s="198" t="str">
        <f t="shared" si="0"/>
        <v/>
      </c>
      <c r="I66" s="203">
        <v>17</v>
      </c>
      <c r="J66" s="25">
        <v>13</v>
      </c>
      <c r="K66" s="25">
        <v>6</v>
      </c>
      <c r="L66" s="184">
        <f t="shared" si="1"/>
        <v>0.46153846153846156</v>
      </c>
      <c r="M66" s="25"/>
      <c r="N66" s="25"/>
      <c r="O66" s="201">
        <f t="shared" si="2"/>
        <v>0</v>
      </c>
      <c r="P66" s="172">
        <f t="shared" si="3"/>
        <v>17</v>
      </c>
      <c r="Q66" s="173">
        <f t="shared" si="4"/>
        <v>13</v>
      </c>
      <c r="R66" s="173" t="str">
        <f t="shared" si="5"/>
        <v/>
      </c>
      <c r="S66" s="193" t="str">
        <f t="shared" si="6"/>
        <v/>
      </c>
    </row>
    <row r="67" spans="1:19" x14ac:dyDescent="0.2">
      <c r="A67" s="192" t="s">
        <v>395</v>
      </c>
      <c r="B67" s="179" t="s">
        <v>21</v>
      </c>
      <c r="C67" s="180" t="s">
        <v>22</v>
      </c>
      <c r="D67" s="170"/>
      <c r="E67" s="171"/>
      <c r="F67" s="171"/>
      <c r="G67" s="171"/>
      <c r="H67" s="198" t="str">
        <f t="shared" ref="H67:H130" si="11">IF((E67+G67)&lt;&gt;0,G67/(E67+G67),"")</f>
        <v/>
      </c>
      <c r="I67" s="203">
        <v>16</v>
      </c>
      <c r="J67" s="25">
        <v>9</v>
      </c>
      <c r="K67" s="25">
        <v>2</v>
      </c>
      <c r="L67" s="184">
        <f t="shared" ref="L67:L130" si="12">IF(J67&lt;&gt;0,K67/J67,"")</f>
        <v>0.22222222222222221</v>
      </c>
      <c r="M67" s="25"/>
      <c r="N67" s="25"/>
      <c r="O67" s="201">
        <f t="shared" ref="O67:O130" si="13">IF((J67+M67+N67)&lt;&gt;0,N67/(J67+M67+N67),"")</f>
        <v>0</v>
      </c>
      <c r="P67" s="172">
        <f t="shared" ref="P67:P130" si="14">IF(SUM(D67,I67)&gt;0,SUM(D67,I67),"")</f>
        <v>16</v>
      </c>
      <c r="Q67" s="173">
        <f t="shared" ref="Q67:Q130" si="15">IF(SUM(E67,J67, M67)&gt;0,SUM(E67,J67, M67),"")</f>
        <v>9</v>
      </c>
      <c r="R67" s="173" t="str">
        <f t="shared" ref="R67:R130" si="16">IF(SUM(G67,N67)&gt;0,SUM(G67,N67),"")</f>
        <v/>
      </c>
      <c r="S67" s="193" t="str">
        <f t="shared" ref="S67:S130" si="17">IFERROR(IF((Q67+R67)&lt;&gt;0,R67/(Q67+R67),""),"")</f>
        <v/>
      </c>
    </row>
    <row r="68" spans="1:19" x14ac:dyDescent="0.2">
      <c r="A68" s="192" t="s">
        <v>395</v>
      </c>
      <c r="B68" s="179" t="s">
        <v>28</v>
      </c>
      <c r="C68" s="180" t="s">
        <v>31</v>
      </c>
      <c r="D68" s="170"/>
      <c r="E68" s="171"/>
      <c r="F68" s="171"/>
      <c r="G68" s="171"/>
      <c r="H68" s="198" t="str">
        <f t="shared" si="11"/>
        <v/>
      </c>
      <c r="I68" s="203">
        <v>9</v>
      </c>
      <c r="J68" s="25">
        <v>3</v>
      </c>
      <c r="K68" s="25">
        <v>2</v>
      </c>
      <c r="L68" s="184">
        <f t="shared" si="12"/>
        <v>0.66666666666666663</v>
      </c>
      <c r="M68" s="25">
        <v>1</v>
      </c>
      <c r="N68" s="25">
        <v>1</v>
      </c>
      <c r="O68" s="201">
        <f t="shared" si="13"/>
        <v>0.2</v>
      </c>
      <c r="P68" s="172">
        <f t="shared" si="14"/>
        <v>9</v>
      </c>
      <c r="Q68" s="173">
        <f t="shared" si="15"/>
        <v>4</v>
      </c>
      <c r="R68" s="173">
        <f t="shared" si="16"/>
        <v>1</v>
      </c>
      <c r="S68" s="193">
        <f t="shared" si="17"/>
        <v>0.2</v>
      </c>
    </row>
    <row r="69" spans="1:19" x14ac:dyDescent="0.2">
      <c r="A69" s="192" t="s">
        <v>395</v>
      </c>
      <c r="B69" s="179" t="s">
        <v>32</v>
      </c>
      <c r="C69" s="180" t="s">
        <v>33</v>
      </c>
      <c r="D69" s="170"/>
      <c r="E69" s="171"/>
      <c r="F69" s="171"/>
      <c r="G69" s="171"/>
      <c r="H69" s="198" t="str">
        <f t="shared" si="11"/>
        <v/>
      </c>
      <c r="I69" s="203">
        <v>108</v>
      </c>
      <c r="J69" s="25">
        <v>89</v>
      </c>
      <c r="K69" s="25">
        <v>59</v>
      </c>
      <c r="L69" s="184">
        <f t="shared" si="12"/>
        <v>0.6629213483146067</v>
      </c>
      <c r="M69" s="25"/>
      <c r="N69" s="25">
        <v>11</v>
      </c>
      <c r="O69" s="201">
        <f t="shared" si="13"/>
        <v>0.11</v>
      </c>
      <c r="P69" s="172">
        <f t="shared" si="14"/>
        <v>108</v>
      </c>
      <c r="Q69" s="173">
        <f t="shared" si="15"/>
        <v>89</v>
      </c>
      <c r="R69" s="173">
        <f t="shared" si="16"/>
        <v>11</v>
      </c>
      <c r="S69" s="193">
        <f t="shared" si="17"/>
        <v>0.11</v>
      </c>
    </row>
    <row r="70" spans="1:19" x14ac:dyDescent="0.2">
      <c r="A70" s="192" t="s">
        <v>395</v>
      </c>
      <c r="B70" s="179" t="s">
        <v>317</v>
      </c>
      <c r="C70" s="180" t="s">
        <v>318</v>
      </c>
      <c r="D70" s="170"/>
      <c r="E70" s="171"/>
      <c r="F70" s="171"/>
      <c r="G70" s="171"/>
      <c r="H70" s="198" t="str">
        <f t="shared" si="11"/>
        <v/>
      </c>
      <c r="I70" s="203">
        <v>585</v>
      </c>
      <c r="J70" s="25">
        <v>441</v>
      </c>
      <c r="K70" s="25">
        <v>237</v>
      </c>
      <c r="L70" s="184">
        <f t="shared" si="12"/>
        <v>0.5374149659863946</v>
      </c>
      <c r="M70" s="25">
        <v>1</v>
      </c>
      <c r="N70" s="25">
        <v>71</v>
      </c>
      <c r="O70" s="201">
        <f t="shared" si="13"/>
        <v>0.13840155945419103</v>
      </c>
      <c r="P70" s="172">
        <f t="shared" si="14"/>
        <v>585</v>
      </c>
      <c r="Q70" s="173">
        <f t="shared" si="15"/>
        <v>442</v>
      </c>
      <c r="R70" s="173">
        <f t="shared" si="16"/>
        <v>71</v>
      </c>
      <c r="S70" s="193">
        <f t="shared" si="17"/>
        <v>0.13840155945419103</v>
      </c>
    </row>
    <row r="71" spans="1:19" x14ac:dyDescent="0.2">
      <c r="A71" s="192" t="s">
        <v>395</v>
      </c>
      <c r="B71" s="179" t="s">
        <v>319</v>
      </c>
      <c r="C71" s="180" t="s">
        <v>320</v>
      </c>
      <c r="D71" s="170">
        <v>1</v>
      </c>
      <c r="E71" s="171"/>
      <c r="F71" s="171"/>
      <c r="G71" s="171"/>
      <c r="H71" s="198" t="str">
        <f t="shared" si="11"/>
        <v/>
      </c>
      <c r="I71" s="203">
        <v>718</v>
      </c>
      <c r="J71" s="25">
        <v>473</v>
      </c>
      <c r="K71" s="25">
        <v>185</v>
      </c>
      <c r="L71" s="184">
        <f t="shared" si="12"/>
        <v>0.39112050739957716</v>
      </c>
      <c r="M71" s="25"/>
      <c r="N71" s="25">
        <v>191</v>
      </c>
      <c r="O71" s="201">
        <f t="shared" si="13"/>
        <v>0.28765060240963858</v>
      </c>
      <c r="P71" s="172">
        <f t="shared" si="14"/>
        <v>719</v>
      </c>
      <c r="Q71" s="173">
        <f t="shared" si="15"/>
        <v>473</v>
      </c>
      <c r="R71" s="173">
        <f t="shared" si="16"/>
        <v>191</v>
      </c>
      <c r="S71" s="193">
        <f t="shared" si="17"/>
        <v>0.28765060240963858</v>
      </c>
    </row>
    <row r="72" spans="1:19" x14ac:dyDescent="0.2">
      <c r="A72" s="192" t="s">
        <v>395</v>
      </c>
      <c r="B72" s="179" t="s">
        <v>34</v>
      </c>
      <c r="C72" s="180" t="s">
        <v>266</v>
      </c>
      <c r="D72" s="170">
        <v>1</v>
      </c>
      <c r="E72" s="171">
        <v>1</v>
      </c>
      <c r="F72" s="171"/>
      <c r="G72" s="171"/>
      <c r="H72" s="198">
        <f t="shared" si="11"/>
        <v>0</v>
      </c>
      <c r="I72" s="203">
        <v>1330</v>
      </c>
      <c r="J72" s="25">
        <v>676</v>
      </c>
      <c r="K72" s="25">
        <v>368</v>
      </c>
      <c r="L72" s="184">
        <f t="shared" si="12"/>
        <v>0.54437869822485208</v>
      </c>
      <c r="M72" s="25"/>
      <c r="N72" s="25">
        <v>365</v>
      </c>
      <c r="O72" s="201">
        <f t="shared" si="13"/>
        <v>0.35062439961575409</v>
      </c>
      <c r="P72" s="172">
        <f t="shared" si="14"/>
        <v>1331</v>
      </c>
      <c r="Q72" s="173">
        <f t="shared" si="15"/>
        <v>677</v>
      </c>
      <c r="R72" s="173">
        <f t="shared" si="16"/>
        <v>365</v>
      </c>
      <c r="S72" s="193">
        <f t="shared" si="17"/>
        <v>0.35028790786948177</v>
      </c>
    </row>
    <row r="73" spans="1:19" x14ac:dyDescent="0.2">
      <c r="A73" s="192" t="s">
        <v>395</v>
      </c>
      <c r="B73" s="179" t="s">
        <v>35</v>
      </c>
      <c r="C73" s="180" t="s">
        <v>267</v>
      </c>
      <c r="D73" s="170">
        <v>1</v>
      </c>
      <c r="E73" s="171"/>
      <c r="F73" s="171"/>
      <c r="G73" s="171"/>
      <c r="H73" s="198" t="str">
        <f t="shared" si="11"/>
        <v/>
      </c>
      <c r="I73" s="203">
        <v>308</v>
      </c>
      <c r="J73" s="25">
        <v>171</v>
      </c>
      <c r="K73" s="25">
        <v>118</v>
      </c>
      <c r="L73" s="184">
        <f t="shared" si="12"/>
        <v>0.6900584795321637</v>
      </c>
      <c r="M73" s="25"/>
      <c r="N73" s="25">
        <v>62</v>
      </c>
      <c r="O73" s="201">
        <f t="shared" si="13"/>
        <v>0.26609442060085836</v>
      </c>
      <c r="P73" s="172">
        <f t="shared" si="14"/>
        <v>309</v>
      </c>
      <c r="Q73" s="173">
        <f t="shared" si="15"/>
        <v>171</v>
      </c>
      <c r="R73" s="173">
        <f t="shared" si="16"/>
        <v>62</v>
      </c>
      <c r="S73" s="193">
        <f t="shared" si="17"/>
        <v>0.26609442060085836</v>
      </c>
    </row>
    <row r="74" spans="1:19" ht="29" x14ac:dyDescent="0.2">
      <c r="A74" s="192" t="s">
        <v>395</v>
      </c>
      <c r="B74" s="179" t="s">
        <v>40</v>
      </c>
      <c r="C74" s="180" t="s">
        <v>41</v>
      </c>
      <c r="D74" s="170"/>
      <c r="E74" s="171"/>
      <c r="F74" s="171"/>
      <c r="G74" s="171"/>
      <c r="H74" s="198" t="str">
        <f t="shared" si="11"/>
        <v/>
      </c>
      <c r="I74" s="203">
        <v>12</v>
      </c>
      <c r="J74" s="25">
        <v>8</v>
      </c>
      <c r="K74" s="25">
        <v>4</v>
      </c>
      <c r="L74" s="184">
        <f t="shared" si="12"/>
        <v>0.5</v>
      </c>
      <c r="M74" s="25"/>
      <c r="N74" s="25"/>
      <c r="O74" s="201">
        <f t="shared" si="13"/>
        <v>0</v>
      </c>
      <c r="P74" s="172">
        <f t="shared" si="14"/>
        <v>12</v>
      </c>
      <c r="Q74" s="173">
        <f t="shared" si="15"/>
        <v>8</v>
      </c>
      <c r="R74" s="173" t="str">
        <f t="shared" si="16"/>
        <v/>
      </c>
      <c r="S74" s="193" t="str">
        <f t="shared" si="17"/>
        <v/>
      </c>
    </row>
    <row r="75" spans="1:19" x14ac:dyDescent="0.2">
      <c r="A75" s="192" t="s">
        <v>395</v>
      </c>
      <c r="B75" s="179" t="s">
        <v>42</v>
      </c>
      <c r="C75" s="180" t="s">
        <v>43</v>
      </c>
      <c r="D75" s="170">
        <v>2</v>
      </c>
      <c r="E75" s="171">
        <v>2</v>
      </c>
      <c r="F75" s="171"/>
      <c r="G75" s="171"/>
      <c r="H75" s="198">
        <f t="shared" si="11"/>
        <v>0</v>
      </c>
      <c r="I75" s="203">
        <v>1710</v>
      </c>
      <c r="J75" s="25">
        <v>1673</v>
      </c>
      <c r="K75" s="25">
        <v>1539</v>
      </c>
      <c r="L75" s="184">
        <f t="shared" si="12"/>
        <v>0.91990436341900772</v>
      </c>
      <c r="M75" s="25">
        <v>1</v>
      </c>
      <c r="N75" s="25">
        <v>14</v>
      </c>
      <c r="O75" s="201">
        <f t="shared" si="13"/>
        <v>8.2938388625592423E-3</v>
      </c>
      <c r="P75" s="172">
        <f t="shared" si="14"/>
        <v>1712</v>
      </c>
      <c r="Q75" s="173">
        <f t="shared" si="15"/>
        <v>1676</v>
      </c>
      <c r="R75" s="173">
        <f t="shared" si="16"/>
        <v>14</v>
      </c>
      <c r="S75" s="193">
        <f t="shared" si="17"/>
        <v>8.2840236686390536E-3</v>
      </c>
    </row>
    <row r="76" spans="1:19" ht="29" x14ac:dyDescent="0.2">
      <c r="A76" s="192" t="s">
        <v>395</v>
      </c>
      <c r="B76" s="179" t="s">
        <v>42</v>
      </c>
      <c r="C76" s="180" t="s">
        <v>45</v>
      </c>
      <c r="D76" s="170"/>
      <c r="E76" s="171"/>
      <c r="F76" s="171"/>
      <c r="G76" s="171"/>
      <c r="H76" s="198" t="str">
        <f t="shared" si="11"/>
        <v/>
      </c>
      <c r="I76" s="203">
        <v>19</v>
      </c>
      <c r="J76" s="25">
        <v>17</v>
      </c>
      <c r="K76" s="25">
        <v>8</v>
      </c>
      <c r="L76" s="184">
        <f t="shared" si="12"/>
        <v>0.47058823529411764</v>
      </c>
      <c r="M76" s="25"/>
      <c r="N76" s="25">
        <v>1</v>
      </c>
      <c r="O76" s="201">
        <f t="shared" si="13"/>
        <v>5.5555555555555552E-2</v>
      </c>
      <c r="P76" s="172">
        <f t="shared" si="14"/>
        <v>19</v>
      </c>
      <c r="Q76" s="173">
        <f t="shared" si="15"/>
        <v>17</v>
      </c>
      <c r="R76" s="173">
        <f t="shared" si="16"/>
        <v>1</v>
      </c>
      <c r="S76" s="193">
        <f t="shared" si="17"/>
        <v>5.5555555555555552E-2</v>
      </c>
    </row>
    <row r="77" spans="1:19" x14ac:dyDescent="0.2">
      <c r="A77" s="192" t="s">
        <v>395</v>
      </c>
      <c r="B77" s="179" t="s">
        <v>42</v>
      </c>
      <c r="C77" s="180" t="s">
        <v>46</v>
      </c>
      <c r="D77" s="170"/>
      <c r="E77" s="171"/>
      <c r="F77" s="171"/>
      <c r="G77" s="171"/>
      <c r="H77" s="198" t="str">
        <f t="shared" si="11"/>
        <v/>
      </c>
      <c r="I77" s="203">
        <v>59</v>
      </c>
      <c r="J77" s="25">
        <v>54</v>
      </c>
      <c r="K77" s="25">
        <v>50</v>
      </c>
      <c r="L77" s="184">
        <f t="shared" si="12"/>
        <v>0.92592592592592593</v>
      </c>
      <c r="M77" s="25"/>
      <c r="N77" s="25"/>
      <c r="O77" s="201">
        <f t="shared" si="13"/>
        <v>0</v>
      </c>
      <c r="P77" s="172">
        <f t="shared" si="14"/>
        <v>59</v>
      </c>
      <c r="Q77" s="173">
        <f t="shared" si="15"/>
        <v>54</v>
      </c>
      <c r="R77" s="173" t="str">
        <f t="shared" si="16"/>
        <v/>
      </c>
      <c r="S77" s="193" t="str">
        <f t="shared" si="17"/>
        <v/>
      </c>
    </row>
    <row r="78" spans="1:19" x14ac:dyDescent="0.2">
      <c r="A78" s="192" t="s">
        <v>395</v>
      </c>
      <c r="B78" s="179" t="s">
        <v>47</v>
      </c>
      <c r="C78" s="180" t="s">
        <v>48</v>
      </c>
      <c r="D78" s="170">
        <v>1</v>
      </c>
      <c r="E78" s="171">
        <v>1</v>
      </c>
      <c r="F78" s="171">
        <v>1</v>
      </c>
      <c r="G78" s="171"/>
      <c r="H78" s="198">
        <f t="shared" si="11"/>
        <v>0</v>
      </c>
      <c r="I78" s="203">
        <v>29</v>
      </c>
      <c r="J78" s="25">
        <v>23</v>
      </c>
      <c r="K78" s="25">
        <v>23</v>
      </c>
      <c r="L78" s="184">
        <f t="shared" si="12"/>
        <v>1</v>
      </c>
      <c r="M78" s="25"/>
      <c r="N78" s="25">
        <v>2</v>
      </c>
      <c r="O78" s="201">
        <f t="shared" si="13"/>
        <v>0.08</v>
      </c>
      <c r="P78" s="172">
        <f t="shared" si="14"/>
        <v>30</v>
      </c>
      <c r="Q78" s="173">
        <f t="shared" si="15"/>
        <v>24</v>
      </c>
      <c r="R78" s="173">
        <f t="shared" si="16"/>
        <v>2</v>
      </c>
      <c r="S78" s="193">
        <f t="shared" si="17"/>
        <v>7.6923076923076927E-2</v>
      </c>
    </row>
    <row r="79" spans="1:19" ht="43" x14ac:dyDescent="0.2">
      <c r="A79" s="192" t="s">
        <v>395</v>
      </c>
      <c r="B79" s="179" t="s">
        <v>539</v>
      </c>
      <c r="C79" s="180" t="s">
        <v>49</v>
      </c>
      <c r="D79" s="170">
        <v>83</v>
      </c>
      <c r="E79" s="171">
        <v>67</v>
      </c>
      <c r="F79" s="171"/>
      <c r="G79" s="171">
        <v>7</v>
      </c>
      <c r="H79" s="198">
        <f t="shared" si="11"/>
        <v>9.45945945945946E-2</v>
      </c>
      <c r="I79" s="203">
        <v>6548</v>
      </c>
      <c r="J79" s="25">
        <v>3946</v>
      </c>
      <c r="K79" s="25">
        <v>2271</v>
      </c>
      <c r="L79" s="184">
        <f t="shared" si="12"/>
        <v>0.5755195134313229</v>
      </c>
      <c r="M79" s="25">
        <v>2</v>
      </c>
      <c r="N79" s="25">
        <v>1378</v>
      </c>
      <c r="O79" s="201">
        <f t="shared" si="13"/>
        <v>0.25873075478783325</v>
      </c>
      <c r="P79" s="172">
        <f t="shared" si="14"/>
        <v>6631</v>
      </c>
      <c r="Q79" s="173">
        <f t="shared" si="15"/>
        <v>4015</v>
      </c>
      <c r="R79" s="173">
        <f t="shared" si="16"/>
        <v>1385</v>
      </c>
      <c r="S79" s="193">
        <f t="shared" si="17"/>
        <v>0.25648148148148148</v>
      </c>
    </row>
    <row r="80" spans="1:19" ht="43" x14ac:dyDescent="0.2">
      <c r="A80" s="192" t="s">
        <v>395</v>
      </c>
      <c r="B80" s="179" t="s">
        <v>539</v>
      </c>
      <c r="C80" s="180" t="s">
        <v>527</v>
      </c>
      <c r="D80" s="170">
        <v>3</v>
      </c>
      <c r="E80" s="171"/>
      <c r="F80" s="171"/>
      <c r="G80" s="171">
        <v>1</v>
      </c>
      <c r="H80" s="198">
        <f t="shared" si="11"/>
        <v>1</v>
      </c>
      <c r="I80" s="203">
        <v>454</v>
      </c>
      <c r="J80" s="25">
        <v>368</v>
      </c>
      <c r="K80" s="25">
        <v>236</v>
      </c>
      <c r="L80" s="184">
        <f t="shared" si="12"/>
        <v>0.64130434782608692</v>
      </c>
      <c r="M80" s="25"/>
      <c r="N80" s="25">
        <v>51</v>
      </c>
      <c r="O80" s="201">
        <f t="shared" si="13"/>
        <v>0.12171837708830549</v>
      </c>
      <c r="P80" s="172">
        <f t="shared" si="14"/>
        <v>457</v>
      </c>
      <c r="Q80" s="173">
        <f t="shared" si="15"/>
        <v>368</v>
      </c>
      <c r="R80" s="173">
        <f t="shared" si="16"/>
        <v>52</v>
      </c>
      <c r="S80" s="193">
        <f t="shared" si="17"/>
        <v>0.12380952380952381</v>
      </c>
    </row>
    <row r="81" spans="1:19" x14ac:dyDescent="0.2">
      <c r="A81" s="192" t="s">
        <v>395</v>
      </c>
      <c r="B81" s="179" t="s">
        <v>52</v>
      </c>
      <c r="C81" s="180" t="s">
        <v>400</v>
      </c>
      <c r="D81" s="170"/>
      <c r="E81" s="171"/>
      <c r="F81" s="171"/>
      <c r="G81" s="171"/>
      <c r="H81" s="198" t="str">
        <f t="shared" si="11"/>
        <v/>
      </c>
      <c r="I81" s="203">
        <v>964</v>
      </c>
      <c r="J81" s="25">
        <v>481</v>
      </c>
      <c r="K81" s="25">
        <v>342</v>
      </c>
      <c r="L81" s="184">
        <f t="shared" si="12"/>
        <v>0.71101871101871106</v>
      </c>
      <c r="M81" s="25">
        <v>1</v>
      </c>
      <c r="N81" s="25">
        <v>286</v>
      </c>
      <c r="O81" s="201">
        <f t="shared" si="13"/>
        <v>0.37239583333333331</v>
      </c>
      <c r="P81" s="172">
        <f t="shared" si="14"/>
        <v>964</v>
      </c>
      <c r="Q81" s="173">
        <f t="shared" si="15"/>
        <v>482</v>
      </c>
      <c r="R81" s="173">
        <f t="shared" si="16"/>
        <v>286</v>
      </c>
      <c r="S81" s="193">
        <f t="shared" si="17"/>
        <v>0.37239583333333331</v>
      </c>
    </row>
    <row r="82" spans="1:19" x14ac:dyDescent="0.2">
      <c r="A82" s="192" t="s">
        <v>395</v>
      </c>
      <c r="B82" s="179" t="s">
        <v>53</v>
      </c>
      <c r="C82" s="180" t="s">
        <v>54</v>
      </c>
      <c r="D82" s="170"/>
      <c r="E82" s="171"/>
      <c r="F82" s="171"/>
      <c r="G82" s="171"/>
      <c r="H82" s="198" t="str">
        <f t="shared" si="11"/>
        <v/>
      </c>
      <c r="I82" s="203">
        <v>20</v>
      </c>
      <c r="J82" s="25">
        <v>9</v>
      </c>
      <c r="K82" s="25">
        <v>8</v>
      </c>
      <c r="L82" s="184">
        <f t="shared" si="12"/>
        <v>0.88888888888888884</v>
      </c>
      <c r="M82" s="25"/>
      <c r="N82" s="25">
        <v>9</v>
      </c>
      <c r="O82" s="201">
        <f t="shared" si="13"/>
        <v>0.5</v>
      </c>
      <c r="P82" s="172">
        <f t="shared" si="14"/>
        <v>20</v>
      </c>
      <c r="Q82" s="173">
        <f t="shared" si="15"/>
        <v>9</v>
      </c>
      <c r="R82" s="173">
        <f t="shared" si="16"/>
        <v>9</v>
      </c>
      <c r="S82" s="193">
        <f t="shared" si="17"/>
        <v>0.5</v>
      </c>
    </row>
    <row r="83" spans="1:19" x14ac:dyDescent="0.2">
      <c r="A83" s="192" t="s">
        <v>395</v>
      </c>
      <c r="B83" s="179" t="s">
        <v>55</v>
      </c>
      <c r="C83" s="180" t="s">
        <v>56</v>
      </c>
      <c r="D83" s="170">
        <v>1</v>
      </c>
      <c r="E83" s="171"/>
      <c r="F83" s="171"/>
      <c r="G83" s="171"/>
      <c r="H83" s="198" t="str">
        <f t="shared" si="11"/>
        <v/>
      </c>
      <c r="I83" s="203">
        <v>287</v>
      </c>
      <c r="J83" s="25">
        <v>217</v>
      </c>
      <c r="K83" s="25">
        <v>37</v>
      </c>
      <c r="L83" s="184">
        <f t="shared" si="12"/>
        <v>0.17050691244239632</v>
      </c>
      <c r="M83" s="25"/>
      <c r="N83" s="25">
        <v>43</v>
      </c>
      <c r="O83" s="201">
        <f t="shared" si="13"/>
        <v>0.16538461538461538</v>
      </c>
      <c r="P83" s="172">
        <f t="shared" si="14"/>
        <v>288</v>
      </c>
      <c r="Q83" s="173">
        <f t="shared" si="15"/>
        <v>217</v>
      </c>
      <c r="R83" s="173">
        <f t="shared" si="16"/>
        <v>43</v>
      </c>
      <c r="S83" s="193">
        <f t="shared" si="17"/>
        <v>0.16538461538461538</v>
      </c>
    </row>
    <row r="84" spans="1:19" x14ac:dyDescent="0.2">
      <c r="A84" s="192" t="s">
        <v>395</v>
      </c>
      <c r="B84" s="179" t="s">
        <v>65</v>
      </c>
      <c r="C84" s="180" t="s">
        <v>66</v>
      </c>
      <c r="D84" s="170"/>
      <c r="E84" s="171"/>
      <c r="F84" s="171"/>
      <c r="G84" s="171"/>
      <c r="H84" s="198" t="str">
        <f t="shared" si="11"/>
        <v/>
      </c>
      <c r="I84" s="203">
        <v>550</v>
      </c>
      <c r="J84" s="25">
        <v>187</v>
      </c>
      <c r="K84" s="25">
        <v>79</v>
      </c>
      <c r="L84" s="184">
        <f t="shared" si="12"/>
        <v>0.42245989304812837</v>
      </c>
      <c r="M84" s="25">
        <v>4</v>
      </c>
      <c r="N84" s="25">
        <v>228</v>
      </c>
      <c r="O84" s="201">
        <f t="shared" si="13"/>
        <v>0.54415274463007157</v>
      </c>
      <c r="P84" s="172">
        <f t="shared" si="14"/>
        <v>550</v>
      </c>
      <c r="Q84" s="173">
        <f t="shared" si="15"/>
        <v>191</v>
      </c>
      <c r="R84" s="173">
        <f t="shared" si="16"/>
        <v>228</v>
      </c>
      <c r="S84" s="193">
        <f t="shared" si="17"/>
        <v>0.54415274463007157</v>
      </c>
    </row>
    <row r="85" spans="1:19" x14ac:dyDescent="0.2">
      <c r="A85" s="192" t="s">
        <v>395</v>
      </c>
      <c r="B85" s="179" t="s">
        <v>69</v>
      </c>
      <c r="C85" s="180" t="s">
        <v>70</v>
      </c>
      <c r="D85" s="170"/>
      <c r="E85" s="171"/>
      <c r="F85" s="171"/>
      <c r="G85" s="171"/>
      <c r="H85" s="198" t="str">
        <f t="shared" si="11"/>
        <v/>
      </c>
      <c r="I85" s="203">
        <v>402</v>
      </c>
      <c r="J85" s="25">
        <v>270</v>
      </c>
      <c r="K85" s="25">
        <v>146</v>
      </c>
      <c r="L85" s="184">
        <f t="shared" si="12"/>
        <v>0.54074074074074074</v>
      </c>
      <c r="M85" s="25">
        <v>5</v>
      </c>
      <c r="N85" s="25">
        <v>55</v>
      </c>
      <c r="O85" s="201">
        <f t="shared" si="13"/>
        <v>0.16666666666666666</v>
      </c>
      <c r="P85" s="172">
        <f t="shared" si="14"/>
        <v>402</v>
      </c>
      <c r="Q85" s="173">
        <f t="shared" si="15"/>
        <v>275</v>
      </c>
      <c r="R85" s="173">
        <f t="shared" si="16"/>
        <v>55</v>
      </c>
      <c r="S85" s="193">
        <f t="shared" si="17"/>
        <v>0.16666666666666666</v>
      </c>
    </row>
    <row r="86" spans="1:19" x14ac:dyDescent="0.2">
      <c r="A86" s="192" t="s">
        <v>395</v>
      </c>
      <c r="B86" s="179" t="s">
        <v>74</v>
      </c>
      <c r="C86" s="180" t="s">
        <v>247</v>
      </c>
      <c r="D86" s="170"/>
      <c r="E86" s="171"/>
      <c r="F86" s="171"/>
      <c r="G86" s="171"/>
      <c r="H86" s="198" t="str">
        <f t="shared" si="11"/>
        <v/>
      </c>
      <c r="I86" s="203">
        <v>5</v>
      </c>
      <c r="J86" s="25">
        <v>5</v>
      </c>
      <c r="K86" s="25"/>
      <c r="L86" s="184">
        <f t="shared" si="12"/>
        <v>0</v>
      </c>
      <c r="M86" s="25"/>
      <c r="N86" s="25"/>
      <c r="O86" s="201">
        <f t="shared" si="13"/>
        <v>0</v>
      </c>
      <c r="P86" s="172">
        <f t="shared" si="14"/>
        <v>5</v>
      </c>
      <c r="Q86" s="173">
        <f t="shared" si="15"/>
        <v>5</v>
      </c>
      <c r="R86" s="173" t="str">
        <f t="shared" si="16"/>
        <v/>
      </c>
      <c r="S86" s="193" t="str">
        <f t="shared" si="17"/>
        <v/>
      </c>
    </row>
    <row r="87" spans="1:19" x14ac:dyDescent="0.2">
      <c r="A87" s="192" t="s">
        <v>395</v>
      </c>
      <c r="B87" s="179" t="s">
        <v>78</v>
      </c>
      <c r="C87" s="180" t="s">
        <v>79</v>
      </c>
      <c r="D87" s="181"/>
      <c r="E87" s="182"/>
      <c r="F87" s="171"/>
      <c r="G87" s="171"/>
      <c r="H87" s="198" t="str">
        <f t="shared" si="11"/>
        <v/>
      </c>
      <c r="I87" s="203">
        <v>1</v>
      </c>
      <c r="J87" s="25">
        <v>1</v>
      </c>
      <c r="K87" s="25"/>
      <c r="L87" s="184">
        <f t="shared" si="12"/>
        <v>0</v>
      </c>
      <c r="M87" s="25"/>
      <c r="N87" s="25"/>
      <c r="O87" s="201">
        <f t="shared" si="13"/>
        <v>0</v>
      </c>
      <c r="P87" s="172">
        <f t="shared" si="14"/>
        <v>1</v>
      </c>
      <c r="Q87" s="173">
        <f t="shared" si="15"/>
        <v>1</v>
      </c>
      <c r="R87" s="173" t="str">
        <f t="shared" si="16"/>
        <v/>
      </c>
      <c r="S87" s="193" t="str">
        <f t="shared" si="17"/>
        <v/>
      </c>
    </row>
    <row r="88" spans="1:19" x14ac:dyDescent="0.2">
      <c r="A88" s="192" t="s">
        <v>395</v>
      </c>
      <c r="B88" s="179" t="s">
        <v>83</v>
      </c>
      <c r="C88" s="180" t="s">
        <v>84</v>
      </c>
      <c r="D88" s="170"/>
      <c r="E88" s="171"/>
      <c r="F88" s="171"/>
      <c r="G88" s="171"/>
      <c r="H88" s="198" t="str">
        <f t="shared" si="11"/>
        <v/>
      </c>
      <c r="I88" s="203">
        <v>1</v>
      </c>
      <c r="J88" s="25"/>
      <c r="K88" s="25"/>
      <c r="L88" s="184" t="str">
        <f t="shared" si="12"/>
        <v/>
      </c>
      <c r="M88" s="25">
        <v>1</v>
      </c>
      <c r="N88" s="25"/>
      <c r="O88" s="201">
        <f t="shared" si="13"/>
        <v>0</v>
      </c>
      <c r="P88" s="172">
        <f t="shared" si="14"/>
        <v>1</v>
      </c>
      <c r="Q88" s="173">
        <f t="shared" si="15"/>
        <v>1</v>
      </c>
      <c r="R88" s="173" t="str">
        <f t="shared" si="16"/>
        <v/>
      </c>
      <c r="S88" s="193" t="str">
        <f t="shared" si="17"/>
        <v/>
      </c>
    </row>
    <row r="89" spans="1:19" x14ac:dyDescent="0.2">
      <c r="A89" s="192" t="s">
        <v>395</v>
      </c>
      <c r="B89" s="179" t="s">
        <v>536</v>
      </c>
      <c r="C89" s="180" t="s">
        <v>89</v>
      </c>
      <c r="D89" s="170"/>
      <c r="E89" s="171"/>
      <c r="F89" s="171"/>
      <c r="G89" s="171"/>
      <c r="H89" s="198" t="str">
        <f t="shared" si="11"/>
        <v/>
      </c>
      <c r="I89" s="203">
        <v>103</v>
      </c>
      <c r="J89" s="25">
        <v>99</v>
      </c>
      <c r="K89" s="25">
        <v>81</v>
      </c>
      <c r="L89" s="184">
        <f t="shared" si="12"/>
        <v>0.81818181818181823</v>
      </c>
      <c r="M89" s="25"/>
      <c r="N89" s="25">
        <v>3</v>
      </c>
      <c r="O89" s="201">
        <f t="shared" si="13"/>
        <v>2.9411764705882353E-2</v>
      </c>
      <c r="P89" s="172">
        <f t="shared" si="14"/>
        <v>103</v>
      </c>
      <c r="Q89" s="173">
        <f t="shared" si="15"/>
        <v>99</v>
      </c>
      <c r="R89" s="173">
        <f t="shared" si="16"/>
        <v>3</v>
      </c>
      <c r="S89" s="193">
        <f t="shared" si="17"/>
        <v>2.9411764705882353E-2</v>
      </c>
    </row>
    <row r="90" spans="1:19" x14ac:dyDescent="0.2">
      <c r="A90" s="192" t="s">
        <v>395</v>
      </c>
      <c r="B90" s="179" t="s">
        <v>90</v>
      </c>
      <c r="C90" s="180" t="s">
        <v>91</v>
      </c>
      <c r="D90" s="170"/>
      <c r="E90" s="171"/>
      <c r="F90" s="171"/>
      <c r="G90" s="171"/>
      <c r="H90" s="198" t="str">
        <f t="shared" si="11"/>
        <v/>
      </c>
      <c r="I90" s="203">
        <v>4</v>
      </c>
      <c r="J90" s="25">
        <v>3</v>
      </c>
      <c r="K90" s="25">
        <v>3</v>
      </c>
      <c r="L90" s="184">
        <f t="shared" si="12"/>
        <v>1</v>
      </c>
      <c r="M90" s="25"/>
      <c r="N90" s="25"/>
      <c r="O90" s="201">
        <f t="shared" si="13"/>
        <v>0</v>
      </c>
      <c r="P90" s="172">
        <f t="shared" si="14"/>
        <v>4</v>
      </c>
      <c r="Q90" s="173">
        <f t="shared" si="15"/>
        <v>3</v>
      </c>
      <c r="R90" s="173" t="str">
        <f t="shared" si="16"/>
        <v/>
      </c>
      <c r="S90" s="193" t="str">
        <f t="shared" si="17"/>
        <v/>
      </c>
    </row>
    <row r="91" spans="1:19" x14ac:dyDescent="0.2">
      <c r="A91" s="192" t="s">
        <v>395</v>
      </c>
      <c r="B91" s="179" t="s">
        <v>92</v>
      </c>
      <c r="C91" s="180" t="s">
        <v>96</v>
      </c>
      <c r="D91" s="170"/>
      <c r="E91" s="171"/>
      <c r="F91" s="171"/>
      <c r="G91" s="171"/>
      <c r="H91" s="198" t="str">
        <f t="shared" si="11"/>
        <v/>
      </c>
      <c r="I91" s="203">
        <v>4775</v>
      </c>
      <c r="J91" s="25">
        <v>4008</v>
      </c>
      <c r="K91" s="25">
        <v>3640</v>
      </c>
      <c r="L91" s="184">
        <f t="shared" si="12"/>
        <v>0.90818363273453095</v>
      </c>
      <c r="M91" s="25">
        <v>2</v>
      </c>
      <c r="N91" s="25">
        <v>365</v>
      </c>
      <c r="O91" s="201">
        <f t="shared" si="13"/>
        <v>8.3428571428571435E-2</v>
      </c>
      <c r="P91" s="172">
        <f t="shared" si="14"/>
        <v>4775</v>
      </c>
      <c r="Q91" s="173">
        <f t="shared" si="15"/>
        <v>4010</v>
      </c>
      <c r="R91" s="173">
        <f t="shared" si="16"/>
        <v>365</v>
      </c>
      <c r="S91" s="193">
        <f t="shared" si="17"/>
        <v>8.3428571428571435E-2</v>
      </c>
    </row>
    <row r="92" spans="1:19" x14ac:dyDescent="0.2">
      <c r="A92" s="192" t="s">
        <v>395</v>
      </c>
      <c r="B92" s="240" t="s">
        <v>92</v>
      </c>
      <c r="C92" s="180" t="s">
        <v>93</v>
      </c>
      <c r="D92" s="170"/>
      <c r="E92" s="171"/>
      <c r="F92" s="171"/>
      <c r="G92" s="171"/>
      <c r="H92" s="198" t="str">
        <f t="shared" si="11"/>
        <v/>
      </c>
      <c r="I92" s="203">
        <v>1613</v>
      </c>
      <c r="J92" s="25">
        <v>1284</v>
      </c>
      <c r="K92" s="25">
        <v>1020</v>
      </c>
      <c r="L92" s="184">
        <f t="shared" si="12"/>
        <v>0.79439252336448596</v>
      </c>
      <c r="M92" s="25"/>
      <c r="N92" s="25">
        <v>195</v>
      </c>
      <c r="O92" s="201">
        <f t="shared" si="13"/>
        <v>0.13184584178498987</v>
      </c>
      <c r="P92" s="172">
        <f t="shared" si="14"/>
        <v>1613</v>
      </c>
      <c r="Q92" s="173">
        <f t="shared" si="15"/>
        <v>1284</v>
      </c>
      <c r="R92" s="173">
        <f t="shared" si="16"/>
        <v>195</v>
      </c>
      <c r="S92" s="193">
        <f t="shared" si="17"/>
        <v>0.13184584178498987</v>
      </c>
    </row>
    <row r="93" spans="1:19" x14ac:dyDescent="0.2">
      <c r="A93" s="192" t="s">
        <v>395</v>
      </c>
      <c r="B93" s="179" t="s">
        <v>98</v>
      </c>
      <c r="C93" s="180" t="s">
        <v>99</v>
      </c>
      <c r="D93" s="170"/>
      <c r="E93" s="171"/>
      <c r="F93" s="171"/>
      <c r="G93" s="171"/>
      <c r="H93" s="198" t="str">
        <f t="shared" si="11"/>
        <v/>
      </c>
      <c r="I93" s="203">
        <v>166</v>
      </c>
      <c r="J93" s="25">
        <v>131</v>
      </c>
      <c r="K93" s="25">
        <v>72</v>
      </c>
      <c r="L93" s="184">
        <f t="shared" si="12"/>
        <v>0.54961832061068705</v>
      </c>
      <c r="M93" s="25">
        <v>1</v>
      </c>
      <c r="N93" s="25">
        <v>27</v>
      </c>
      <c r="O93" s="201">
        <f t="shared" si="13"/>
        <v>0.16981132075471697</v>
      </c>
      <c r="P93" s="172">
        <f t="shared" si="14"/>
        <v>166</v>
      </c>
      <c r="Q93" s="173">
        <f t="shared" si="15"/>
        <v>132</v>
      </c>
      <c r="R93" s="173">
        <f t="shared" si="16"/>
        <v>27</v>
      </c>
      <c r="S93" s="193">
        <f t="shared" si="17"/>
        <v>0.16981132075471697</v>
      </c>
    </row>
    <row r="94" spans="1:19" x14ac:dyDescent="0.2">
      <c r="A94" s="192" t="s">
        <v>395</v>
      </c>
      <c r="B94" s="179" t="s">
        <v>538</v>
      </c>
      <c r="C94" s="180" t="s">
        <v>100</v>
      </c>
      <c r="D94" s="170"/>
      <c r="E94" s="171"/>
      <c r="F94" s="171"/>
      <c r="G94" s="171"/>
      <c r="H94" s="198" t="str">
        <f t="shared" si="11"/>
        <v/>
      </c>
      <c r="I94" s="203">
        <v>307</v>
      </c>
      <c r="J94" s="25">
        <v>89</v>
      </c>
      <c r="K94" s="25">
        <v>24</v>
      </c>
      <c r="L94" s="184">
        <f t="shared" si="12"/>
        <v>0.2696629213483146</v>
      </c>
      <c r="M94" s="25">
        <v>10</v>
      </c>
      <c r="N94" s="25">
        <v>106</v>
      </c>
      <c r="O94" s="201">
        <f t="shared" si="13"/>
        <v>0.51707317073170733</v>
      </c>
      <c r="P94" s="172">
        <f t="shared" si="14"/>
        <v>307</v>
      </c>
      <c r="Q94" s="173">
        <f t="shared" si="15"/>
        <v>99</v>
      </c>
      <c r="R94" s="173">
        <f t="shared" si="16"/>
        <v>106</v>
      </c>
      <c r="S94" s="193">
        <f t="shared" si="17"/>
        <v>0.51707317073170733</v>
      </c>
    </row>
    <row r="95" spans="1:19" x14ac:dyDescent="0.2">
      <c r="A95" s="192" t="s">
        <v>395</v>
      </c>
      <c r="B95" s="179" t="s">
        <v>103</v>
      </c>
      <c r="C95" s="180" t="s">
        <v>104</v>
      </c>
      <c r="D95" s="170"/>
      <c r="E95" s="171"/>
      <c r="F95" s="171"/>
      <c r="G95" s="171"/>
      <c r="H95" s="198" t="str">
        <f t="shared" si="11"/>
        <v/>
      </c>
      <c r="I95" s="203">
        <v>365</v>
      </c>
      <c r="J95" s="25">
        <v>335</v>
      </c>
      <c r="K95" s="25">
        <v>182</v>
      </c>
      <c r="L95" s="184">
        <f t="shared" si="12"/>
        <v>0.54328358208955219</v>
      </c>
      <c r="M95" s="25">
        <v>1</v>
      </c>
      <c r="N95" s="25">
        <v>7</v>
      </c>
      <c r="O95" s="201">
        <f t="shared" si="13"/>
        <v>2.0408163265306121E-2</v>
      </c>
      <c r="P95" s="172">
        <f t="shared" si="14"/>
        <v>365</v>
      </c>
      <c r="Q95" s="173">
        <f t="shared" si="15"/>
        <v>336</v>
      </c>
      <c r="R95" s="173">
        <f t="shared" si="16"/>
        <v>7</v>
      </c>
      <c r="S95" s="193">
        <f t="shared" si="17"/>
        <v>2.0408163265306121E-2</v>
      </c>
    </row>
    <row r="96" spans="1:19" x14ac:dyDescent="0.2">
      <c r="A96" s="192" t="s">
        <v>395</v>
      </c>
      <c r="B96" s="179" t="s">
        <v>105</v>
      </c>
      <c r="C96" s="180" t="s">
        <v>286</v>
      </c>
      <c r="D96" s="170"/>
      <c r="E96" s="171"/>
      <c r="F96" s="171"/>
      <c r="G96" s="171"/>
      <c r="H96" s="198" t="str">
        <f t="shared" si="11"/>
        <v/>
      </c>
      <c r="I96" s="203">
        <v>116</v>
      </c>
      <c r="J96" s="25">
        <v>61</v>
      </c>
      <c r="K96" s="25">
        <v>30</v>
      </c>
      <c r="L96" s="184">
        <f t="shared" si="12"/>
        <v>0.49180327868852458</v>
      </c>
      <c r="M96" s="25">
        <v>1</v>
      </c>
      <c r="N96" s="25">
        <v>20</v>
      </c>
      <c r="O96" s="201">
        <f t="shared" si="13"/>
        <v>0.24390243902439024</v>
      </c>
      <c r="P96" s="172">
        <f t="shared" si="14"/>
        <v>116</v>
      </c>
      <c r="Q96" s="173">
        <f t="shared" si="15"/>
        <v>62</v>
      </c>
      <c r="R96" s="173">
        <f t="shared" si="16"/>
        <v>20</v>
      </c>
      <c r="S96" s="193">
        <f t="shared" si="17"/>
        <v>0.24390243902439024</v>
      </c>
    </row>
    <row r="97" spans="1:19" x14ac:dyDescent="0.2">
      <c r="A97" s="192" t="s">
        <v>395</v>
      </c>
      <c r="B97" s="179" t="s">
        <v>105</v>
      </c>
      <c r="C97" s="180" t="s">
        <v>106</v>
      </c>
      <c r="D97" s="170"/>
      <c r="E97" s="171"/>
      <c r="F97" s="171"/>
      <c r="G97" s="171"/>
      <c r="H97" s="198" t="str">
        <f t="shared" si="11"/>
        <v/>
      </c>
      <c r="I97" s="203">
        <v>19</v>
      </c>
      <c r="J97" s="25">
        <v>18</v>
      </c>
      <c r="K97" s="25">
        <v>11</v>
      </c>
      <c r="L97" s="184">
        <f t="shared" si="12"/>
        <v>0.61111111111111116</v>
      </c>
      <c r="M97" s="25"/>
      <c r="N97" s="25">
        <v>1</v>
      </c>
      <c r="O97" s="201">
        <f t="shared" si="13"/>
        <v>5.2631578947368418E-2</v>
      </c>
      <c r="P97" s="172">
        <f t="shared" si="14"/>
        <v>19</v>
      </c>
      <c r="Q97" s="173">
        <f t="shared" si="15"/>
        <v>18</v>
      </c>
      <c r="R97" s="173">
        <f t="shared" si="16"/>
        <v>1</v>
      </c>
      <c r="S97" s="193">
        <f t="shared" si="17"/>
        <v>5.2631578947368418E-2</v>
      </c>
    </row>
    <row r="98" spans="1:19" x14ac:dyDescent="0.2">
      <c r="A98" s="192" t="s">
        <v>395</v>
      </c>
      <c r="B98" s="179" t="s">
        <v>107</v>
      </c>
      <c r="C98" s="180" t="s">
        <v>287</v>
      </c>
      <c r="D98" s="170"/>
      <c r="E98" s="171"/>
      <c r="F98" s="171"/>
      <c r="G98" s="171"/>
      <c r="H98" s="198" t="str">
        <f t="shared" si="11"/>
        <v/>
      </c>
      <c r="I98" s="203">
        <v>1</v>
      </c>
      <c r="J98" s="25"/>
      <c r="K98" s="25"/>
      <c r="L98" s="184" t="str">
        <f t="shared" si="12"/>
        <v/>
      </c>
      <c r="M98" s="25"/>
      <c r="N98" s="25">
        <v>1</v>
      </c>
      <c r="O98" s="201">
        <f t="shared" si="13"/>
        <v>1</v>
      </c>
      <c r="P98" s="172">
        <f t="shared" si="14"/>
        <v>1</v>
      </c>
      <c r="Q98" s="173" t="str">
        <f t="shared" si="15"/>
        <v/>
      </c>
      <c r="R98" s="173">
        <f t="shared" si="16"/>
        <v>1</v>
      </c>
      <c r="S98" s="193" t="str">
        <f t="shared" si="17"/>
        <v/>
      </c>
    </row>
    <row r="99" spans="1:19" x14ac:dyDescent="0.2">
      <c r="A99" s="192" t="s">
        <v>395</v>
      </c>
      <c r="B99" s="179" t="s">
        <v>109</v>
      </c>
      <c r="C99" s="180" t="s">
        <v>288</v>
      </c>
      <c r="D99" s="170"/>
      <c r="E99" s="171"/>
      <c r="F99" s="171"/>
      <c r="G99" s="171"/>
      <c r="H99" s="198" t="str">
        <f t="shared" si="11"/>
        <v/>
      </c>
      <c r="I99" s="203">
        <v>207</v>
      </c>
      <c r="J99" s="25">
        <v>163</v>
      </c>
      <c r="K99" s="25">
        <v>128</v>
      </c>
      <c r="L99" s="184">
        <f t="shared" si="12"/>
        <v>0.78527607361963192</v>
      </c>
      <c r="M99" s="25"/>
      <c r="N99" s="25">
        <v>6</v>
      </c>
      <c r="O99" s="201">
        <f t="shared" si="13"/>
        <v>3.5502958579881658E-2</v>
      </c>
      <c r="P99" s="172">
        <f t="shared" si="14"/>
        <v>207</v>
      </c>
      <c r="Q99" s="173">
        <f t="shared" si="15"/>
        <v>163</v>
      </c>
      <c r="R99" s="173">
        <f t="shared" si="16"/>
        <v>6</v>
      </c>
      <c r="S99" s="193">
        <f t="shared" si="17"/>
        <v>3.5502958579881658E-2</v>
      </c>
    </row>
    <row r="100" spans="1:19" x14ac:dyDescent="0.2">
      <c r="A100" s="192" t="s">
        <v>395</v>
      </c>
      <c r="B100" s="179" t="s">
        <v>110</v>
      </c>
      <c r="C100" s="180" t="s">
        <v>111</v>
      </c>
      <c r="D100" s="170"/>
      <c r="E100" s="171"/>
      <c r="F100" s="171"/>
      <c r="G100" s="171"/>
      <c r="H100" s="198" t="str">
        <f t="shared" si="11"/>
        <v/>
      </c>
      <c r="I100" s="203">
        <v>36</v>
      </c>
      <c r="J100" s="25">
        <v>28</v>
      </c>
      <c r="K100" s="25">
        <v>28</v>
      </c>
      <c r="L100" s="184">
        <f t="shared" si="12"/>
        <v>1</v>
      </c>
      <c r="M100" s="25"/>
      <c r="N100" s="25">
        <v>5</v>
      </c>
      <c r="O100" s="201">
        <f t="shared" si="13"/>
        <v>0.15151515151515152</v>
      </c>
      <c r="P100" s="172">
        <f t="shared" si="14"/>
        <v>36</v>
      </c>
      <c r="Q100" s="173">
        <f t="shared" si="15"/>
        <v>28</v>
      </c>
      <c r="R100" s="173">
        <f t="shared" si="16"/>
        <v>5</v>
      </c>
      <c r="S100" s="193">
        <f t="shared" si="17"/>
        <v>0.15151515151515152</v>
      </c>
    </row>
    <row r="101" spans="1:19" x14ac:dyDescent="0.2">
      <c r="A101" s="192" t="s">
        <v>395</v>
      </c>
      <c r="B101" s="179" t="s">
        <v>112</v>
      </c>
      <c r="C101" s="180" t="s">
        <v>113</v>
      </c>
      <c r="D101" s="170"/>
      <c r="E101" s="171"/>
      <c r="F101" s="171"/>
      <c r="G101" s="171"/>
      <c r="H101" s="198" t="str">
        <f t="shared" si="11"/>
        <v/>
      </c>
      <c r="I101" s="203">
        <v>796</v>
      </c>
      <c r="J101" s="25">
        <v>370</v>
      </c>
      <c r="K101" s="25">
        <v>142</v>
      </c>
      <c r="L101" s="184">
        <f t="shared" si="12"/>
        <v>0.38378378378378381</v>
      </c>
      <c r="M101" s="25">
        <v>39</v>
      </c>
      <c r="N101" s="25">
        <v>190</v>
      </c>
      <c r="O101" s="201">
        <f t="shared" si="13"/>
        <v>0.31719532554257096</v>
      </c>
      <c r="P101" s="172">
        <f t="shared" si="14"/>
        <v>796</v>
      </c>
      <c r="Q101" s="173">
        <f t="shared" si="15"/>
        <v>409</v>
      </c>
      <c r="R101" s="173">
        <f t="shared" si="16"/>
        <v>190</v>
      </c>
      <c r="S101" s="193">
        <f t="shared" si="17"/>
        <v>0.31719532554257096</v>
      </c>
    </row>
    <row r="102" spans="1:19" x14ac:dyDescent="0.2">
      <c r="A102" s="192" t="s">
        <v>395</v>
      </c>
      <c r="B102" s="179" t="s">
        <v>116</v>
      </c>
      <c r="C102" s="180" t="s">
        <v>117</v>
      </c>
      <c r="D102" s="170"/>
      <c r="E102" s="171"/>
      <c r="F102" s="171"/>
      <c r="G102" s="171"/>
      <c r="H102" s="198" t="str">
        <f t="shared" si="11"/>
        <v/>
      </c>
      <c r="I102" s="203">
        <v>374</v>
      </c>
      <c r="J102" s="25">
        <v>288</v>
      </c>
      <c r="K102" s="25">
        <v>66</v>
      </c>
      <c r="L102" s="184">
        <f t="shared" si="12"/>
        <v>0.22916666666666666</v>
      </c>
      <c r="M102" s="25">
        <v>4</v>
      </c>
      <c r="N102" s="25">
        <v>57</v>
      </c>
      <c r="O102" s="201">
        <f t="shared" si="13"/>
        <v>0.16332378223495703</v>
      </c>
      <c r="P102" s="172">
        <f t="shared" si="14"/>
        <v>374</v>
      </c>
      <c r="Q102" s="173">
        <f t="shared" si="15"/>
        <v>292</v>
      </c>
      <c r="R102" s="173">
        <f t="shared" si="16"/>
        <v>57</v>
      </c>
      <c r="S102" s="193">
        <f t="shared" si="17"/>
        <v>0.16332378223495703</v>
      </c>
    </row>
    <row r="103" spans="1:19" x14ac:dyDescent="0.2">
      <c r="A103" s="192" t="s">
        <v>395</v>
      </c>
      <c r="B103" s="179" t="s">
        <v>121</v>
      </c>
      <c r="C103" s="180" t="s">
        <v>121</v>
      </c>
      <c r="D103" s="170"/>
      <c r="E103" s="171"/>
      <c r="F103" s="171"/>
      <c r="G103" s="171"/>
      <c r="H103" s="198" t="str">
        <f t="shared" si="11"/>
        <v/>
      </c>
      <c r="I103" s="203">
        <v>610</v>
      </c>
      <c r="J103" s="25">
        <v>481</v>
      </c>
      <c r="K103" s="25">
        <v>355</v>
      </c>
      <c r="L103" s="184">
        <f t="shared" si="12"/>
        <v>0.73804573804573803</v>
      </c>
      <c r="M103" s="25">
        <v>18</v>
      </c>
      <c r="N103" s="25">
        <v>34</v>
      </c>
      <c r="O103" s="201">
        <f t="shared" si="13"/>
        <v>6.3789868667917443E-2</v>
      </c>
      <c r="P103" s="172">
        <f t="shared" si="14"/>
        <v>610</v>
      </c>
      <c r="Q103" s="173">
        <f t="shared" si="15"/>
        <v>499</v>
      </c>
      <c r="R103" s="173">
        <f t="shared" si="16"/>
        <v>34</v>
      </c>
      <c r="S103" s="193">
        <f t="shared" si="17"/>
        <v>6.3789868667917443E-2</v>
      </c>
    </row>
    <row r="104" spans="1:19" x14ac:dyDescent="0.2">
      <c r="A104" s="192" t="s">
        <v>395</v>
      </c>
      <c r="B104" s="179" t="s">
        <v>122</v>
      </c>
      <c r="C104" s="180" t="s">
        <v>123</v>
      </c>
      <c r="D104" s="170"/>
      <c r="E104" s="171"/>
      <c r="F104" s="171"/>
      <c r="G104" s="171"/>
      <c r="H104" s="198" t="str">
        <f t="shared" si="11"/>
        <v/>
      </c>
      <c r="I104" s="203">
        <v>1149</v>
      </c>
      <c r="J104" s="25">
        <v>496</v>
      </c>
      <c r="K104" s="25">
        <v>261</v>
      </c>
      <c r="L104" s="184">
        <f t="shared" si="12"/>
        <v>0.52620967741935487</v>
      </c>
      <c r="M104" s="25">
        <v>3</v>
      </c>
      <c r="N104" s="25">
        <v>434</v>
      </c>
      <c r="O104" s="201">
        <f t="shared" si="13"/>
        <v>0.46516613076098606</v>
      </c>
      <c r="P104" s="172">
        <f t="shared" si="14"/>
        <v>1149</v>
      </c>
      <c r="Q104" s="173">
        <f t="shared" si="15"/>
        <v>499</v>
      </c>
      <c r="R104" s="173">
        <f t="shared" si="16"/>
        <v>434</v>
      </c>
      <c r="S104" s="193">
        <f t="shared" si="17"/>
        <v>0.46516613076098606</v>
      </c>
    </row>
    <row r="105" spans="1:19" x14ac:dyDescent="0.2">
      <c r="A105" s="192" t="s">
        <v>395</v>
      </c>
      <c r="B105" s="179" t="s">
        <v>125</v>
      </c>
      <c r="C105" s="180" t="s">
        <v>126</v>
      </c>
      <c r="D105" s="170"/>
      <c r="E105" s="171"/>
      <c r="F105" s="171"/>
      <c r="G105" s="171"/>
      <c r="H105" s="198" t="str">
        <f t="shared" si="11"/>
        <v/>
      </c>
      <c r="I105" s="203">
        <v>14</v>
      </c>
      <c r="J105" s="25">
        <v>12</v>
      </c>
      <c r="K105" s="25">
        <v>3</v>
      </c>
      <c r="L105" s="184">
        <f t="shared" si="12"/>
        <v>0.25</v>
      </c>
      <c r="M105" s="25"/>
      <c r="N105" s="25">
        <v>1</v>
      </c>
      <c r="O105" s="201">
        <f t="shared" si="13"/>
        <v>7.6923076923076927E-2</v>
      </c>
      <c r="P105" s="172">
        <f t="shared" si="14"/>
        <v>14</v>
      </c>
      <c r="Q105" s="173">
        <f t="shared" si="15"/>
        <v>12</v>
      </c>
      <c r="R105" s="173">
        <f t="shared" si="16"/>
        <v>1</v>
      </c>
      <c r="S105" s="193">
        <f t="shared" si="17"/>
        <v>7.6923076923076927E-2</v>
      </c>
    </row>
    <row r="106" spans="1:19" x14ac:dyDescent="0.2">
      <c r="A106" s="192" t="s">
        <v>395</v>
      </c>
      <c r="B106" s="179" t="s">
        <v>130</v>
      </c>
      <c r="C106" s="180" t="s">
        <v>131</v>
      </c>
      <c r="D106" s="170"/>
      <c r="E106" s="171"/>
      <c r="F106" s="171"/>
      <c r="G106" s="171"/>
      <c r="H106" s="198" t="str">
        <f t="shared" si="11"/>
        <v/>
      </c>
      <c r="I106" s="203">
        <v>7</v>
      </c>
      <c r="J106" s="25">
        <v>7</v>
      </c>
      <c r="K106" s="25">
        <v>6</v>
      </c>
      <c r="L106" s="184">
        <f t="shared" si="12"/>
        <v>0.8571428571428571</v>
      </c>
      <c r="M106" s="25"/>
      <c r="N106" s="25"/>
      <c r="O106" s="201">
        <f t="shared" si="13"/>
        <v>0</v>
      </c>
      <c r="P106" s="172">
        <f t="shared" si="14"/>
        <v>7</v>
      </c>
      <c r="Q106" s="173">
        <f t="shared" si="15"/>
        <v>7</v>
      </c>
      <c r="R106" s="173" t="str">
        <f t="shared" si="16"/>
        <v/>
      </c>
      <c r="S106" s="193" t="str">
        <f t="shared" si="17"/>
        <v/>
      </c>
    </row>
    <row r="107" spans="1:19" x14ac:dyDescent="0.2">
      <c r="A107" s="192" t="s">
        <v>395</v>
      </c>
      <c r="B107" s="179" t="s">
        <v>133</v>
      </c>
      <c r="C107" s="180" t="s">
        <v>294</v>
      </c>
      <c r="D107" s="170"/>
      <c r="E107" s="171"/>
      <c r="F107" s="171"/>
      <c r="G107" s="171"/>
      <c r="H107" s="198" t="str">
        <f t="shared" si="11"/>
        <v/>
      </c>
      <c r="I107" s="203">
        <v>327</v>
      </c>
      <c r="J107" s="25">
        <v>220</v>
      </c>
      <c r="K107" s="25">
        <v>135</v>
      </c>
      <c r="L107" s="184">
        <f t="shared" si="12"/>
        <v>0.61363636363636365</v>
      </c>
      <c r="M107" s="25"/>
      <c r="N107" s="25">
        <v>182</v>
      </c>
      <c r="O107" s="201">
        <f t="shared" si="13"/>
        <v>0.45273631840796019</v>
      </c>
      <c r="P107" s="172">
        <f t="shared" si="14"/>
        <v>327</v>
      </c>
      <c r="Q107" s="173">
        <f t="shared" si="15"/>
        <v>220</v>
      </c>
      <c r="R107" s="173">
        <f t="shared" si="16"/>
        <v>182</v>
      </c>
      <c r="S107" s="193">
        <f t="shared" si="17"/>
        <v>0.45273631840796019</v>
      </c>
    </row>
    <row r="108" spans="1:19" x14ac:dyDescent="0.2">
      <c r="A108" s="192" t="s">
        <v>395</v>
      </c>
      <c r="B108" s="179" t="s">
        <v>133</v>
      </c>
      <c r="C108" s="180" t="s">
        <v>134</v>
      </c>
      <c r="D108" s="170"/>
      <c r="E108" s="171"/>
      <c r="F108" s="171"/>
      <c r="G108" s="171"/>
      <c r="H108" s="198" t="str">
        <f t="shared" si="11"/>
        <v/>
      </c>
      <c r="I108" s="203">
        <v>1664</v>
      </c>
      <c r="J108" s="25">
        <v>791</v>
      </c>
      <c r="K108" s="25">
        <v>579</v>
      </c>
      <c r="L108" s="184">
        <f t="shared" si="12"/>
        <v>0.73198482932996212</v>
      </c>
      <c r="M108" s="25">
        <v>12</v>
      </c>
      <c r="N108" s="25">
        <v>444</v>
      </c>
      <c r="O108" s="201">
        <f t="shared" si="13"/>
        <v>0.35605453087409783</v>
      </c>
      <c r="P108" s="172">
        <f t="shared" si="14"/>
        <v>1664</v>
      </c>
      <c r="Q108" s="173">
        <f t="shared" si="15"/>
        <v>803</v>
      </c>
      <c r="R108" s="173">
        <f t="shared" si="16"/>
        <v>444</v>
      </c>
      <c r="S108" s="193">
        <f t="shared" si="17"/>
        <v>0.35605453087409783</v>
      </c>
    </row>
    <row r="109" spans="1:19" x14ac:dyDescent="0.2">
      <c r="A109" s="192" t="s">
        <v>395</v>
      </c>
      <c r="B109" s="179" t="s">
        <v>140</v>
      </c>
      <c r="C109" s="180" t="s">
        <v>142</v>
      </c>
      <c r="D109" s="170"/>
      <c r="E109" s="171"/>
      <c r="F109" s="171"/>
      <c r="G109" s="171"/>
      <c r="H109" s="198" t="str">
        <f t="shared" si="11"/>
        <v/>
      </c>
      <c r="I109" s="203">
        <v>9</v>
      </c>
      <c r="J109" s="25">
        <v>5</v>
      </c>
      <c r="K109" s="25">
        <v>4</v>
      </c>
      <c r="L109" s="184">
        <f t="shared" si="12"/>
        <v>0.8</v>
      </c>
      <c r="M109" s="25"/>
      <c r="N109" s="25"/>
      <c r="O109" s="201">
        <f t="shared" si="13"/>
        <v>0</v>
      </c>
      <c r="P109" s="172">
        <f t="shared" si="14"/>
        <v>9</v>
      </c>
      <c r="Q109" s="173">
        <f t="shared" si="15"/>
        <v>5</v>
      </c>
      <c r="R109" s="173" t="str">
        <f t="shared" si="16"/>
        <v/>
      </c>
      <c r="S109" s="193" t="str">
        <f t="shared" si="17"/>
        <v/>
      </c>
    </row>
    <row r="110" spans="1:19" x14ac:dyDescent="0.2">
      <c r="A110" s="192" t="s">
        <v>395</v>
      </c>
      <c r="B110" s="179" t="s">
        <v>147</v>
      </c>
      <c r="C110" s="180" t="s">
        <v>148</v>
      </c>
      <c r="D110" s="170">
        <v>4</v>
      </c>
      <c r="E110" s="171">
        <v>1</v>
      </c>
      <c r="F110" s="171"/>
      <c r="G110" s="171">
        <v>2</v>
      </c>
      <c r="H110" s="198">
        <f t="shared" si="11"/>
        <v>0.66666666666666663</v>
      </c>
      <c r="I110" s="203">
        <v>756</v>
      </c>
      <c r="J110" s="25">
        <v>328</v>
      </c>
      <c r="K110" s="25">
        <v>231</v>
      </c>
      <c r="L110" s="184">
        <f t="shared" si="12"/>
        <v>0.70426829268292679</v>
      </c>
      <c r="M110" s="25">
        <v>10</v>
      </c>
      <c r="N110" s="25">
        <v>230</v>
      </c>
      <c r="O110" s="201">
        <f t="shared" si="13"/>
        <v>0.40492957746478875</v>
      </c>
      <c r="P110" s="172">
        <f t="shared" si="14"/>
        <v>760</v>
      </c>
      <c r="Q110" s="173">
        <f t="shared" si="15"/>
        <v>339</v>
      </c>
      <c r="R110" s="173">
        <f t="shared" si="16"/>
        <v>232</v>
      </c>
      <c r="S110" s="193">
        <f t="shared" si="17"/>
        <v>0.40630472854640981</v>
      </c>
    </row>
    <row r="111" spans="1:19" x14ac:dyDescent="0.2">
      <c r="A111" s="192" t="s">
        <v>395</v>
      </c>
      <c r="B111" s="179" t="s">
        <v>153</v>
      </c>
      <c r="C111" s="180" t="s">
        <v>154</v>
      </c>
      <c r="D111" s="170"/>
      <c r="E111" s="171"/>
      <c r="F111" s="171"/>
      <c r="G111" s="171"/>
      <c r="H111" s="198" t="str">
        <f t="shared" si="11"/>
        <v/>
      </c>
      <c r="I111" s="203">
        <v>587</v>
      </c>
      <c r="J111" s="25">
        <v>290</v>
      </c>
      <c r="K111" s="25">
        <v>60</v>
      </c>
      <c r="L111" s="184">
        <f t="shared" si="12"/>
        <v>0.20689655172413793</v>
      </c>
      <c r="M111" s="25">
        <v>3</v>
      </c>
      <c r="N111" s="25">
        <v>203</v>
      </c>
      <c r="O111" s="201">
        <f t="shared" si="13"/>
        <v>0.40927419354838712</v>
      </c>
      <c r="P111" s="172">
        <f t="shared" si="14"/>
        <v>587</v>
      </c>
      <c r="Q111" s="173">
        <f t="shared" si="15"/>
        <v>293</v>
      </c>
      <c r="R111" s="173">
        <f t="shared" si="16"/>
        <v>203</v>
      </c>
      <c r="S111" s="193">
        <f t="shared" si="17"/>
        <v>0.40927419354838712</v>
      </c>
    </row>
    <row r="112" spans="1:19" x14ac:dyDescent="0.2">
      <c r="A112" s="192" t="s">
        <v>395</v>
      </c>
      <c r="B112" s="179" t="s">
        <v>156</v>
      </c>
      <c r="C112" s="180" t="s">
        <v>302</v>
      </c>
      <c r="D112" s="170"/>
      <c r="E112" s="171"/>
      <c r="F112" s="171"/>
      <c r="G112" s="171"/>
      <c r="H112" s="198" t="str">
        <f t="shared" si="11"/>
        <v/>
      </c>
      <c r="I112" s="203">
        <v>7</v>
      </c>
      <c r="J112" s="25">
        <v>4</v>
      </c>
      <c r="K112" s="25">
        <v>4</v>
      </c>
      <c r="L112" s="184">
        <f t="shared" si="12"/>
        <v>1</v>
      </c>
      <c r="M112" s="25"/>
      <c r="N112" s="25"/>
      <c r="O112" s="201">
        <f t="shared" si="13"/>
        <v>0</v>
      </c>
      <c r="P112" s="172">
        <f t="shared" si="14"/>
        <v>7</v>
      </c>
      <c r="Q112" s="173">
        <f t="shared" si="15"/>
        <v>4</v>
      </c>
      <c r="R112" s="173" t="str">
        <f t="shared" si="16"/>
        <v/>
      </c>
      <c r="S112" s="193" t="str">
        <f t="shared" si="17"/>
        <v/>
      </c>
    </row>
    <row r="113" spans="1:19" x14ac:dyDescent="0.2">
      <c r="A113" s="192" t="s">
        <v>395</v>
      </c>
      <c r="B113" s="179" t="s">
        <v>158</v>
      </c>
      <c r="C113" s="180" t="s">
        <v>159</v>
      </c>
      <c r="D113" s="181"/>
      <c r="E113" s="182"/>
      <c r="F113" s="171"/>
      <c r="G113" s="171"/>
      <c r="H113" s="198" t="str">
        <f t="shared" si="11"/>
        <v/>
      </c>
      <c r="I113" s="203">
        <v>161</v>
      </c>
      <c r="J113" s="25">
        <v>153</v>
      </c>
      <c r="K113" s="25">
        <v>50</v>
      </c>
      <c r="L113" s="184">
        <f t="shared" si="12"/>
        <v>0.32679738562091504</v>
      </c>
      <c r="M113" s="25"/>
      <c r="N113" s="25">
        <v>5</v>
      </c>
      <c r="O113" s="201">
        <f t="shared" si="13"/>
        <v>3.1645569620253167E-2</v>
      </c>
      <c r="P113" s="172">
        <f t="shared" si="14"/>
        <v>161</v>
      </c>
      <c r="Q113" s="173">
        <f t="shared" si="15"/>
        <v>153</v>
      </c>
      <c r="R113" s="173">
        <f t="shared" si="16"/>
        <v>5</v>
      </c>
      <c r="S113" s="193">
        <f t="shared" si="17"/>
        <v>3.1645569620253167E-2</v>
      </c>
    </row>
    <row r="114" spans="1:19" x14ac:dyDescent="0.2">
      <c r="A114" s="192" t="s">
        <v>395</v>
      </c>
      <c r="B114" s="179" t="s">
        <v>160</v>
      </c>
      <c r="C114" s="180" t="s">
        <v>161</v>
      </c>
      <c r="D114" s="170"/>
      <c r="E114" s="171"/>
      <c r="F114" s="171"/>
      <c r="G114" s="171"/>
      <c r="H114" s="198" t="str">
        <f t="shared" si="11"/>
        <v/>
      </c>
      <c r="I114" s="203">
        <v>4322</v>
      </c>
      <c r="J114" s="25">
        <v>4077</v>
      </c>
      <c r="K114" s="25">
        <v>3687</v>
      </c>
      <c r="L114" s="184">
        <f t="shared" si="12"/>
        <v>0.9043414275202355</v>
      </c>
      <c r="M114" s="25"/>
      <c r="N114" s="25">
        <v>161</v>
      </c>
      <c r="O114" s="201">
        <f t="shared" si="13"/>
        <v>3.7989617744218974E-2</v>
      </c>
      <c r="P114" s="172">
        <f t="shared" si="14"/>
        <v>4322</v>
      </c>
      <c r="Q114" s="173">
        <f t="shared" si="15"/>
        <v>4077</v>
      </c>
      <c r="R114" s="173">
        <f t="shared" si="16"/>
        <v>161</v>
      </c>
      <c r="S114" s="193">
        <f t="shared" si="17"/>
        <v>3.7989617744218974E-2</v>
      </c>
    </row>
    <row r="115" spans="1:19" x14ac:dyDescent="0.2">
      <c r="A115" s="192" t="s">
        <v>395</v>
      </c>
      <c r="B115" s="179" t="s">
        <v>162</v>
      </c>
      <c r="C115" s="180" t="s">
        <v>249</v>
      </c>
      <c r="D115" s="170"/>
      <c r="E115" s="171"/>
      <c r="F115" s="171"/>
      <c r="G115" s="171"/>
      <c r="H115" s="198" t="str">
        <f t="shared" si="11"/>
        <v/>
      </c>
      <c r="I115" s="203">
        <v>4</v>
      </c>
      <c r="J115" s="25">
        <v>2</v>
      </c>
      <c r="K115" s="25">
        <v>1</v>
      </c>
      <c r="L115" s="184">
        <f t="shared" si="12"/>
        <v>0.5</v>
      </c>
      <c r="M115" s="25">
        <v>1</v>
      </c>
      <c r="N115" s="25">
        <v>1</v>
      </c>
      <c r="O115" s="201">
        <f t="shared" si="13"/>
        <v>0.25</v>
      </c>
      <c r="P115" s="172">
        <f t="shared" si="14"/>
        <v>4</v>
      </c>
      <c r="Q115" s="173">
        <f t="shared" si="15"/>
        <v>3</v>
      </c>
      <c r="R115" s="173">
        <f t="shared" si="16"/>
        <v>1</v>
      </c>
      <c r="S115" s="193">
        <f t="shared" si="17"/>
        <v>0.25</v>
      </c>
    </row>
    <row r="116" spans="1:19" x14ac:dyDescent="0.2">
      <c r="A116" s="192" t="s">
        <v>395</v>
      </c>
      <c r="B116" s="179" t="s">
        <v>163</v>
      </c>
      <c r="C116" s="180" t="s">
        <v>250</v>
      </c>
      <c r="D116" s="170"/>
      <c r="E116" s="171"/>
      <c r="F116" s="171"/>
      <c r="G116" s="171"/>
      <c r="H116" s="198" t="str">
        <f t="shared" si="11"/>
        <v/>
      </c>
      <c r="I116" s="203">
        <v>3</v>
      </c>
      <c r="J116" s="25">
        <v>2</v>
      </c>
      <c r="K116" s="25"/>
      <c r="L116" s="184">
        <f t="shared" si="12"/>
        <v>0</v>
      </c>
      <c r="M116" s="25"/>
      <c r="N116" s="25"/>
      <c r="O116" s="201">
        <f t="shared" si="13"/>
        <v>0</v>
      </c>
      <c r="P116" s="172">
        <f t="shared" si="14"/>
        <v>3</v>
      </c>
      <c r="Q116" s="173">
        <f t="shared" si="15"/>
        <v>2</v>
      </c>
      <c r="R116" s="173" t="str">
        <f t="shared" si="16"/>
        <v/>
      </c>
      <c r="S116" s="193" t="str">
        <f t="shared" si="17"/>
        <v/>
      </c>
    </row>
    <row r="117" spans="1:19" x14ac:dyDescent="0.2">
      <c r="A117" s="192" t="s">
        <v>395</v>
      </c>
      <c r="B117" s="179" t="s">
        <v>164</v>
      </c>
      <c r="C117" s="180" t="s">
        <v>165</v>
      </c>
      <c r="D117" s="170"/>
      <c r="E117" s="171"/>
      <c r="F117" s="171"/>
      <c r="G117" s="171"/>
      <c r="H117" s="198" t="str">
        <f t="shared" si="11"/>
        <v/>
      </c>
      <c r="I117" s="203">
        <v>642</v>
      </c>
      <c r="J117" s="25">
        <v>449</v>
      </c>
      <c r="K117" s="25">
        <v>363</v>
      </c>
      <c r="L117" s="184">
        <f t="shared" si="12"/>
        <v>0.80846325167037858</v>
      </c>
      <c r="M117" s="25">
        <v>4</v>
      </c>
      <c r="N117" s="25">
        <v>115</v>
      </c>
      <c r="O117" s="201">
        <f t="shared" si="13"/>
        <v>0.20246478873239437</v>
      </c>
      <c r="P117" s="172">
        <f t="shared" si="14"/>
        <v>642</v>
      </c>
      <c r="Q117" s="173">
        <f t="shared" si="15"/>
        <v>453</v>
      </c>
      <c r="R117" s="173">
        <f t="shared" si="16"/>
        <v>115</v>
      </c>
      <c r="S117" s="193">
        <f t="shared" si="17"/>
        <v>0.20246478873239437</v>
      </c>
    </row>
    <row r="118" spans="1:19" x14ac:dyDescent="0.2">
      <c r="A118" s="192" t="s">
        <v>395</v>
      </c>
      <c r="B118" s="179" t="s">
        <v>166</v>
      </c>
      <c r="C118" s="180" t="s">
        <v>167</v>
      </c>
      <c r="D118" s="170"/>
      <c r="E118" s="171"/>
      <c r="F118" s="171"/>
      <c r="G118" s="171"/>
      <c r="H118" s="198" t="str">
        <f t="shared" si="11"/>
        <v/>
      </c>
      <c r="I118" s="203">
        <v>60</v>
      </c>
      <c r="J118" s="25">
        <v>32</v>
      </c>
      <c r="K118" s="25">
        <v>17</v>
      </c>
      <c r="L118" s="184">
        <f t="shared" si="12"/>
        <v>0.53125</v>
      </c>
      <c r="M118" s="25"/>
      <c r="N118" s="25">
        <v>14</v>
      </c>
      <c r="O118" s="201">
        <f t="shared" si="13"/>
        <v>0.30434782608695654</v>
      </c>
      <c r="P118" s="172">
        <f t="shared" si="14"/>
        <v>60</v>
      </c>
      <c r="Q118" s="173">
        <f t="shared" si="15"/>
        <v>32</v>
      </c>
      <c r="R118" s="173">
        <f t="shared" si="16"/>
        <v>14</v>
      </c>
      <c r="S118" s="193">
        <f t="shared" si="17"/>
        <v>0.30434782608695654</v>
      </c>
    </row>
    <row r="119" spans="1:19" ht="29" x14ac:dyDescent="0.2">
      <c r="A119" s="192" t="s">
        <v>395</v>
      </c>
      <c r="B119" s="179" t="s">
        <v>168</v>
      </c>
      <c r="C119" s="180" t="s">
        <v>170</v>
      </c>
      <c r="D119" s="170">
        <v>1</v>
      </c>
      <c r="E119" s="171">
        <v>1</v>
      </c>
      <c r="F119" s="171">
        <v>1</v>
      </c>
      <c r="G119" s="171"/>
      <c r="H119" s="198">
        <f t="shared" si="11"/>
        <v>0</v>
      </c>
      <c r="I119" s="203">
        <v>2234</v>
      </c>
      <c r="J119" s="25">
        <v>1745</v>
      </c>
      <c r="K119" s="25">
        <v>1479</v>
      </c>
      <c r="L119" s="184">
        <f t="shared" si="12"/>
        <v>0.84756446991404011</v>
      </c>
      <c r="M119" s="25">
        <v>8</v>
      </c>
      <c r="N119" s="25">
        <v>274</v>
      </c>
      <c r="O119" s="201">
        <f t="shared" si="13"/>
        <v>0.13517513566847558</v>
      </c>
      <c r="P119" s="172">
        <f t="shared" si="14"/>
        <v>2235</v>
      </c>
      <c r="Q119" s="173">
        <f t="shared" si="15"/>
        <v>1754</v>
      </c>
      <c r="R119" s="173">
        <f t="shared" si="16"/>
        <v>274</v>
      </c>
      <c r="S119" s="193">
        <f t="shared" si="17"/>
        <v>0.13510848126232741</v>
      </c>
    </row>
    <row r="120" spans="1:19" x14ac:dyDescent="0.2">
      <c r="A120" s="192" t="s">
        <v>395</v>
      </c>
      <c r="B120" s="179" t="s">
        <v>172</v>
      </c>
      <c r="C120" s="180" t="s">
        <v>173</v>
      </c>
      <c r="D120" s="170">
        <v>2</v>
      </c>
      <c r="E120" s="171">
        <v>2</v>
      </c>
      <c r="F120" s="171">
        <v>1</v>
      </c>
      <c r="G120" s="171"/>
      <c r="H120" s="198">
        <f t="shared" si="11"/>
        <v>0</v>
      </c>
      <c r="I120" s="203">
        <v>3017</v>
      </c>
      <c r="J120" s="25">
        <v>2162</v>
      </c>
      <c r="K120" s="25">
        <v>964</v>
      </c>
      <c r="L120" s="184">
        <f t="shared" si="12"/>
        <v>0.44588344125809437</v>
      </c>
      <c r="M120" s="25">
        <v>1</v>
      </c>
      <c r="N120" s="25">
        <v>607</v>
      </c>
      <c r="O120" s="201">
        <f t="shared" si="13"/>
        <v>0.21913357400722022</v>
      </c>
      <c r="P120" s="172">
        <f t="shared" si="14"/>
        <v>3019</v>
      </c>
      <c r="Q120" s="173">
        <f t="shared" si="15"/>
        <v>2165</v>
      </c>
      <c r="R120" s="173">
        <f t="shared" si="16"/>
        <v>607</v>
      </c>
      <c r="S120" s="193">
        <f t="shared" si="17"/>
        <v>0.21897546897546896</v>
      </c>
    </row>
    <row r="121" spans="1:19" x14ac:dyDescent="0.2">
      <c r="A121" s="192" t="s">
        <v>395</v>
      </c>
      <c r="B121" s="179" t="s">
        <v>174</v>
      </c>
      <c r="C121" s="180" t="s">
        <v>175</v>
      </c>
      <c r="D121" s="170"/>
      <c r="E121" s="171"/>
      <c r="F121" s="171"/>
      <c r="G121" s="171"/>
      <c r="H121" s="198" t="str">
        <f t="shared" si="11"/>
        <v/>
      </c>
      <c r="I121" s="203">
        <v>663</v>
      </c>
      <c r="J121" s="25">
        <v>558</v>
      </c>
      <c r="K121" s="25">
        <v>315</v>
      </c>
      <c r="L121" s="184">
        <f t="shared" si="12"/>
        <v>0.56451612903225812</v>
      </c>
      <c r="M121" s="25"/>
      <c r="N121" s="25">
        <v>65</v>
      </c>
      <c r="O121" s="201">
        <f t="shared" si="13"/>
        <v>0.1043338683788122</v>
      </c>
      <c r="P121" s="172">
        <f t="shared" si="14"/>
        <v>663</v>
      </c>
      <c r="Q121" s="173">
        <f t="shared" si="15"/>
        <v>558</v>
      </c>
      <c r="R121" s="173">
        <f t="shared" si="16"/>
        <v>65</v>
      </c>
      <c r="S121" s="193">
        <f t="shared" si="17"/>
        <v>0.1043338683788122</v>
      </c>
    </row>
    <row r="122" spans="1:19" x14ac:dyDescent="0.2">
      <c r="A122" s="192" t="s">
        <v>395</v>
      </c>
      <c r="B122" s="179" t="s">
        <v>176</v>
      </c>
      <c r="C122" s="180" t="s">
        <v>177</v>
      </c>
      <c r="D122" s="170">
        <v>1</v>
      </c>
      <c r="E122" s="171">
        <v>1</v>
      </c>
      <c r="F122" s="171"/>
      <c r="G122" s="171"/>
      <c r="H122" s="198">
        <f t="shared" si="11"/>
        <v>0</v>
      </c>
      <c r="I122" s="203">
        <v>1288</v>
      </c>
      <c r="J122" s="25">
        <v>521</v>
      </c>
      <c r="K122" s="25">
        <v>234</v>
      </c>
      <c r="L122" s="184">
        <f t="shared" si="12"/>
        <v>0.44913627639155468</v>
      </c>
      <c r="M122" s="25"/>
      <c r="N122" s="25">
        <v>442</v>
      </c>
      <c r="O122" s="201">
        <f t="shared" si="13"/>
        <v>0.45898234683281414</v>
      </c>
      <c r="P122" s="172">
        <f t="shared" si="14"/>
        <v>1289</v>
      </c>
      <c r="Q122" s="173">
        <f t="shared" si="15"/>
        <v>522</v>
      </c>
      <c r="R122" s="173">
        <f t="shared" si="16"/>
        <v>442</v>
      </c>
      <c r="S122" s="193">
        <f t="shared" si="17"/>
        <v>0.45850622406639002</v>
      </c>
    </row>
    <row r="123" spans="1:19" x14ac:dyDescent="0.2">
      <c r="A123" s="192" t="s">
        <v>395</v>
      </c>
      <c r="B123" s="179" t="s">
        <v>178</v>
      </c>
      <c r="C123" s="180" t="s">
        <v>496</v>
      </c>
      <c r="D123" s="170"/>
      <c r="E123" s="171"/>
      <c r="F123" s="171"/>
      <c r="G123" s="171"/>
      <c r="H123" s="198" t="str">
        <f t="shared" si="11"/>
        <v/>
      </c>
      <c r="I123" s="203">
        <v>16</v>
      </c>
      <c r="J123" s="25">
        <v>12</v>
      </c>
      <c r="K123" s="25">
        <v>10</v>
      </c>
      <c r="L123" s="184">
        <f t="shared" si="12"/>
        <v>0.83333333333333337</v>
      </c>
      <c r="M123" s="25"/>
      <c r="N123" s="25">
        <v>1</v>
      </c>
      <c r="O123" s="201">
        <f t="shared" si="13"/>
        <v>7.6923076923076927E-2</v>
      </c>
      <c r="P123" s="172">
        <f t="shared" si="14"/>
        <v>16</v>
      </c>
      <c r="Q123" s="173">
        <f t="shared" si="15"/>
        <v>12</v>
      </c>
      <c r="R123" s="173">
        <f t="shared" si="16"/>
        <v>1</v>
      </c>
      <c r="S123" s="193">
        <f t="shared" si="17"/>
        <v>7.6923076923076927E-2</v>
      </c>
    </row>
    <row r="124" spans="1:19" x14ac:dyDescent="0.2">
      <c r="A124" s="192" t="s">
        <v>395</v>
      </c>
      <c r="B124" s="179" t="s">
        <v>180</v>
      </c>
      <c r="C124" s="180" t="s">
        <v>180</v>
      </c>
      <c r="D124" s="170"/>
      <c r="E124" s="171"/>
      <c r="F124" s="171"/>
      <c r="G124" s="171"/>
      <c r="H124" s="198" t="str">
        <f t="shared" si="11"/>
        <v/>
      </c>
      <c r="I124" s="203">
        <v>80</v>
      </c>
      <c r="J124" s="25">
        <v>70</v>
      </c>
      <c r="K124" s="25">
        <v>35</v>
      </c>
      <c r="L124" s="184">
        <f t="shared" si="12"/>
        <v>0.5</v>
      </c>
      <c r="M124" s="25">
        <v>1</v>
      </c>
      <c r="N124" s="25">
        <v>3</v>
      </c>
      <c r="O124" s="201">
        <f t="shared" si="13"/>
        <v>4.0540540540540543E-2</v>
      </c>
      <c r="P124" s="172">
        <f t="shared" si="14"/>
        <v>80</v>
      </c>
      <c r="Q124" s="173">
        <f t="shared" si="15"/>
        <v>71</v>
      </c>
      <c r="R124" s="173">
        <f t="shared" si="16"/>
        <v>3</v>
      </c>
      <c r="S124" s="193">
        <f t="shared" si="17"/>
        <v>4.0540540540540543E-2</v>
      </c>
    </row>
    <row r="125" spans="1:19" x14ac:dyDescent="0.2">
      <c r="A125" s="192" t="s">
        <v>395</v>
      </c>
      <c r="B125" s="179" t="s">
        <v>182</v>
      </c>
      <c r="C125" s="180" t="s">
        <v>183</v>
      </c>
      <c r="D125" s="170"/>
      <c r="E125" s="171"/>
      <c r="F125" s="171"/>
      <c r="G125" s="171"/>
      <c r="H125" s="198" t="str">
        <f t="shared" si="11"/>
        <v/>
      </c>
      <c r="I125" s="203">
        <v>266</v>
      </c>
      <c r="J125" s="25">
        <v>210</v>
      </c>
      <c r="K125" s="25">
        <v>176</v>
      </c>
      <c r="L125" s="184">
        <f t="shared" si="12"/>
        <v>0.83809523809523812</v>
      </c>
      <c r="M125" s="25"/>
      <c r="N125" s="25">
        <v>9</v>
      </c>
      <c r="O125" s="201">
        <f t="shared" si="13"/>
        <v>4.1095890410958902E-2</v>
      </c>
      <c r="P125" s="172">
        <f t="shared" si="14"/>
        <v>266</v>
      </c>
      <c r="Q125" s="173">
        <f t="shared" si="15"/>
        <v>210</v>
      </c>
      <c r="R125" s="173">
        <f t="shared" si="16"/>
        <v>9</v>
      </c>
      <c r="S125" s="193">
        <f t="shared" si="17"/>
        <v>4.1095890410958902E-2</v>
      </c>
    </row>
    <row r="126" spans="1:19" x14ac:dyDescent="0.2">
      <c r="A126" s="192" t="s">
        <v>395</v>
      </c>
      <c r="B126" s="179" t="s">
        <v>182</v>
      </c>
      <c r="C126" s="180" t="s">
        <v>351</v>
      </c>
      <c r="D126" s="170"/>
      <c r="E126" s="171"/>
      <c r="F126" s="171"/>
      <c r="G126" s="171"/>
      <c r="H126" s="198" t="str">
        <f t="shared" si="11"/>
        <v/>
      </c>
      <c r="I126" s="203">
        <v>1</v>
      </c>
      <c r="J126" s="25"/>
      <c r="K126" s="25"/>
      <c r="L126" s="184" t="str">
        <f t="shared" si="12"/>
        <v/>
      </c>
      <c r="M126" s="25"/>
      <c r="N126" s="25"/>
      <c r="O126" s="201" t="str">
        <f t="shared" si="13"/>
        <v/>
      </c>
      <c r="P126" s="172">
        <f t="shared" si="14"/>
        <v>1</v>
      </c>
      <c r="Q126" s="173" t="str">
        <f t="shared" si="15"/>
        <v/>
      </c>
      <c r="R126" s="173" t="str">
        <f t="shared" si="16"/>
        <v/>
      </c>
      <c r="S126" s="193" t="str">
        <f t="shared" si="17"/>
        <v/>
      </c>
    </row>
    <row r="127" spans="1:19" x14ac:dyDescent="0.2">
      <c r="A127" s="192" t="s">
        <v>395</v>
      </c>
      <c r="B127" s="179" t="s">
        <v>182</v>
      </c>
      <c r="C127" s="180" t="s">
        <v>184</v>
      </c>
      <c r="D127" s="170"/>
      <c r="E127" s="171"/>
      <c r="F127" s="171"/>
      <c r="G127" s="171"/>
      <c r="H127" s="198" t="str">
        <f t="shared" si="11"/>
        <v/>
      </c>
      <c r="I127" s="203">
        <v>518</v>
      </c>
      <c r="J127" s="25">
        <v>435</v>
      </c>
      <c r="K127" s="25">
        <v>151</v>
      </c>
      <c r="L127" s="184">
        <f t="shared" si="12"/>
        <v>0.3471264367816092</v>
      </c>
      <c r="M127" s="25"/>
      <c r="N127" s="25">
        <v>35</v>
      </c>
      <c r="O127" s="201">
        <f t="shared" si="13"/>
        <v>7.4468085106382975E-2</v>
      </c>
      <c r="P127" s="172">
        <f t="shared" si="14"/>
        <v>518</v>
      </c>
      <c r="Q127" s="173">
        <f t="shared" si="15"/>
        <v>435</v>
      </c>
      <c r="R127" s="173">
        <f t="shared" si="16"/>
        <v>35</v>
      </c>
      <c r="S127" s="193">
        <f t="shared" si="17"/>
        <v>7.4468085106382975E-2</v>
      </c>
    </row>
    <row r="128" spans="1:19" x14ac:dyDescent="0.2">
      <c r="A128" s="192" t="s">
        <v>395</v>
      </c>
      <c r="B128" s="179" t="s">
        <v>542</v>
      </c>
      <c r="C128" s="180" t="s">
        <v>118</v>
      </c>
      <c r="D128" s="170"/>
      <c r="E128" s="171"/>
      <c r="F128" s="171"/>
      <c r="G128" s="171"/>
      <c r="H128" s="198" t="str">
        <f t="shared" si="11"/>
        <v/>
      </c>
      <c r="I128" s="203">
        <v>19</v>
      </c>
      <c r="J128" s="25">
        <v>13</v>
      </c>
      <c r="K128" s="25">
        <v>3</v>
      </c>
      <c r="L128" s="184">
        <f t="shared" si="12"/>
        <v>0.23076923076923078</v>
      </c>
      <c r="M128" s="25"/>
      <c r="N128" s="25">
        <v>3</v>
      </c>
      <c r="O128" s="201">
        <f t="shared" si="13"/>
        <v>0.1875</v>
      </c>
      <c r="P128" s="172">
        <f t="shared" si="14"/>
        <v>19</v>
      </c>
      <c r="Q128" s="173">
        <f t="shared" si="15"/>
        <v>13</v>
      </c>
      <c r="R128" s="173">
        <f t="shared" si="16"/>
        <v>3</v>
      </c>
      <c r="S128" s="193">
        <f t="shared" si="17"/>
        <v>0.1875</v>
      </c>
    </row>
    <row r="129" spans="1:19" x14ac:dyDescent="0.2">
      <c r="A129" s="192" t="s">
        <v>395</v>
      </c>
      <c r="B129" s="179" t="s">
        <v>185</v>
      </c>
      <c r="C129" s="180" t="s">
        <v>186</v>
      </c>
      <c r="D129" s="170"/>
      <c r="E129" s="171"/>
      <c r="F129" s="171"/>
      <c r="G129" s="171"/>
      <c r="H129" s="198" t="str">
        <f t="shared" si="11"/>
        <v/>
      </c>
      <c r="I129" s="203">
        <v>47</v>
      </c>
      <c r="J129" s="25">
        <v>3</v>
      </c>
      <c r="K129" s="25">
        <v>2</v>
      </c>
      <c r="L129" s="184">
        <f t="shared" si="12"/>
        <v>0.66666666666666663</v>
      </c>
      <c r="M129" s="25">
        <v>43</v>
      </c>
      <c r="N129" s="25">
        <v>2</v>
      </c>
      <c r="O129" s="201">
        <f t="shared" si="13"/>
        <v>4.1666666666666664E-2</v>
      </c>
      <c r="P129" s="172">
        <f t="shared" si="14"/>
        <v>47</v>
      </c>
      <c r="Q129" s="173">
        <f t="shared" si="15"/>
        <v>46</v>
      </c>
      <c r="R129" s="173">
        <f t="shared" si="16"/>
        <v>2</v>
      </c>
      <c r="S129" s="193">
        <f t="shared" si="17"/>
        <v>4.1666666666666664E-2</v>
      </c>
    </row>
    <row r="130" spans="1:19" x14ac:dyDescent="0.2">
      <c r="A130" s="192" t="s">
        <v>395</v>
      </c>
      <c r="B130" s="179" t="s">
        <v>195</v>
      </c>
      <c r="C130" s="180" t="s">
        <v>253</v>
      </c>
      <c r="D130" s="170"/>
      <c r="E130" s="171"/>
      <c r="F130" s="171"/>
      <c r="G130" s="171"/>
      <c r="H130" s="198" t="str">
        <f t="shared" si="11"/>
        <v/>
      </c>
      <c r="I130" s="203">
        <v>1</v>
      </c>
      <c r="J130" s="25"/>
      <c r="K130" s="25"/>
      <c r="L130" s="184" t="str">
        <f t="shared" si="12"/>
        <v/>
      </c>
      <c r="M130" s="25"/>
      <c r="N130" s="25">
        <v>1</v>
      </c>
      <c r="O130" s="201">
        <f t="shared" si="13"/>
        <v>1</v>
      </c>
      <c r="P130" s="172">
        <f t="shared" si="14"/>
        <v>1</v>
      </c>
      <c r="Q130" s="173" t="str">
        <f t="shared" si="15"/>
        <v/>
      </c>
      <c r="R130" s="173">
        <f t="shared" si="16"/>
        <v>1</v>
      </c>
      <c r="S130" s="193" t="str">
        <f t="shared" si="17"/>
        <v/>
      </c>
    </row>
    <row r="131" spans="1:19" x14ac:dyDescent="0.2">
      <c r="A131" s="192" t="s">
        <v>395</v>
      </c>
      <c r="B131" s="179" t="s">
        <v>544</v>
      </c>
      <c r="C131" s="180" t="s">
        <v>196</v>
      </c>
      <c r="D131" s="170"/>
      <c r="E131" s="171"/>
      <c r="F131" s="171"/>
      <c r="G131" s="171"/>
      <c r="H131" s="198" t="str">
        <f t="shared" ref="H131:H191" si="18">IF((E131+G131)&lt;&gt;0,G131/(E131+G131),"")</f>
        <v/>
      </c>
      <c r="I131" s="203">
        <v>2</v>
      </c>
      <c r="J131" s="25">
        <v>2</v>
      </c>
      <c r="K131" s="25">
        <v>2</v>
      </c>
      <c r="L131" s="184">
        <f t="shared" ref="L131:L191" si="19">IF(J131&lt;&gt;0,K131/J131,"")</f>
        <v>1</v>
      </c>
      <c r="M131" s="25"/>
      <c r="N131" s="25"/>
      <c r="O131" s="201">
        <f t="shared" ref="O131:O191" si="20">IF((J131+M131+N131)&lt;&gt;0,N131/(J131+M131+N131),"")</f>
        <v>0</v>
      </c>
      <c r="P131" s="172">
        <f t="shared" ref="P131:P191" si="21">IF(SUM(D131,I131)&gt;0,SUM(D131,I131),"")</f>
        <v>2</v>
      </c>
      <c r="Q131" s="173">
        <f t="shared" ref="Q131:Q191" si="22">IF(SUM(E131,J131, M131)&gt;0,SUM(E131,J131, M131),"")</f>
        <v>2</v>
      </c>
      <c r="R131" s="173" t="str">
        <f t="shared" ref="R131:R191" si="23">IF(SUM(G131,N131)&gt;0,SUM(G131,N131),"")</f>
        <v/>
      </c>
      <c r="S131" s="193" t="str">
        <f t="shared" ref="S131:S191" si="24">IFERROR(IF((Q131+R131)&lt;&gt;0,R131/(Q131+R131),""),"")</f>
        <v/>
      </c>
    </row>
    <row r="132" spans="1:19" x14ac:dyDescent="0.2">
      <c r="A132" s="192" t="s">
        <v>395</v>
      </c>
      <c r="B132" s="179" t="s">
        <v>489</v>
      </c>
      <c r="C132" s="180" t="s">
        <v>197</v>
      </c>
      <c r="D132" s="170"/>
      <c r="E132" s="171"/>
      <c r="F132" s="171"/>
      <c r="G132" s="171"/>
      <c r="H132" s="198" t="str">
        <f t="shared" si="18"/>
        <v/>
      </c>
      <c r="I132" s="203">
        <v>210</v>
      </c>
      <c r="J132" s="25">
        <v>161</v>
      </c>
      <c r="K132" s="25">
        <v>52</v>
      </c>
      <c r="L132" s="184">
        <f t="shared" si="19"/>
        <v>0.32298136645962733</v>
      </c>
      <c r="M132" s="25"/>
      <c r="N132" s="25">
        <v>28</v>
      </c>
      <c r="O132" s="201">
        <f t="shared" si="20"/>
        <v>0.14814814814814814</v>
      </c>
      <c r="P132" s="172">
        <f t="shared" si="21"/>
        <v>210</v>
      </c>
      <c r="Q132" s="173">
        <f t="shared" si="22"/>
        <v>161</v>
      </c>
      <c r="R132" s="173">
        <f t="shared" si="23"/>
        <v>28</v>
      </c>
      <c r="S132" s="193">
        <f t="shared" si="24"/>
        <v>0.14814814814814814</v>
      </c>
    </row>
    <row r="133" spans="1:19" x14ac:dyDescent="0.2">
      <c r="A133" s="192" t="s">
        <v>395</v>
      </c>
      <c r="B133" s="179" t="s">
        <v>198</v>
      </c>
      <c r="C133" s="180" t="s">
        <v>199</v>
      </c>
      <c r="D133" s="170"/>
      <c r="E133" s="171"/>
      <c r="F133" s="171"/>
      <c r="G133" s="171"/>
      <c r="H133" s="198" t="str">
        <f t="shared" si="18"/>
        <v/>
      </c>
      <c r="I133" s="203">
        <v>648</v>
      </c>
      <c r="J133" s="25">
        <v>395</v>
      </c>
      <c r="K133" s="25">
        <v>90</v>
      </c>
      <c r="L133" s="184">
        <f t="shared" si="19"/>
        <v>0.22784810126582278</v>
      </c>
      <c r="M133" s="25">
        <v>1</v>
      </c>
      <c r="N133" s="25">
        <v>216</v>
      </c>
      <c r="O133" s="201">
        <f t="shared" si="20"/>
        <v>0.35294117647058826</v>
      </c>
      <c r="P133" s="172">
        <f t="shared" si="21"/>
        <v>648</v>
      </c>
      <c r="Q133" s="173">
        <f t="shared" si="22"/>
        <v>396</v>
      </c>
      <c r="R133" s="173">
        <f t="shared" si="23"/>
        <v>216</v>
      </c>
      <c r="S133" s="193">
        <f t="shared" si="24"/>
        <v>0.35294117647058826</v>
      </c>
    </row>
    <row r="134" spans="1:19" x14ac:dyDescent="0.2">
      <c r="A134" s="192" t="s">
        <v>395</v>
      </c>
      <c r="B134" s="179" t="s">
        <v>202</v>
      </c>
      <c r="C134" s="180" t="s">
        <v>203</v>
      </c>
      <c r="D134" s="170"/>
      <c r="E134" s="171"/>
      <c r="F134" s="171"/>
      <c r="G134" s="171"/>
      <c r="H134" s="198" t="str">
        <f t="shared" si="18"/>
        <v/>
      </c>
      <c r="I134" s="203">
        <v>995</v>
      </c>
      <c r="J134" s="25">
        <v>517</v>
      </c>
      <c r="K134" s="25">
        <v>310</v>
      </c>
      <c r="L134" s="184">
        <f t="shared" si="19"/>
        <v>0.59961315280464211</v>
      </c>
      <c r="M134" s="25">
        <v>1</v>
      </c>
      <c r="N134" s="25">
        <v>287</v>
      </c>
      <c r="O134" s="201">
        <f t="shared" si="20"/>
        <v>0.35652173913043478</v>
      </c>
      <c r="P134" s="172">
        <f t="shared" si="21"/>
        <v>995</v>
      </c>
      <c r="Q134" s="173">
        <f t="shared" si="22"/>
        <v>518</v>
      </c>
      <c r="R134" s="173">
        <f t="shared" si="23"/>
        <v>287</v>
      </c>
      <c r="S134" s="193">
        <f t="shared" si="24"/>
        <v>0.35652173913043478</v>
      </c>
    </row>
    <row r="135" spans="1:19" x14ac:dyDescent="0.2">
      <c r="A135" s="192" t="s">
        <v>395</v>
      </c>
      <c r="B135" s="179" t="s">
        <v>204</v>
      </c>
      <c r="C135" s="180" t="s">
        <v>206</v>
      </c>
      <c r="D135" s="170"/>
      <c r="E135" s="171"/>
      <c r="F135" s="171"/>
      <c r="G135" s="171"/>
      <c r="H135" s="198" t="str">
        <f t="shared" si="18"/>
        <v/>
      </c>
      <c r="I135" s="203">
        <v>2415</v>
      </c>
      <c r="J135" s="25">
        <v>1255</v>
      </c>
      <c r="K135" s="25">
        <v>963</v>
      </c>
      <c r="L135" s="184">
        <f t="shared" si="19"/>
        <v>0.7673306772908367</v>
      </c>
      <c r="M135" s="25">
        <v>2</v>
      </c>
      <c r="N135" s="25">
        <v>557</v>
      </c>
      <c r="O135" s="201">
        <f t="shared" si="20"/>
        <v>0.30705622932745313</v>
      </c>
      <c r="P135" s="172">
        <f t="shared" si="21"/>
        <v>2415</v>
      </c>
      <c r="Q135" s="173">
        <f t="shared" si="22"/>
        <v>1257</v>
      </c>
      <c r="R135" s="173">
        <f t="shared" si="23"/>
        <v>557</v>
      </c>
      <c r="S135" s="193">
        <f t="shared" si="24"/>
        <v>0.30705622932745313</v>
      </c>
    </row>
    <row r="136" spans="1:19" x14ac:dyDescent="0.2">
      <c r="A136" s="192" t="s">
        <v>395</v>
      </c>
      <c r="B136" s="179" t="s">
        <v>207</v>
      </c>
      <c r="C136" s="180" t="s">
        <v>208</v>
      </c>
      <c r="D136" s="170"/>
      <c r="E136" s="171"/>
      <c r="F136" s="171"/>
      <c r="G136" s="171"/>
      <c r="H136" s="198" t="str">
        <f t="shared" si="18"/>
        <v/>
      </c>
      <c r="I136" s="203">
        <v>245</v>
      </c>
      <c r="J136" s="25">
        <v>191</v>
      </c>
      <c r="K136" s="25">
        <v>93</v>
      </c>
      <c r="L136" s="184">
        <f t="shared" si="19"/>
        <v>0.48691099476439792</v>
      </c>
      <c r="M136" s="25"/>
      <c r="N136" s="25">
        <v>37</v>
      </c>
      <c r="O136" s="201">
        <f t="shared" si="20"/>
        <v>0.16228070175438597</v>
      </c>
      <c r="P136" s="172">
        <f t="shared" si="21"/>
        <v>245</v>
      </c>
      <c r="Q136" s="173">
        <f t="shared" si="22"/>
        <v>191</v>
      </c>
      <c r="R136" s="173">
        <f t="shared" si="23"/>
        <v>37</v>
      </c>
      <c r="S136" s="193">
        <f t="shared" si="24"/>
        <v>0.16228070175438597</v>
      </c>
    </row>
    <row r="137" spans="1:19" x14ac:dyDescent="0.2">
      <c r="A137" s="192" t="s">
        <v>395</v>
      </c>
      <c r="B137" s="179" t="s">
        <v>209</v>
      </c>
      <c r="C137" s="180" t="s">
        <v>493</v>
      </c>
      <c r="D137" s="170"/>
      <c r="E137" s="171"/>
      <c r="F137" s="171"/>
      <c r="G137" s="171"/>
      <c r="H137" s="198" t="str">
        <f t="shared" si="18"/>
        <v/>
      </c>
      <c r="I137" s="203">
        <v>165</v>
      </c>
      <c r="J137" s="25">
        <v>95</v>
      </c>
      <c r="K137" s="25">
        <v>35</v>
      </c>
      <c r="L137" s="184">
        <f t="shared" si="19"/>
        <v>0.36842105263157893</v>
      </c>
      <c r="M137" s="25"/>
      <c r="N137" s="25">
        <v>47</v>
      </c>
      <c r="O137" s="201">
        <f t="shared" si="20"/>
        <v>0.33098591549295775</v>
      </c>
      <c r="P137" s="172">
        <f t="shared" si="21"/>
        <v>165</v>
      </c>
      <c r="Q137" s="173">
        <f t="shared" si="22"/>
        <v>95</v>
      </c>
      <c r="R137" s="173">
        <f t="shared" si="23"/>
        <v>47</v>
      </c>
      <c r="S137" s="193">
        <f t="shared" si="24"/>
        <v>0.33098591549295775</v>
      </c>
    </row>
    <row r="138" spans="1:19" ht="29" x14ac:dyDescent="0.2">
      <c r="A138" s="192" t="s">
        <v>395</v>
      </c>
      <c r="B138" s="179" t="s">
        <v>212</v>
      </c>
      <c r="C138" s="180" t="s">
        <v>213</v>
      </c>
      <c r="D138" s="170"/>
      <c r="E138" s="171"/>
      <c r="F138" s="171"/>
      <c r="G138" s="171"/>
      <c r="H138" s="198" t="str">
        <f t="shared" si="18"/>
        <v/>
      </c>
      <c r="I138" s="203">
        <v>971</v>
      </c>
      <c r="J138" s="25">
        <v>713</v>
      </c>
      <c r="K138" s="25">
        <v>567</v>
      </c>
      <c r="L138" s="184">
        <f t="shared" si="19"/>
        <v>0.79523141654978957</v>
      </c>
      <c r="M138" s="25"/>
      <c r="N138" s="25">
        <v>150</v>
      </c>
      <c r="O138" s="201">
        <f t="shared" si="20"/>
        <v>0.17381228273464658</v>
      </c>
      <c r="P138" s="172">
        <f t="shared" si="21"/>
        <v>971</v>
      </c>
      <c r="Q138" s="173">
        <f t="shared" si="22"/>
        <v>713</v>
      </c>
      <c r="R138" s="173">
        <f t="shared" si="23"/>
        <v>150</v>
      </c>
      <c r="S138" s="193">
        <f t="shared" si="24"/>
        <v>0.17381228273464658</v>
      </c>
    </row>
    <row r="139" spans="1:19" x14ac:dyDescent="0.2">
      <c r="A139" s="192" t="s">
        <v>395</v>
      </c>
      <c r="B139" s="179" t="s">
        <v>215</v>
      </c>
      <c r="C139" s="180" t="s">
        <v>217</v>
      </c>
      <c r="D139" s="170">
        <v>69</v>
      </c>
      <c r="E139" s="171">
        <v>61</v>
      </c>
      <c r="F139" s="171">
        <v>5</v>
      </c>
      <c r="G139" s="171">
        <v>1</v>
      </c>
      <c r="H139" s="198">
        <f t="shared" si="18"/>
        <v>1.6129032258064516E-2</v>
      </c>
      <c r="I139" s="203">
        <v>1197</v>
      </c>
      <c r="J139" s="25">
        <v>833</v>
      </c>
      <c r="K139" s="25">
        <v>668</v>
      </c>
      <c r="L139" s="184">
        <f t="shared" si="19"/>
        <v>0.80192076830732295</v>
      </c>
      <c r="M139" s="25">
        <v>5</v>
      </c>
      <c r="N139" s="25">
        <v>213</v>
      </c>
      <c r="O139" s="201">
        <f t="shared" si="20"/>
        <v>0.20266412940057088</v>
      </c>
      <c r="P139" s="172">
        <f t="shared" si="21"/>
        <v>1266</v>
      </c>
      <c r="Q139" s="173">
        <f t="shared" si="22"/>
        <v>899</v>
      </c>
      <c r="R139" s="173">
        <f t="shared" si="23"/>
        <v>214</v>
      </c>
      <c r="S139" s="193">
        <f t="shared" si="24"/>
        <v>0.19227313566936208</v>
      </c>
    </row>
    <row r="140" spans="1:19" x14ac:dyDescent="0.2">
      <c r="A140" s="192" t="s">
        <v>395</v>
      </c>
      <c r="B140" s="179" t="s">
        <v>220</v>
      </c>
      <c r="C140" s="180" t="s">
        <v>356</v>
      </c>
      <c r="D140" s="170"/>
      <c r="E140" s="171"/>
      <c r="F140" s="171"/>
      <c r="G140" s="171"/>
      <c r="H140" s="198" t="str">
        <f t="shared" si="18"/>
        <v/>
      </c>
      <c r="I140" s="203">
        <v>104</v>
      </c>
      <c r="J140" s="25">
        <v>83</v>
      </c>
      <c r="K140" s="25">
        <v>17</v>
      </c>
      <c r="L140" s="184">
        <f t="shared" si="19"/>
        <v>0.20481927710843373</v>
      </c>
      <c r="M140" s="25"/>
      <c r="N140" s="25">
        <v>5</v>
      </c>
      <c r="O140" s="201">
        <f t="shared" si="20"/>
        <v>5.6818181818181816E-2</v>
      </c>
      <c r="P140" s="172">
        <f t="shared" si="21"/>
        <v>104</v>
      </c>
      <c r="Q140" s="173">
        <f t="shared" si="22"/>
        <v>83</v>
      </c>
      <c r="R140" s="173">
        <f t="shared" si="23"/>
        <v>5</v>
      </c>
      <c r="S140" s="193">
        <f t="shared" si="24"/>
        <v>5.6818181818181816E-2</v>
      </c>
    </row>
    <row r="141" spans="1:19" ht="29" x14ac:dyDescent="0.2">
      <c r="A141" s="192" t="s">
        <v>395</v>
      </c>
      <c r="B141" s="179" t="s">
        <v>220</v>
      </c>
      <c r="C141" s="180" t="s">
        <v>222</v>
      </c>
      <c r="D141" s="170"/>
      <c r="E141" s="171"/>
      <c r="F141" s="171"/>
      <c r="G141" s="171"/>
      <c r="H141" s="198" t="str">
        <f t="shared" si="18"/>
        <v/>
      </c>
      <c r="I141" s="203">
        <v>94</v>
      </c>
      <c r="J141" s="25">
        <v>74</v>
      </c>
      <c r="K141" s="25">
        <v>26</v>
      </c>
      <c r="L141" s="184">
        <f t="shared" si="19"/>
        <v>0.35135135135135137</v>
      </c>
      <c r="M141" s="25"/>
      <c r="N141" s="25">
        <v>5</v>
      </c>
      <c r="O141" s="201">
        <f t="shared" si="20"/>
        <v>6.3291139240506333E-2</v>
      </c>
      <c r="P141" s="172">
        <f t="shared" si="21"/>
        <v>94</v>
      </c>
      <c r="Q141" s="173">
        <f t="shared" si="22"/>
        <v>74</v>
      </c>
      <c r="R141" s="173">
        <f t="shared" si="23"/>
        <v>5</v>
      </c>
      <c r="S141" s="193">
        <f t="shared" si="24"/>
        <v>6.3291139240506333E-2</v>
      </c>
    </row>
    <row r="142" spans="1:19" x14ac:dyDescent="0.2">
      <c r="A142" s="192" t="s">
        <v>395</v>
      </c>
      <c r="B142" s="179" t="s">
        <v>220</v>
      </c>
      <c r="C142" s="180" t="s">
        <v>224</v>
      </c>
      <c r="D142" s="170">
        <v>1</v>
      </c>
      <c r="E142" s="171">
        <v>1</v>
      </c>
      <c r="F142" s="171">
        <v>1</v>
      </c>
      <c r="G142" s="171"/>
      <c r="H142" s="198">
        <f t="shared" si="18"/>
        <v>0</v>
      </c>
      <c r="I142" s="203">
        <v>354</v>
      </c>
      <c r="J142" s="25">
        <v>284</v>
      </c>
      <c r="K142" s="25">
        <v>88</v>
      </c>
      <c r="L142" s="184">
        <f t="shared" si="19"/>
        <v>0.30985915492957744</v>
      </c>
      <c r="M142" s="25"/>
      <c r="N142" s="25">
        <v>23</v>
      </c>
      <c r="O142" s="201">
        <f t="shared" si="20"/>
        <v>7.4918566775244305E-2</v>
      </c>
      <c r="P142" s="172">
        <f t="shared" si="21"/>
        <v>355</v>
      </c>
      <c r="Q142" s="173">
        <f t="shared" si="22"/>
        <v>285</v>
      </c>
      <c r="R142" s="173">
        <f t="shared" si="23"/>
        <v>23</v>
      </c>
      <c r="S142" s="193">
        <f t="shared" si="24"/>
        <v>7.4675324675324672E-2</v>
      </c>
    </row>
    <row r="143" spans="1:19" x14ac:dyDescent="0.2">
      <c r="A143" s="192" t="s">
        <v>395</v>
      </c>
      <c r="B143" s="179" t="s">
        <v>220</v>
      </c>
      <c r="C143" s="180" t="s">
        <v>226</v>
      </c>
      <c r="D143" s="170">
        <v>3</v>
      </c>
      <c r="E143" s="171">
        <v>3</v>
      </c>
      <c r="F143" s="171"/>
      <c r="G143" s="171"/>
      <c r="H143" s="198">
        <f t="shared" si="18"/>
        <v>0</v>
      </c>
      <c r="I143" s="203">
        <v>191</v>
      </c>
      <c r="J143" s="25">
        <v>165</v>
      </c>
      <c r="K143" s="25">
        <v>59</v>
      </c>
      <c r="L143" s="184">
        <f t="shared" si="19"/>
        <v>0.3575757575757576</v>
      </c>
      <c r="M143" s="25"/>
      <c r="N143" s="25">
        <v>4</v>
      </c>
      <c r="O143" s="201">
        <f t="shared" si="20"/>
        <v>2.3668639053254437E-2</v>
      </c>
      <c r="P143" s="172">
        <f t="shared" si="21"/>
        <v>194</v>
      </c>
      <c r="Q143" s="173">
        <f t="shared" si="22"/>
        <v>168</v>
      </c>
      <c r="R143" s="173">
        <f t="shared" si="23"/>
        <v>4</v>
      </c>
      <c r="S143" s="193">
        <f t="shared" si="24"/>
        <v>2.3255813953488372E-2</v>
      </c>
    </row>
    <row r="144" spans="1:19" x14ac:dyDescent="0.2">
      <c r="A144" s="192" t="s">
        <v>395</v>
      </c>
      <c r="B144" s="179" t="s">
        <v>545</v>
      </c>
      <c r="C144" s="180" t="s">
        <v>231</v>
      </c>
      <c r="D144" s="170"/>
      <c r="E144" s="171"/>
      <c r="F144" s="171"/>
      <c r="G144" s="171"/>
      <c r="H144" s="198" t="str">
        <f t="shared" si="18"/>
        <v/>
      </c>
      <c r="I144" s="203">
        <v>133</v>
      </c>
      <c r="J144" s="25">
        <v>115</v>
      </c>
      <c r="K144" s="25">
        <v>68</v>
      </c>
      <c r="L144" s="184">
        <f t="shared" si="19"/>
        <v>0.59130434782608698</v>
      </c>
      <c r="M144" s="25"/>
      <c r="N144" s="25">
        <v>6</v>
      </c>
      <c r="O144" s="201">
        <f t="shared" si="20"/>
        <v>4.9586776859504134E-2</v>
      </c>
      <c r="P144" s="172">
        <f t="shared" si="21"/>
        <v>133</v>
      </c>
      <c r="Q144" s="173">
        <f t="shared" si="22"/>
        <v>115</v>
      </c>
      <c r="R144" s="173">
        <f t="shared" si="23"/>
        <v>6</v>
      </c>
      <c r="S144" s="193">
        <f t="shared" si="24"/>
        <v>4.9586776859504134E-2</v>
      </c>
    </row>
    <row r="145" spans="1:19" x14ac:dyDescent="0.2">
      <c r="A145" s="192" t="s">
        <v>419</v>
      </c>
      <c r="B145" s="179" t="s">
        <v>0</v>
      </c>
      <c r="C145" s="180" t="s">
        <v>1</v>
      </c>
      <c r="D145" s="170"/>
      <c r="E145" s="171"/>
      <c r="F145" s="171"/>
      <c r="G145" s="171"/>
      <c r="H145" s="198" t="str">
        <f t="shared" si="18"/>
        <v/>
      </c>
      <c r="I145" s="203">
        <v>5</v>
      </c>
      <c r="J145" s="25">
        <v>5</v>
      </c>
      <c r="K145" s="25"/>
      <c r="L145" s="184">
        <f t="shared" si="19"/>
        <v>0</v>
      </c>
      <c r="M145" s="25"/>
      <c r="N145" s="25"/>
      <c r="O145" s="201">
        <f t="shared" si="20"/>
        <v>0</v>
      </c>
      <c r="P145" s="172">
        <f t="shared" si="21"/>
        <v>5</v>
      </c>
      <c r="Q145" s="173">
        <f t="shared" si="22"/>
        <v>5</v>
      </c>
      <c r="R145" s="173" t="str">
        <f t="shared" si="23"/>
        <v/>
      </c>
      <c r="S145" s="193" t="str">
        <f t="shared" si="24"/>
        <v/>
      </c>
    </row>
    <row r="146" spans="1:19" x14ac:dyDescent="0.2">
      <c r="A146" s="192" t="s">
        <v>419</v>
      </c>
      <c r="B146" s="179" t="s">
        <v>2</v>
      </c>
      <c r="C146" s="180" t="s">
        <v>3</v>
      </c>
      <c r="D146" s="170"/>
      <c r="E146" s="171"/>
      <c r="F146" s="171"/>
      <c r="G146" s="171"/>
      <c r="H146" s="198" t="str">
        <f t="shared" si="18"/>
        <v/>
      </c>
      <c r="I146" s="203">
        <v>7</v>
      </c>
      <c r="J146" s="25">
        <v>3</v>
      </c>
      <c r="K146" s="25"/>
      <c r="L146" s="184">
        <f t="shared" si="19"/>
        <v>0</v>
      </c>
      <c r="M146" s="206">
        <v>1</v>
      </c>
      <c r="N146" s="25">
        <v>3</v>
      </c>
      <c r="O146" s="201">
        <f t="shared" si="20"/>
        <v>0.42857142857142855</v>
      </c>
      <c r="P146" s="172">
        <f t="shared" si="21"/>
        <v>7</v>
      </c>
      <c r="Q146" s="173">
        <f t="shared" si="22"/>
        <v>4</v>
      </c>
      <c r="R146" s="173">
        <f t="shared" si="23"/>
        <v>3</v>
      </c>
      <c r="S146" s="193">
        <f t="shared" si="24"/>
        <v>0.42857142857142855</v>
      </c>
    </row>
    <row r="147" spans="1:19" x14ac:dyDescent="0.2">
      <c r="A147" s="192" t="s">
        <v>419</v>
      </c>
      <c r="B147" s="179" t="s">
        <v>4</v>
      </c>
      <c r="C147" s="180" t="s">
        <v>5</v>
      </c>
      <c r="D147" s="170"/>
      <c r="E147" s="171"/>
      <c r="F147" s="171"/>
      <c r="G147" s="171"/>
      <c r="H147" s="198" t="str">
        <f t="shared" si="18"/>
        <v/>
      </c>
      <c r="I147" s="203">
        <v>75</v>
      </c>
      <c r="J147" s="25">
        <v>45</v>
      </c>
      <c r="K147" s="25">
        <v>15</v>
      </c>
      <c r="L147" s="184">
        <f t="shared" si="19"/>
        <v>0.33333333333333331</v>
      </c>
      <c r="M147" s="206"/>
      <c r="N147" s="25">
        <v>30</v>
      </c>
      <c r="O147" s="201">
        <f t="shared" si="20"/>
        <v>0.4</v>
      </c>
      <c r="P147" s="172">
        <f t="shared" si="21"/>
        <v>75</v>
      </c>
      <c r="Q147" s="173">
        <f t="shared" si="22"/>
        <v>45</v>
      </c>
      <c r="R147" s="173">
        <f t="shared" si="23"/>
        <v>30</v>
      </c>
      <c r="S147" s="193">
        <f t="shared" si="24"/>
        <v>0.4</v>
      </c>
    </row>
    <row r="148" spans="1:19" x14ac:dyDescent="0.2">
      <c r="A148" s="192" t="s">
        <v>419</v>
      </c>
      <c r="B148" s="179" t="s">
        <v>8</v>
      </c>
      <c r="C148" s="180" t="s">
        <v>9</v>
      </c>
      <c r="D148" s="170"/>
      <c r="E148" s="171"/>
      <c r="F148" s="171"/>
      <c r="G148" s="171"/>
      <c r="H148" s="198" t="str">
        <f t="shared" si="18"/>
        <v/>
      </c>
      <c r="I148" s="203">
        <v>1</v>
      </c>
      <c r="J148" s="25">
        <v>1</v>
      </c>
      <c r="K148" s="25"/>
      <c r="L148" s="184">
        <f t="shared" si="19"/>
        <v>0</v>
      </c>
      <c r="M148" s="206"/>
      <c r="N148" s="25"/>
      <c r="O148" s="201">
        <f t="shared" si="20"/>
        <v>0</v>
      </c>
      <c r="P148" s="172">
        <f t="shared" si="21"/>
        <v>1</v>
      </c>
      <c r="Q148" s="173">
        <f t="shared" si="22"/>
        <v>1</v>
      </c>
      <c r="R148" s="173" t="str">
        <f t="shared" si="23"/>
        <v/>
      </c>
      <c r="S148" s="193" t="str">
        <f t="shared" si="24"/>
        <v/>
      </c>
    </row>
    <row r="149" spans="1:19" x14ac:dyDescent="0.2">
      <c r="A149" s="192" t="s">
        <v>419</v>
      </c>
      <c r="B149" s="179" t="s">
        <v>311</v>
      </c>
      <c r="C149" s="180" t="s">
        <v>312</v>
      </c>
      <c r="D149" s="170"/>
      <c r="E149" s="171"/>
      <c r="F149" s="171"/>
      <c r="G149" s="171"/>
      <c r="H149" s="198" t="str">
        <f t="shared" si="18"/>
        <v/>
      </c>
      <c r="I149" s="203">
        <v>475</v>
      </c>
      <c r="J149" s="25">
        <v>398</v>
      </c>
      <c r="K149" s="25">
        <v>221</v>
      </c>
      <c r="L149" s="184">
        <f t="shared" si="19"/>
        <v>0.55527638190954776</v>
      </c>
      <c r="M149" s="206"/>
      <c r="N149" s="25">
        <v>76</v>
      </c>
      <c r="O149" s="201">
        <f t="shared" si="20"/>
        <v>0.16033755274261605</v>
      </c>
      <c r="P149" s="172">
        <f t="shared" si="21"/>
        <v>475</v>
      </c>
      <c r="Q149" s="173">
        <f t="shared" si="22"/>
        <v>398</v>
      </c>
      <c r="R149" s="173">
        <f t="shared" si="23"/>
        <v>76</v>
      </c>
      <c r="S149" s="193">
        <f t="shared" si="24"/>
        <v>0.16033755274261605</v>
      </c>
    </row>
    <row r="150" spans="1:19" x14ac:dyDescent="0.2">
      <c r="A150" s="192" t="s">
        <v>419</v>
      </c>
      <c r="B150" s="179" t="s">
        <v>10</v>
      </c>
      <c r="C150" s="180" t="s">
        <v>12</v>
      </c>
      <c r="D150" s="170"/>
      <c r="E150" s="171"/>
      <c r="F150" s="171"/>
      <c r="G150" s="171"/>
      <c r="H150" s="198" t="str">
        <f t="shared" si="18"/>
        <v/>
      </c>
      <c r="I150" s="203">
        <v>6</v>
      </c>
      <c r="J150" s="25">
        <v>6</v>
      </c>
      <c r="K150" s="25"/>
      <c r="L150" s="184">
        <f t="shared" si="19"/>
        <v>0</v>
      </c>
      <c r="M150" s="206"/>
      <c r="N150" s="25"/>
      <c r="O150" s="201">
        <f t="shared" si="20"/>
        <v>0</v>
      </c>
      <c r="P150" s="172">
        <f t="shared" si="21"/>
        <v>6</v>
      </c>
      <c r="Q150" s="173">
        <f t="shared" si="22"/>
        <v>6</v>
      </c>
      <c r="R150" s="173" t="str">
        <f t="shared" si="23"/>
        <v/>
      </c>
      <c r="S150" s="193" t="str">
        <f t="shared" si="24"/>
        <v/>
      </c>
    </row>
    <row r="151" spans="1:19" x14ac:dyDescent="0.2">
      <c r="A151" s="192" t="s">
        <v>419</v>
      </c>
      <c r="B151" s="179" t="s">
        <v>13</v>
      </c>
      <c r="C151" s="180" t="s">
        <v>14</v>
      </c>
      <c r="D151" s="170"/>
      <c r="E151" s="171"/>
      <c r="F151" s="171"/>
      <c r="G151" s="171"/>
      <c r="H151" s="198" t="str">
        <f t="shared" si="18"/>
        <v/>
      </c>
      <c r="I151" s="203">
        <v>3</v>
      </c>
      <c r="J151" s="25">
        <v>3</v>
      </c>
      <c r="K151" s="25">
        <v>3</v>
      </c>
      <c r="L151" s="184">
        <f t="shared" si="19"/>
        <v>1</v>
      </c>
      <c r="M151" s="206"/>
      <c r="N151" s="25"/>
      <c r="O151" s="201">
        <f t="shared" si="20"/>
        <v>0</v>
      </c>
      <c r="P151" s="172">
        <f t="shared" si="21"/>
        <v>3</v>
      </c>
      <c r="Q151" s="173">
        <f t="shared" si="22"/>
        <v>3</v>
      </c>
      <c r="R151" s="173" t="str">
        <f t="shared" si="23"/>
        <v/>
      </c>
      <c r="S151" s="193" t="str">
        <f t="shared" si="24"/>
        <v/>
      </c>
    </row>
    <row r="152" spans="1:19" x14ac:dyDescent="0.2">
      <c r="A152" s="192" t="s">
        <v>419</v>
      </c>
      <c r="B152" s="179" t="s">
        <v>15</v>
      </c>
      <c r="C152" s="180" t="s">
        <v>16</v>
      </c>
      <c r="D152" s="170"/>
      <c r="E152" s="171"/>
      <c r="F152" s="171"/>
      <c r="G152" s="171"/>
      <c r="H152" s="198" t="str">
        <f t="shared" si="18"/>
        <v/>
      </c>
      <c r="I152" s="203">
        <v>123</v>
      </c>
      <c r="J152" s="25">
        <v>117</v>
      </c>
      <c r="K152" s="25">
        <v>36</v>
      </c>
      <c r="L152" s="184">
        <f t="shared" si="19"/>
        <v>0.30769230769230771</v>
      </c>
      <c r="M152" s="206">
        <v>2</v>
      </c>
      <c r="N152" s="25">
        <v>4</v>
      </c>
      <c r="O152" s="201">
        <f t="shared" si="20"/>
        <v>3.2520325203252036E-2</v>
      </c>
      <c r="P152" s="172">
        <f t="shared" si="21"/>
        <v>123</v>
      </c>
      <c r="Q152" s="173">
        <f t="shared" si="22"/>
        <v>119</v>
      </c>
      <c r="R152" s="173">
        <f t="shared" si="23"/>
        <v>4</v>
      </c>
      <c r="S152" s="193">
        <f t="shared" si="24"/>
        <v>3.2520325203252036E-2</v>
      </c>
    </row>
    <row r="153" spans="1:19" x14ac:dyDescent="0.2">
      <c r="A153" s="192" t="s">
        <v>419</v>
      </c>
      <c r="B153" s="179" t="s">
        <v>19</v>
      </c>
      <c r="C153" s="180" t="s">
        <v>20</v>
      </c>
      <c r="D153" s="170"/>
      <c r="E153" s="171"/>
      <c r="F153" s="171"/>
      <c r="G153" s="171"/>
      <c r="H153" s="198" t="str">
        <f t="shared" si="18"/>
        <v/>
      </c>
      <c r="I153" s="203">
        <v>3571</v>
      </c>
      <c r="J153" s="25">
        <v>3558</v>
      </c>
      <c r="K153" s="25">
        <v>1860</v>
      </c>
      <c r="L153" s="184">
        <f t="shared" si="19"/>
        <v>0.52276559865092753</v>
      </c>
      <c r="M153" s="206"/>
      <c r="N153" s="25">
        <v>13</v>
      </c>
      <c r="O153" s="201">
        <f t="shared" si="20"/>
        <v>3.6404368524222907E-3</v>
      </c>
      <c r="P153" s="172">
        <f t="shared" si="21"/>
        <v>3571</v>
      </c>
      <c r="Q153" s="173">
        <f t="shared" si="22"/>
        <v>3558</v>
      </c>
      <c r="R153" s="173">
        <f t="shared" si="23"/>
        <v>13</v>
      </c>
      <c r="S153" s="193">
        <f t="shared" si="24"/>
        <v>3.6404368524222907E-3</v>
      </c>
    </row>
    <row r="154" spans="1:19" ht="29" x14ac:dyDescent="0.2">
      <c r="A154" s="192" t="s">
        <v>419</v>
      </c>
      <c r="B154" s="179" t="s">
        <v>26</v>
      </c>
      <c r="C154" s="180" t="s">
        <v>27</v>
      </c>
      <c r="D154" s="170"/>
      <c r="E154" s="171"/>
      <c r="F154" s="171"/>
      <c r="G154" s="171"/>
      <c r="H154" s="198" t="str">
        <f t="shared" si="18"/>
        <v/>
      </c>
      <c r="I154" s="203">
        <v>17</v>
      </c>
      <c r="J154" s="25">
        <v>17</v>
      </c>
      <c r="K154" s="25"/>
      <c r="L154" s="184">
        <f t="shared" si="19"/>
        <v>0</v>
      </c>
      <c r="M154" s="206"/>
      <c r="N154" s="25"/>
      <c r="O154" s="201">
        <f t="shared" si="20"/>
        <v>0</v>
      </c>
      <c r="P154" s="172">
        <f t="shared" si="21"/>
        <v>17</v>
      </c>
      <c r="Q154" s="173">
        <f t="shared" si="22"/>
        <v>17</v>
      </c>
      <c r="R154" s="173" t="str">
        <f t="shared" si="23"/>
        <v/>
      </c>
      <c r="S154" s="193" t="str">
        <f t="shared" si="24"/>
        <v/>
      </c>
    </row>
    <row r="155" spans="1:19" x14ac:dyDescent="0.2">
      <c r="A155" s="192" t="s">
        <v>419</v>
      </c>
      <c r="B155" s="179" t="s">
        <v>32</v>
      </c>
      <c r="C155" s="180" t="s">
        <v>33</v>
      </c>
      <c r="D155" s="170"/>
      <c r="E155" s="171"/>
      <c r="F155" s="171"/>
      <c r="G155" s="171"/>
      <c r="H155" s="198" t="str">
        <f t="shared" si="18"/>
        <v/>
      </c>
      <c r="I155" s="203">
        <v>99</v>
      </c>
      <c r="J155" s="25">
        <v>91</v>
      </c>
      <c r="K155" s="25">
        <v>30</v>
      </c>
      <c r="L155" s="184">
        <f t="shared" si="19"/>
        <v>0.32967032967032966</v>
      </c>
      <c r="M155" s="206"/>
      <c r="N155" s="25">
        <v>8</v>
      </c>
      <c r="O155" s="201">
        <f t="shared" si="20"/>
        <v>8.0808080808080815E-2</v>
      </c>
      <c r="P155" s="172">
        <f t="shared" si="21"/>
        <v>99</v>
      </c>
      <c r="Q155" s="173">
        <f t="shared" si="22"/>
        <v>91</v>
      </c>
      <c r="R155" s="173">
        <f t="shared" si="23"/>
        <v>8</v>
      </c>
      <c r="S155" s="193">
        <f t="shared" si="24"/>
        <v>8.0808080808080815E-2</v>
      </c>
    </row>
    <row r="156" spans="1:19" x14ac:dyDescent="0.2">
      <c r="A156" s="192" t="s">
        <v>419</v>
      </c>
      <c r="B156" s="179" t="s">
        <v>35</v>
      </c>
      <c r="C156" s="180" t="s">
        <v>36</v>
      </c>
      <c r="D156" s="170"/>
      <c r="E156" s="171"/>
      <c r="F156" s="171"/>
      <c r="G156" s="171"/>
      <c r="H156" s="198" t="str">
        <f t="shared" si="18"/>
        <v/>
      </c>
      <c r="I156" s="203">
        <v>20</v>
      </c>
      <c r="J156" s="25">
        <v>20</v>
      </c>
      <c r="K156" s="25">
        <v>9</v>
      </c>
      <c r="L156" s="184">
        <f t="shared" si="19"/>
        <v>0.45</v>
      </c>
      <c r="M156" s="206"/>
      <c r="N156" s="25"/>
      <c r="O156" s="201">
        <f t="shared" si="20"/>
        <v>0</v>
      </c>
      <c r="P156" s="172">
        <f t="shared" si="21"/>
        <v>20</v>
      </c>
      <c r="Q156" s="173">
        <f t="shared" si="22"/>
        <v>20</v>
      </c>
      <c r="R156" s="173" t="str">
        <f t="shared" si="23"/>
        <v/>
      </c>
      <c r="S156" s="193" t="str">
        <f t="shared" si="24"/>
        <v/>
      </c>
    </row>
    <row r="157" spans="1:19" x14ac:dyDescent="0.2">
      <c r="A157" s="192" t="s">
        <v>419</v>
      </c>
      <c r="B157" s="179" t="s">
        <v>35</v>
      </c>
      <c r="C157" s="180" t="s">
        <v>37</v>
      </c>
      <c r="D157" s="170"/>
      <c r="E157" s="171"/>
      <c r="F157" s="171"/>
      <c r="G157" s="171"/>
      <c r="H157" s="198" t="str">
        <f t="shared" si="18"/>
        <v/>
      </c>
      <c r="I157" s="203">
        <v>48</v>
      </c>
      <c r="J157" s="25">
        <v>46</v>
      </c>
      <c r="K157" s="25">
        <v>22</v>
      </c>
      <c r="L157" s="184">
        <f t="shared" si="19"/>
        <v>0.47826086956521741</v>
      </c>
      <c r="M157" s="206">
        <v>2</v>
      </c>
      <c r="N157" s="25"/>
      <c r="O157" s="201">
        <f t="shared" si="20"/>
        <v>0</v>
      </c>
      <c r="P157" s="172">
        <f t="shared" si="21"/>
        <v>48</v>
      </c>
      <c r="Q157" s="173">
        <f t="shared" si="22"/>
        <v>48</v>
      </c>
      <c r="R157" s="173" t="str">
        <f t="shared" si="23"/>
        <v/>
      </c>
      <c r="S157" s="193" t="str">
        <f t="shared" si="24"/>
        <v/>
      </c>
    </row>
    <row r="158" spans="1:19" ht="29" x14ac:dyDescent="0.2">
      <c r="A158" s="192" t="s">
        <v>419</v>
      </c>
      <c r="B158" s="179" t="s">
        <v>40</v>
      </c>
      <c r="C158" s="180" t="s">
        <v>41</v>
      </c>
      <c r="D158" s="170"/>
      <c r="E158" s="171"/>
      <c r="F158" s="171"/>
      <c r="G158" s="171"/>
      <c r="H158" s="198" t="str">
        <f t="shared" si="18"/>
        <v/>
      </c>
      <c r="I158" s="203">
        <v>4</v>
      </c>
      <c r="J158" s="25">
        <v>3</v>
      </c>
      <c r="K158" s="25"/>
      <c r="L158" s="184">
        <f t="shared" si="19"/>
        <v>0</v>
      </c>
      <c r="M158" s="206"/>
      <c r="N158" s="25">
        <v>1</v>
      </c>
      <c r="O158" s="201">
        <f t="shared" si="20"/>
        <v>0.25</v>
      </c>
      <c r="P158" s="172">
        <f t="shared" si="21"/>
        <v>4</v>
      </c>
      <c r="Q158" s="173">
        <f t="shared" si="22"/>
        <v>3</v>
      </c>
      <c r="R158" s="173">
        <f t="shared" si="23"/>
        <v>1</v>
      </c>
      <c r="S158" s="193">
        <f t="shared" si="24"/>
        <v>0.25</v>
      </c>
    </row>
    <row r="159" spans="1:19" x14ac:dyDescent="0.2">
      <c r="A159" s="192" t="s">
        <v>419</v>
      </c>
      <c r="B159" s="179" t="s">
        <v>42</v>
      </c>
      <c r="C159" s="180" t="s">
        <v>43</v>
      </c>
      <c r="D159" s="170"/>
      <c r="E159" s="171"/>
      <c r="F159" s="171"/>
      <c r="G159" s="171"/>
      <c r="H159" s="198" t="str">
        <f t="shared" si="18"/>
        <v/>
      </c>
      <c r="I159" s="203">
        <v>140</v>
      </c>
      <c r="J159" s="25">
        <v>140</v>
      </c>
      <c r="K159" s="25">
        <v>27</v>
      </c>
      <c r="L159" s="184">
        <f t="shared" si="19"/>
        <v>0.19285714285714287</v>
      </c>
      <c r="M159" s="206"/>
      <c r="N159" s="25"/>
      <c r="O159" s="201">
        <f t="shared" si="20"/>
        <v>0</v>
      </c>
      <c r="P159" s="172">
        <f t="shared" si="21"/>
        <v>140</v>
      </c>
      <c r="Q159" s="173">
        <f t="shared" si="22"/>
        <v>140</v>
      </c>
      <c r="R159" s="173" t="str">
        <f t="shared" si="23"/>
        <v/>
      </c>
      <c r="S159" s="193" t="str">
        <f t="shared" si="24"/>
        <v/>
      </c>
    </row>
    <row r="160" spans="1:19" x14ac:dyDescent="0.2">
      <c r="A160" s="192" t="s">
        <v>419</v>
      </c>
      <c r="B160" s="179" t="s">
        <v>42</v>
      </c>
      <c r="C160" s="180" t="s">
        <v>328</v>
      </c>
      <c r="D160" s="170"/>
      <c r="E160" s="171"/>
      <c r="F160" s="171"/>
      <c r="G160" s="171"/>
      <c r="H160" s="198" t="str">
        <f t="shared" si="18"/>
        <v/>
      </c>
      <c r="I160" s="203">
        <v>6</v>
      </c>
      <c r="J160" s="25">
        <v>6</v>
      </c>
      <c r="K160" s="25"/>
      <c r="L160" s="184">
        <f t="shared" si="19"/>
        <v>0</v>
      </c>
      <c r="M160" s="206"/>
      <c r="N160" s="25"/>
      <c r="O160" s="201">
        <f t="shared" si="20"/>
        <v>0</v>
      </c>
      <c r="P160" s="172">
        <f t="shared" si="21"/>
        <v>6</v>
      </c>
      <c r="Q160" s="173">
        <f t="shared" si="22"/>
        <v>6</v>
      </c>
      <c r="R160" s="173" t="str">
        <f t="shared" si="23"/>
        <v/>
      </c>
      <c r="S160" s="193" t="str">
        <f t="shared" si="24"/>
        <v/>
      </c>
    </row>
    <row r="161" spans="1:19" x14ac:dyDescent="0.2">
      <c r="A161" s="192" t="s">
        <v>419</v>
      </c>
      <c r="B161" s="179" t="s">
        <v>42</v>
      </c>
      <c r="C161" s="180" t="s">
        <v>46</v>
      </c>
      <c r="D161" s="170"/>
      <c r="E161" s="171"/>
      <c r="F161" s="171"/>
      <c r="G161" s="171"/>
      <c r="H161" s="198" t="str">
        <f t="shared" si="18"/>
        <v/>
      </c>
      <c r="I161" s="203">
        <v>127</v>
      </c>
      <c r="J161" s="25">
        <v>117</v>
      </c>
      <c r="K161" s="25">
        <v>3</v>
      </c>
      <c r="L161" s="184">
        <f t="shared" si="19"/>
        <v>2.564102564102564E-2</v>
      </c>
      <c r="M161" s="206"/>
      <c r="N161" s="25">
        <v>10</v>
      </c>
      <c r="O161" s="201">
        <f t="shared" si="20"/>
        <v>7.874015748031496E-2</v>
      </c>
      <c r="P161" s="172">
        <f t="shared" si="21"/>
        <v>127</v>
      </c>
      <c r="Q161" s="173">
        <f t="shared" si="22"/>
        <v>117</v>
      </c>
      <c r="R161" s="173">
        <f t="shared" si="23"/>
        <v>10</v>
      </c>
      <c r="S161" s="193">
        <f t="shared" si="24"/>
        <v>7.874015748031496E-2</v>
      </c>
    </row>
    <row r="162" spans="1:19" x14ac:dyDescent="0.2">
      <c r="A162" s="192" t="s">
        <v>419</v>
      </c>
      <c r="B162" s="179" t="s">
        <v>53</v>
      </c>
      <c r="C162" s="180" t="s">
        <v>54</v>
      </c>
      <c r="D162" s="170"/>
      <c r="E162" s="171"/>
      <c r="F162" s="171"/>
      <c r="G162" s="171"/>
      <c r="H162" s="198" t="str">
        <f t="shared" si="18"/>
        <v/>
      </c>
      <c r="I162" s="203">
        <v>1</v>
      </c>
      <c r="J162" s="25">
        <v>1</v>
      </c>
      <c r="K162" s="25">
        <v>1</v>
      </c>
      <c r="L162" s="184">
        <f t="shared" si="19"/>
        <v>1</v>
      </c>
      <c r="M162" s="206"/>
      <c r="N162" s="25"/>
      <c r="O162" s="201">
        <f t="shared" si="20"/>
        <v>0</v>
      </c>
      <c r="P162" s="172">
        <f t="shared" si="21"/>
        <v>1</v>
      </c>
      <c r="Q162" s="173">
        <f t="shared" si="22"/>
        <v>1</v>
      </c>
      <c r="R162" s="173" t="str">
        <f t="shared" si="23"/>
        <v/>
      </c>
      <c r="S162" s="193" t="str">
        <f t="shared" si="24"/>
        <v/>
      </c>
    </row>
    <row r="163" spans="1:19" x14ac:dyDescent="0.2">
      <c r="A163" s="192" t="s">
        <v>419</v>
      </c>
      <c r="B163" s="179" t="s">
        <v>55</v>
      </c>
      <c r="C163" s="180" t="s">
        <v>56</v>
      </c>
      <c r="D163" s="170"/>
      <c r="E163" s="171"/>
      <c r="F163" s="171"/>
      <c r="G163" s="171"/>
      <c r="H163" s="198" t="str">
        <f t="shared" si="18"/>
        <v/>
      </c>
      <c r="I163" s="203">
        <v>29</v>
      </c>
      <c r="J163" s="25">
        <v>26</v>
      </c>
      <c r="K163" s="25">
        <v>10</v>
      </c>
      <c r="L163" s="184">
        <f t="shared" si="19"/>
        <v>0.38461538461538464</v>
      </c>
      <c r="M163" s="206"/>
      <c r="N163" s="25">
        <v>3</v>
      </c>
      <c r="O163" s="201">
        <f t="shared" si="20"/>
        <v>0.10344827586206896</v>
      </c>
      <c r="P163" s="172">
        <f t="shared" si="21"/>
        <v>29</v>
      </c>
      <c r="Q163" s="173">
        <f t="shared" si="22"/>
        <v>26</v>
      </c>
      <c r="R163" s="173">
        <f t="shared" si="23"/>
        <v>3</v>
      </c>
      <c r="S163" s="193">
        <f t="shared" si="24"/>
        <v>0.10344827586206896</v>
      </c>
    </row>
    <row r="164" spans="1:19" x14ac:dyDescent="0.2">
      <c r="A164" s="192" t="s">
        <v>419</v>
      </c>
      <c r="B164" s="179" t="s">
        <v>65</v>
      </c>
      <c r="C164" s="180" t="s">
        <v>66</v>
      </c>
      <c r="D164" s="170"/>
      <c r="E164" s="171"/>
      <c r="F164" s="171"/>
      <c r="G164" s="171"/>
      <c r="H164" s="198" t="str">
        <f t="shared" si="18"/>
        <v/>
      </c>
      <c r="I164" s="203">
        <v>313</v>
      </c>
      <c r="J164" s="25">
        <v>221</v>
      </c>
      <c r="K164" s="25">
        <v>25</v>
      </c>
      <c r="L164" s="184">
        <f t="shared" si="19"/>
        <v>0.11312217194570136</v>
      </c>
      <c r="M164" s="206">
        <v>10</v>
      </c>
      <c r="N164" s="25">
        <v>81</v>
      </c>
      <c r="O164" s="201">
        <f t="shared" si="20"/>
        <v>0.25961538461538464</v>
      </c>
      <c r="P164" s="172">
        <f t="shared" si="21"/>
        <v>313</v>
      </c>
      <c r="Q164" s="173">
        <f t="shared" si="22"/>
        <v>231</v>
      </c>
      <c r="R164" s="173">
        <f t="shared" si="23"/>
        <v>81</v>
      </c>
      <c r="S164" s="193">
        <f t="shared" si="24"/>
        <v>0.25961538461538464</v>
      </c>
    </row>
    <row r="165" spans="1:19" x14ac:dyDescent="0.2">
      <c r="A165" s="192" t="s">
        <v>419</v>
      </c>
      <c r="B165" s="179" t="s">
        <v>69</v>
      </c>
      <c r="C165" s="180" t="s">
        <v>70</v>
      </c>
      <c r="D165" s="170"/>
      <c r="E165" s="171"/>
      <c r="F165" s="171"/>
      <c r="G165" s="171"/>
      <c r="H165" s="198" t="str">
        <f t="shared" si="18"/>
        <v/>
      </c>
      <c r="I165" s="203">
        <v>99</v>
      </c>
      <c r="J165" s="25">
        <v>81</v>
      </c>
      <c r="K165" s="25">
        <v>48</v>
      </c>
      <c r="L165" s="184">
        <f t="shared" si="19"/>
        <v>0.59259259259259256</v>
      </c>
      <c r="M165" s="206">
        <v>12</v>
      </c>
      <c r="N165" s="25">
        <v>6</v>
      </c>
      <c r="O165" s="201">
        <f t="shared" si="20"/>
        <v>6.0606060606060608E-2</v>
      </c>
      <c r="P165" s="172">
        <f t="shared" si="21"/>
        <v>99</v>
      </c>
      <c r="Q165" s="173">
        <f t="shared" si="22"/>
        <v>93</v>
      </c>
      <c r="R165" s="173">
        <f t="shared" si="23"/>
        <v>6</v>
      </c>
      <c r="S165" s="193">
        <f t="shared" si="24"/>
        <v>6.0606060606060608E-2</v>
      </c>
    </row>
    <row r="166" spans="1:19" ht="43" x14ac:dyDescent="0.2">
      <c r="A166" s="192" t="s">
        <v>419</v>
      </c>
      <c r="B166" s="179" t="s">
        <v>546</v>
      </c>
      <c r="C166" s="180" t="s">
        <v>73</v>
      </c>
      <c r="D166" s="170"/>
      <c r="E166" s="171"/>
      <c r="F166" s="171"/>
      <c r="G166" s="171"/>
      <c r="H166" s="198" t="str">
        <f t="shared" si="18"/>
        <v/>
      </c>
      <c r="I166" s="203">
        <v>353</v>
      </c>
      <c r="J166" s="25">
        <v>17</v>
      </c>
      <c r="K166" s="25">
        <v>13</v>
      </c>
      <c r="L166" s="184">
        <f t="shared" si="19"/>
        <v>0.76470588235294112</v>
      </c>
      <c r="M166" s="206">
        <v>263</v>
      </c>
      <c r="N166" s="25">
        <v>69</v>
      </c>
      <c r="O166" s="201">
        <f t="shared" si="20"/>
        <v>0.19770773638968481</v>
      </c>
      <c r="P166" s="172">
        <f t="shared" si="21"/>
        <v>353</v>
      </c>
      <c r="Q166" s="173">
        <f t="shared" si="22"/>
        <v>280</v>
      </c>
      <c r="R166" s="173">
        <f t="shared" si="23"/>
        <v>69</v>
      </c>
      <c r="S166" s="193">
        <f t="shared" si="24"/>
        <v>0.19770773638968481</v>
      </c>
    </row>
    <row r="167" spans="1:19" x14ac:dyDescent="0.2">
      <c r="A167" s="192" t="s">
        <v>419</v>
      </c>
      <c r="B167" s="179" t="s">
        <v>76</v>
      </c>
      <c r="C167" s="180" t="s">
        <v>77</v>
      </c>
      <c r="D167" s="170"/>
      <c r="E167" s="171"/>
      <c r="F167" s="171"/>
      <c r="G167" s="171"/>
      <c r="H167" s="198" t="str">
        <f t="shared" si="18"/>
        <v/>
      </c>
      <c r="I167" s="203">
        <v>36</v>
      </c>
      <c r="J167" s="25">
        <v>27</v>
      </c>
      <c r="K167" s="25">
        <v>23</v>
      </c>
      <c r="L167" s="184">
        <f t="shared" si="19"/>
        <v>0.85185185185185186</v>
      </c>
      <c r="M167" s="206"/>
      <c r="N167" s="25">
        <v>9</v>
      </c>
      <c r="O167" s="201">
        <f t="shared" si="20"/>
        <v>0.25</v>
      </c>
      <c r="P167" s="172">
        <f t="shared" si="21"/>
        <v>36</v>
      </c>
      <c r="Q167" s="173">
        <f t="shared" si="22"/>
        <v>27</v>
      </c>
      <c r="R167" s="173">
        <f t="shared" si="23"/>
        <v>9</v>
      </c>
      <c r="S167" s="193">
        <f t="shared" si="24"/>
        <v>0.25</v>
      </c>
    </row>
    <row r="168" spans="1:19" x14ac:dyDescent="0.2">
      <c r="A168" s="192" t="s">
        <v>419</v>
      </c>
      <c r="B168" s="179" t="s">
        <v>78</v>
      </c>
      <c r="C168" s="180" t="s">
        <v>79</v>
      </c>
      <c r="D168" s="170"/>
      <c r="E168" s="171"/>
      <c r="F168" s="171"/>
      <c r="G168" s="171"/>
      <c r="H168" s="198" t="str">
        <f t="shared" si="18"/>
        <v/>
      </c>
      <c r="I168" s="203">
        <v>1</v>
      </c>
      <c r="J168" s="25">
        <v>1</v>
      </c>
      <c r="K168" s="25"/>
      <c r="L168" s="184">
        <f t="shared" si="19"/>
        <v>0</v>
      </c>
      <c r="M168" s="206"/>
      <c r="N168" s="25"/>
      <c r="O168" s="201">
        <f t="shared" si="20"/>
        <v>0</v>
      </c>
      <c r="P168" s="172">
        <f t="shared" si="21"/>
        <v>1</v>
      </c>
      <c r="Q168" s="173">
        <f t="shared" si="22"/>
        <v>1</v>
      </c>
      <c r="R168" s="173" t="str">
        <f t="shared" si="23"/>
        <v/>
      </c>
      <c r="S168" s="193" t="str">
        <f t="shared" si="24"/>
        <v/>
      </c>
    </row>
    <row r="169" spans="1:19" x14ac:dyDescent="0.2">
      <c r="A169" s="192" t="s">
        <v>419</v>
      </c>
      <c r="B169" s="179" t="s">
        <v>81</v>
      </c>
      <c r="C169" s="180" t="s">
        <v>82</v>
      </c>
      <c r="D169" s="170"/>
      <c r="E169" s="171"/>
      <c r="F169" s="171"/>
      <c r="G169" s="171"/>
      <c r="H169" s="198" t="str">
        <f t="shared" si="18"/>
        <v/>
      </c>
      <c r="I169" s="203">
        <v>60</v>
      </c>
      <c r="J169" s="25">
        <v>47</v>
      </c>
      <c r="K169" s="25">
        <v>11</v>
      </c>
      <c r="L169" s="184">
        <f t="shared" si="19"/>
        <v>0.23404255319148937</v>
      </c>
      <c r="M169" s="206"/>
      <c r="N169" s="25">
        <v>13</v>
      </c>
      <c r="O169" s="201">
        <f t="shared" si="20"/>
        <v>0.21666666666666667</v>
      </c>
      <c r="P169" s="172">
        <f t="shared" si="21"/>
        <v>60</v>
      </c>
      <c r="Q169" s="173">
        <f t="shared" si="22"/>
        <v>47</v>
      </c>
      <c r="R169" s="173">
        <f t="shared" si="23"/>
        <v>13</v>
      </c>
      <c r="S169" s="193">
        <f t="shared" si="24"/>
        <v>0.21666666666666667</v>
      </c>
    </row>
    <row r="170" spans="1:19" x14ac:dyDescent="0.2">
      <c r="A170" s="192" t="s">
        <v>419</v>
      </c>
      <c r="B170" s="179" t="s">
        <v>536</v>
      </c>
      <c r="C170" s="180" t="s">
        <v>89</v>
      </c>
      <c r="D170" s="170"/>
      <c r="E170" s="171"/>
      <c r="F170" s="171"/>
      <c r="G170" s="171"/>
      <c r="H170" s="198" t="str">
        <f t="shared" si="18"/>
        <v/>
      </c>
      <c r="I170" s="203">
        <v>8</v>
      </c>
      <c r="J170" s="25">
        <v>7</v>
      </c>
      <c r="K170" s="25">
        <v>2</v>
      </c>
      <c r="L170" s="184">
        <f t="shared" si="19"/>
        <v>0.2857142857142857</v>
      </c>
      <c r="M170" s="206"/>
      <c r="N170" s="25">
        <v>1</v>
      </c>
      <c r="O170" s="201">
        <f t="shared" si="20"/>
        <v>0.125</v>
      </c>
      <c r="P170" s="172">
        <f t="shared" si="21"/>
        <v>8</v>
      </c>
      <c r="Q170" s="173">
        <f t="shared" si="22"/>
        <v>7</v>
      </c>
      <c r="R170" s="173">
        <f t="shared" si="23"/>
        <v>1</v>
      </c>
      <c r="S170" s="193">
        <f t="shared" si="24"/>
        <v>0.125</v>
      </c>
    </row>
    <row r="171" spans="1:19" x14ac:dyDescent="0.2">
      <c r="A171" s="192" t="s">
        <v>419</v>
      </c>
      <c r="B171" s="240" t="s">
        <v>92</v>
      </c>
      <c r="C171" s="180" t="s">
        <v>93</v>
      </c>
      <c r="D171" s="170"/>
      <c r="E171" s="171"/>
      <c r="F171" s="171"/>
      <c r="G171" s="171"/>
      <c r="H171" s="198" t="str">
        <f t="shared" si="18"/>
        <v/>
      </c>
      <c r="I171" s="203">
        <v>273</v>
      </c>
      <c r="J171" s="25">
        <v>165</v>
      </c>
      <c r="K171" s="25">
        <v>81</v>
      </c>
      <c r="L171" s="184">
        <f t="shared" si="19"/>
        <v>0.49090909090909091</v>
      </c>
      <c r="M171" s="206"/>
      <c r="N171" s="25">
        <v>107</v>
      </c>
      <c r="O171" s="201">
        <f t="shared" si="20"/>
        <v>0.39338235294117646</v>
      </c>
      <c r="P171" s="172">
        <f t="shared" si="21"/>
        <v>273</v>
      </c>
      <c r="Q171" s="173">
        <f t="shared" si="22"/>
        <v>165</v>
      </c>
      <c r="R171" s="173">
        <f t="shared" si="23"/>
        <v>107</v>
      </c>
      <c r="S171" s="193">
        <f t="shared" si="24"/>
        <v>0.39338235294117646</v>
      </c>
    </row>
    <row r="172" spans="1:19" x14ac:dyDescent="0.2">
      <c r="A172" s="192" t="s">
        <v>419</v>
      </c>
      <c r="B172" s="179" t="s">
        <v>98</v>
      </c>
      <c r="C172" s="180" t="s">
        <v>99</v>
      </c>
      <c r="D172" s="170"/>
      <c r="E172" s="171"/>
      <c r="F172" s="171"/>
      <c r="G172" s="171"/>
      <c r="H172" s="198" t="str">
        <f t="shared" si="18"/>
        <v/>
      </c>
      <c r="I172" s="203">
        <v>105</v>
      </c>
      <c r="J172" s="25">
        <v>99</v>
      </c>
      <c r="K172" s="25">
        <v>20</v>
      </c>
      <c r="L172" s="184">
        <f t="shared" si="19"/>
        <v>0.20202020202020202</v>
      </c>
      <c r="M172" s="206">
        <v>2</v>
      </c>
      <c r="N172" s="25">
        <v>3</v>
      </c>
      <c r="O172" s="201">
        <f t="shared" si="20"/>
        <v>2.8846153846153848E-2</v>
      </c>
      <c r="P172" s="172">
        <f t="shared" si="21"/>
        <v>105</v>
      </c>
      <c r="Q172" s="173">
        <f t="shared" si="22"/>
        <v>101</v>
      </c>
      <c r="R172" s="173">
        <f t="shared" si="23"/>
        <v>3</v>
      </c>
      <c r="S172" s="193">
        <f t="shared" si="24"/>
        <v>2.8846153846153848E-2</v>
      </c>
    </row>
    <row r="173" spans="1:19" x14ac:dyDescent="0.2">
      <c r="A173" s="192" t="s">
        <v>419</v>
      </c>
      <c r="B173" s="179" t="s">
        <v>538</v>
      </c>
      <c r="C173" s="180" t="s">
        <v>100</v>
      </c>
      <c r="D173" s="170"/>
      <c r="E173" s="171"/>
      <c r="F173" s="171"/>
      <c r="G173" s="171"/>
      <c r="H173" s="198" t="str">
        <f t="shared" si="18"/>
        <v/>
      </c>
      <c r="I173" s="203">
        <v>45</v>
      </c>
      <c r="J173" s="25">
        <v>40</v>
      </c>
      <c r="K173" s="25">
        <v>8</v>
      </c>
      <c r="L173" s="184">
        <f t="shared" si="19"/>
        <v>0.2</v>
      </c>
      <c r="M173" s="206"/>
      <c r="N173" s="25">
        <v>5</v>
      </c>
      <c r="O173" s="201">
        <f t="shared" si="20"/>
        <v>0.1111111111111111</v>
      </c>
      <c r="P173" s="172">
        <f t="shared" si="21"/>
        <v>45</v>
      </c>
      <c r="Q173" s="173">
        <f t="shared" si="22"/>
        <v>40</v>
      </c>
      <c r="R173" s="173">
        <f t="shared" si="23"/>
        <v>5</v>
      </c>
      <c r="S173" s="193">
        <f t="shared" si="24"/>
        <v>0.1111111111111111</v>
      </c>
    </row>
    <row r="174" spans="1:19" x14ac:dyDescent="0.2">
      <c r="A174" s="192" t="s">
        <v>419</v>
      </c>
      <c r="B174" s="179" t="s">
        <v>101</v>
      </c>
      <c r="C174" s="180" t="s">
        <v>501</v>
      </c>
      <c r="D174" s="170"/>
      <c r="E174" s="171"/>
      <c r="F174" s="171"/>
      <c r="G174" s="171"/>
      <c r="H174" s="198" t="str">
        <f t="shared" si="18"/>
        <v/>
      </c>
      <c r="I174" s="203">
        <v>149</v>
      </c>
      <c r="J174" s="25">
        <v>137</v>
      </c>
      <c r="K174" s="25">
        <v>41</v>
      </c>
      <c r="L174" s="184">
        <f t="shared" si="19"/>
        <v>0.29927007299270075</v>
      </c>
      <c r="M174" s="206">
        <v>11</v>
      </c>
      <c r="N174" s="25"/>
      <c r="O174" s="201">
        <f t="shared" si="20"/>
        <v>0</v>
      </c>
      <c r="P174" s="172">
        <f t="shared" si="21"/>
        <v>149</v>
      </c>
      <c r="Q174" s="173">
        <f t="shared" si="22"/>
        <v>148</v>
      </c>
      <c r="R174" s="173" t="str">
        <f t="shared" si="23"/>
        <v/>
      </c>
      <c r="S174" s="193" t="str">
        <f t="shared" si="24"/>
        <v/>
      </c>
    </row>
    <row r="175" spans="1:19" x14ac:dyDescent="0.2">
      <c r="A175" s="192" t="s">
        <v>419</v>
      </c>
      <c r="B175" s="179" t="s">
        <v>101</v>
      </c>
      <c r="C175" s="180" t="s">
        <v>102</v>
      </c>
      <c r="D175" s="170"/>
      <c r="E175" s="171"/>
      <c r="F175" s="171"/>
      <c r="G175" s="171"/>
      <c r="H175" s="198" t="str">
        <f t="shared" si="18"/>
        <v/>
      </c>
      <c r="I175" s="203">
        <v>58</v>
      </c>
      <c r="J175" s="25">
        <v>43</v>
      </c>
      <c r="K175" s="25">
        <v>2</v>
      </c>
      <c r="L175" s="184">
        <f t="shared" si="19"/>
        <v>4.6511627906976744E-2</v>
      </c>
      <c r="M175" s="206"/>
      <c r="N175" s="25">
        <v>15</v>
      </c>
      <c r="O175" s="201">
        <f t="shared" si="20"/>
        <v>0.25862068965517243</v>
      </c>
      <c r="P175" s="172">
        <f t="shared" si="21"/>
        <v>58</v>
      </c>
      <c r="Q175" s="173">
        <f t="shared" si="22"/>
        <v>43</v>
      </c>
      <c r="R175" s="173">
        <f t="shared" si="23"/>
        <v>15</v>
      </c>
      <c r="S175" s="193">
        <f t="shared" si="24"/>
        <v>0.25862068965517243</v>
      </c>
    </row>
    <row r="176" spans="1:19" x14ac:dyDescent="0.2">
      <c r="A176" s="192" t="s">
        <v>419</v>
      </c>
      <c r="B176" s="179" t="s">
        <v>103</v>
      </c>
      <c r="C176" s="180" t="s">
        <v>104</v>
      </c>
      <c r="D176" s="170"/>
      <c r="E176" s="171"/>
      <c r="F176" s="171"/>
      <c r="G176" s="171"/>
      <c r="H176" s="198" t="str">
        <f t="shared" si="18"/>
        <v/>
      </c>
      <c r="I176" s="203">
        <v>61</v>
      </c>
      <c r="J176" s="25">
        <v>60</v>
      </c>
      <c r="K176" s="25">
        <v>30</v>
      </c>
      <c r="L176" s="184">
        <f t="shared" si="19"/>
        <v>0.5</v>
      </c>
      <c r="M176" s="206"/>
      <c r="N176" s="25">
        <v>1</v>
      </c>
      <c r="O176" s="201">
        <f t="shared" si="20"/>
        <v>1.6393442622950821E-2</v>
      </c>
      <c r="P176" s="172">
        <f t="shared" si="21"/>
        <v>61</v>
      </c>
      <c r="Q176" s="173">
        <f t="shared" si="22"/>
        <v>60</v>
      </c>
      <c r="R176" s="173">
        <f t="shared" si="23"/>
        <v>1</v>
      </c>
      <c r="S176" s="193">
        <f t="shared" si="24"/>
        <v>1.6393442622950821E-2</v>
      </c>
    </row>
    <row r="177" spans="1:19" x14ac:dyDescent="0.2">
      <c r="A177" s="192" t="s">
        <v>419</v>
      </c>
      <c r="B177" s="179" t="s">
        <v>105</v>
      </c>
      <c r="C177" s="180" t="s">
        <v>106</v>
      </c>
      <c r="D177" s="170"/>
      <c r="E177" s="171"/>
      <c r="F177" s="171"/>
      <c r="G177" s="171"/>
      <c r="H177" s="198" t="str">
        <f t="shared" si="18"/>
        <v/>
      </c>
      <c r="I177" s="203">
        <v>77</v>
      </c>
      <c r="J177" s="25">
        <v>72</v>
      </c>
      <c r="K177" s="25">
        <v>25</v>
      </c>
      <c r="L177" s="184">
        <f t="shared" si="19"/>
        <v>0.34722222222222221</v>
      </c>
      <c r="M177" s="206"/>
      <c r="N177" s="25">
        <v>5</v>
      </c>
      <c r="O177" s="201">
        <f t="shared" si="20"/>
        <v>6.4935064935064929E-2</v>
      </c>
      <c r="P177" s="172">
        <f t="shared" si="21"/>
        <v>77</v>
      </c>
      <c r="Q177" s="173">
        <f t="shared" si="22"/>
        <v>72</v>
      </c>
      <c r="R177" s="173">
        <f t="shared" si="23"/>
        <v>5</v>
      </c>
      <c r="S177" s="193">
        <f t="shared" si="24"/>
        <v>6.4935064935064929E-2</v>
      </c>
    </row>
    <row r="178" spans="1:19" x14ac:dyDescent="0.2">
      <c r="A178" s="192" t="s">
        <v>419</v>
      </c>
      <c r="B178" s="179" t="s">
        <v>110</v>
      </c>
      <c r="C178" s="180" t="s">
        <v>111</v>
      </c>
      <c r="D178" s="170"/>
      <c r="E178" s="171"/>
      <c r="F178" s="171"/>
      <c r="G178" s="171"/>
      <c r="H178" s="198" t="str">
        <f t="shared" si="18"/>
        <v/>
      </c>
      <c r="I178" s="203">
        <v>29</v>
      </c>
      <c r="J178" s="25">
        <v>29</v>
      </c>
      <c r="K178" s="25">
        <v>1</v>
      </c>
      <c r="L178" s="184">
        <f t="shared" si="19"/>
        <v>3.4482758620689655E-2</v>
      </c>
      <c r="M178" s="206"/>
      <c r="N178" s="25"/>
      <c r="O178" s="201">
        <f t="shared" si="20"/>
        <v>0</v>
      </c>
      <c r="P178" s="172">
        <f t="shared" si="21"/>
        <v>29</v>
      </c>
      <c r="Q178" s="173">
        <f t="shared" si="22"/>
        <v>29</v>
      </c>
      <c r="R178" s="173" t="str">
        <f t="shared" si="23"/>
        <v/>
      </c>
      <c r="S178" s="193" t="str">
        <f t="shared" si="24"/>
        <v/>
      </c>
    </row>
    <row r="179" spans="1:19" x14ac:dyDescent="0.2">
      <c r="A179" s="192" t="s">
        <v>419</v>
      </c>
      <c r="B179" s="179" t="s">
        <v>112</v>
      </c>
      <c r="C179" s="180" t="s">
        <v>113</v>
      </c>
      <c r="D179" s="170"/>
      <c r="E179" s="171"/>
      <c r="F179" s="171"/>
      <c r="G179" s="171"/>
      <c r="H179" s="198" t="str">
        <f t="shared" si="18"/>
        <v/>
      </c>
      <c r="I179" s="203">
        <v>821</v>
      </c>
      <c r="J179" s="25">
        <v>462</v>
      </c>
      <c r="K179" s="25">
        <v>38</v>
      </c>
      <c r="L179" s="184">
        <f t="shared" si="19"/>
        <v>8.2251082251082255E-2</v>
      </c>
      <c r="M179" s="206">
        <v>4</v>
      </c>
      <c r="N179" s="25">
        <v>355</v>
      </c>
      <c r="O179" s="201">
        <f t="shared" si="20"/>
        <v>0.43239951278928135</v>
      </c>
      <c r="P179" s="172">
        <f t="shared" si="21"/>
        <v>821</v>
      </c>
      <c r="Q179" s="173">
        <f t="shared" si="22"/>
        <v>466</v>
      </c>
      <c r="R179" s="173">
        <f t="shared" si="23"/>
        <v>355</v>
      </c>
      <c r="S179" s="193">
        <f t="shared" si="24"/>
        <v>0.43239951278928135</v>
      </c>
    </row>
    <row r="180" spans="1:19" x14ac:dyDescent="0.2">
      <c r="A180" s="192" t="s">
        <v>419</v>
      </c>
      <c r="B180" s="179" t="s">
        <v>114</v>
      </c>
      <c r="C180" s="180" t="s">
        <v>525</v>
      </c>
      <c r="D180" s="170"/>
      <c r="E180" s="171"/>
      <c r="F180" s="171"/>
      <c r="G180" s="171"/>
      <c r="H180" s="198" t="str">
        <f t="shared" si="18"/>
        <v/>
      </c>
      <c r="I180" s="203">
        <v>330</v>
      </c>
      <c r="J180" s="25">
        <v>288</v>
      </c>
      <c r="K180" s="25">
        <v>100</v>
      </c>
      <c r="L180" s="184">
        <f t="shared" si="19"/>
        <v>0.34722222222222221</v>
      </c>
      <c r="M180" s="206"/>
      <c r="N180" s="25">
        <v>42</v>
      </c>
      <c r="O180" s="201">
        <f t="shared" si="20"/>
        <v>0.12727272727272726</v>
      </c>
      <c r="P180" s="172">
        <f t="shared" si="21"/>
        <v>330</v>
      </c>
      <c r="Q180" s="173">
        <f t="shared" si="22"/>
        <v>288</v>
      </c>
      <c r="R180" s="173">
        <f t="shared" si="23"/>
        <v>42</v>
      </c>
      <c r="S180" s="193">
        <f t="shared" si="24"/>
        <v>0.12727272727272726</v>
      </c>
    </row>
    <row r="181" spans="1:19" x14ac:dyDescent="0.2">
      <c r="A181" s="192" t="s">
        <v>419</v>
      </c>
      <c r="B181" s="179" t="s">
        <v>116</v>
      </c>
      <c r="C181" s="180" t="s">
        <v>117</v>
      </c>
      <c r="D181" s="170"/>
      <c r="E181" s="171"/>
      <c r="F181" s="171"/>
      <c r="G181" s="171"/>
      <c r="H181" s="198" t="str">
        <f t="shared" si="18"/>
        <v/>
      </c>
      <c r="I181" s="203">
        <v>77</v>
      </c>
      <c r="J181" s="25">
        <v>73</v>
      </c>
      <c r="K181" s="25">
        <v>16</v>
      </c>
      <c r="L181" s="184">
        <f t="shared" si="19"/>
        <v>0.21917808219178081</v>
      </c>
      <c r="M181" s="206"/>
      <c r="N181" s="25">
        <v>4</v>
      </c>
      <c r="O181" s="201">
        <f t="shared" si="20"/>
        <v>5.1948051948051951E-2</v>
      </c>
      <c r="P181" s="172">
        <f t="shared" si="21"/>
        <v>77</v>
      </c>
      <c r="Q181" s="173">
        <f t="shared" si="22"/>
        <v>73</v>
      </c>
      <c r="R181" s="173">
        <f t="shared" si="23"/>
        <v>4</v>
      </c>
      <c r="S181" s="193">
        <f t="shared" si="24"/>
        <v>5.1948051948051951E-2</v>
      </c>
    </row>
    <row r="182" spans="1:19" x14ac:dyDescent="0.2">
      <c r="A182" s="192" t="s">
        <v>419</v>
      </c>
      <c r="B182" s="179" t="s">
        <v>121</v>
      </c>
      <c r="C182" s="180" t="s">
        <v>121</v>
      </c>
      <c r="D182" s="170"/>
      <c r="E182" s="171"/>
      <c r="F182" s="171"/>
      <c r="G182" s="171"/>
      <c r="H182" s="198" t="str">
        <f t="shared" si="18"/>
        <v/>
      </c>
      <c r="I182" s="203">
        <v>874</v>
      </c>
      <c r="J182" s="25">
        <v>743</v>
      </c>
      <c r="K182" s="25">
        <v>665</v>
      </c>
      <c r="L182" s="184">
        <f t="shared" si="19"/>
        <v>0.89502018842530284</v>
      </c>
      <c r="M182" s="206"/>
      <c r="N182" s="25">
        <v>130</v>
      </c>
      <c r="O182" s="201">
        <f t="shared" si="20"/>
        <v>0.14891179839633448</v>
      </c>
      <c r="P182" s="172">
        <f t="shared" si="21"/>
        <v>874</v>
      </c>
      <c r="Q182" s="173">
        <f t="shared" si="22"/>
        <v>743</v>
      </c>
      <c r="R182" s="173">
        <f t="shared" si="23"/>
        <v>130</v>
      </c>
      <c r="S182" s="193">
        <f t="shared" si="24"/>
        <v>0.14891179839633448</v>
      </c>
    </row>
    <row r="183" spans="1:19" x14ac:dyDescent="0.2">
      <c r="A183" s="192" t="s">
        <v>419</v>
      </c>
      <c r="B183" s="179" t="s">
        <v>122</v>
      </c>
      <c r="C183" s="180" t="s">
        <v>123</v>
      </c>
      <c r="D183" s="170"/>
      <c r="E183" s="171"/>
      <c r="F183" s="171"/>
      <c r="G183" s="171"/>
      <c r="H183" s="198" t="str">
        <f t="shared" si="18"/>
        <v/>
      </c>
      <c r="I183" s="203">
        <v>408</v>
      </c>
      <c r="J183" s="25">
        <v>317</v>
      </c>
      <c r="K183" s="25">
        <v>63</v>
      </c>
      <c r="L183" s="184">
        <f t="shared" si="19"/>
        <v>0.19873817034700317</v>
      </c>
      <c r="M183" s="206">
        <v>4</v>
      </c>
      <c r="N183" s="25">
        <v>83</v>
      </c>
      <c r="O183" s="201">
        <f t="shared" si="20"/>
        <v>0.20544554455445543</v>
      </c>
      <c r="P183" s="172">
        <f t="shared" si="21"/>
        <v>408</v>
      </c>
      <c r="Q183" s="173">
        <f t="shared" si="22"/>
        <v>321</v>
      </c>
      <c r="R183" s="173">
        <f t="shared" si="23"/>
        <v>83</v>
      </c>
      <c r="S183" s="193">
        <f t="shared" si="24"/>
        <v>0.20544554455445543</v>
      </c>
    </row>
    <row r="184" spans="1:19" x14ac:dyDescent="0.2">
      <c r="A184" s="192" t="s">
        <v>419</v>
      </c>
      <c r="B184" s="179" t="s">
        <v>125</v>
      </c>
      <c r="C184" s="180" t="s">
        <v>126</v>
      </c>
      <c r="D184" s="170"/>
      <c r="E184" s="171"/>
      <c r="F184" s="171"/>
      <c r="G184" s="171"/>
      <c r="H184" s="198" t="str">
        <f t="shared" si="18"/>
        <v/>
      </c>
      <c r="I184" s="203">
        <v>5</v>
      </c>
      <c r="J184" s="25">
        <v>5</v>
      </c>
      <c r="K184" s="25">
        <v>2</v>
      </c>
      <c r="L184" s="184">
        <f t="shared" si="19"/>
        <v>0.4</v>
      </c>
      <c r="M184" s="206"/>
      <c r="N184" s="25"/>
      <c r="O184" s="201">
        <f t="shared" si="20"/>
        <v>0</v>
      </c>
      <c r="P184" s="172">
        <f t="shared" si="21"/>
        <v>5</v>
      </c>
      <c r="Q184" s="173">
        <f t="shared" si="22"/>
        <v>5</v>
      </c>
      <c r="R184" s="173" t="str">
        <f t="shared" si="23"/>
        <v/>
      </c>
      <c r="S184" s="193" t="str">
        <f t="shared" si="24"/>
        <v/>
      </c>
    </row>
    <row r="185" spans="1:19" x14ac:dyDescent="0.2">
      <c r="A185" s="192" t="s">
        <v>419</v>
      </c>
      <c r="B185" s="179" t="s">
        <v>130</v>
      </c>
      <c r="C185" s="180" t="s">
        <v>131</v>
      </c>
      <c r="D185" s="170"/>
      <c r="E185" s="171"/>
      <c r="F185" s="171"/>
      <c r="G185" s="171"/>
      <c r="H185" s="198" t="str">
        <f t="shared" si="18"/>
        <v/>
      </c>
      <c r="I185" s="203">
        <v>3</v>
      </c>
      <c r="J185" s="25">
        <v>2</v>
      </c>
      <c r="K185" s="25">
        <v>1</v>
      </c>
      <c r="L185" s="184">
        <f t="shared" si="19"/>
        <v>0.5</v>
      </c>
      <c r="M185" s="206"/>
      <c r="N185" s="25"/>
      <c r="O185" s="201">
        <f t="shared" si="20"/>
        <v>0</v>
      </c>
      <c r="P185" s="172">
        <f t="shared" si="21"/>
        <v>3</v>
      </c>
      <c r="Q185" s="173">
        <f t="shared" si="22"/>
        <v>2</v>
      </c>
      <c r="R185" s="173" t="str">
        <f t="shared" si="23"/>
        <v/>
      </c>
      <c r="S185" s="193" t="str">
        <f t="shared" si="24"/>
        <v/>
      </c>
    </row>
    <row r="186" spans="1:19" x14ac:dyDescent="0.2">
      <c r="A186" s="192" t="s">
        <v>419</v>
      </c>
      <c r="B186" s="179" t="s">
        <v>490</v>
      </c>
      <c r="C186" s="180" t="s">
        <v>132</v>
      </c>
      <c r="D186" s="170"/>
      <c r="E186" s="171"/>
      <c r="F186" s="171"/>
      <c r="G186" s="171"/>
      <c r="H186" s="198" t="str">
        <f t="shared" si="18"/>
        <v/>
      </c>
      <c r="I186" s="203">
        <v>553</v>
      </c>
      <c r="J186" s="25">
        <v>546</v>
      </c>
      <c r="K186" s="25">
        <v>6</v>
      </c>
      <c r="L186" s="184">
        <f t="shared" si="19"/>
        <v>1.098901098901099E-2</v>
      </c>
      <c r="M186" s="206"/>
      <c r="N186" s="25">
        <v>7</v>
      </c>
      <c r="O186" s="201">
        <f t="shared" si="20"/>
        <v>1.2658227848101266E-2</v>
      </c>
      <c r="P186" s="172">
        <f t="shared" si="21"/>
        <v>553</v>
      </c>
      <c r="Q186" s="173">
        <f t="shared" si="22"/>
        <v>546</v>
      </c>
      <c r="R186" s="173">
        <f t="shared" si="23"/>
        <v>7</v>
      </c>
      <c r="S186" s="193">
        <f t="shared" si="24"/>
        <v>1.2658227848101266E-2</v>
      </c>
    </row>
    <row r="187" spans="1:19" x14ac:dyDescent="0.2">
      <c r="A187" s="192" t="s">
        <v>419</v>
      </c>
      <c r="B187" s="179" t="s">
        <v>342</v>
      </c>
      <c r="C187" s="180" t="s">
        <v>343</v>
      </c>
      <c r="D187" s="170"/>
      <c r="E187" s="171"/>
      <c r="F187" s="171"/>
      <c r="G187" s="171"/>
      <c r="H187" s="198" t="str">
        <f t="shared" si="18"/>
        <v/>
      </c>
      <c r="I187" s="203">
        <v>209</v>
      </c>
      <c r="J187" s="25">
        <v>200</v>
      </c>
      <c r="K187" s="25">
        <v>24</v>
      </c>
      <c r="L187" s="184">
        <f t="shared" si="19"/>
        <v>0.12</v>
      </c>
      <c r="M187" s="206"/>
      <c r="N187" s="25">
        <v>9</v>
      </c>
      <c r="O187" s="201">
        <f t="shared" si="20"/>
        <v>4.3062200956937802E-2</v>
      </c>
      <c r="P187" s="172">
        <f t="shared" si="21"/>
        <v>209</v>
      </c>
      <c r="Q187" s="173">
        <f t="shared" si="22"/>
        <v>200</v>
      </c>
      <c r="R187" s="173">
        <f t="shared" si="23"/>
        <v>9</v>
      </c>
      <c r="S187" s="193">
        <f t="shared" si="24"/>
        <v>4.3062200956937802E-2</v>
      </c>
    </row>
    <row r="188" spans="1:19" x14ac:dyDescent="0.2">
      <c r="A188" s="192" t="s">
        <v>419</v>
      </c>
      <c r="B188" s="179" t="s">
        <v>133</v>
      </c>
      <c r="C188" s="180" t="s">
        <v>134</v>
      </c>
      <c r="D188" s="170"/>
      <c r="E188" s="171"/>
      <c r="F188" s="171"/>
      <c r="G188" s="171"/>
      <c r="H188" s="198" t="str">
        <f t="shared" si="18"/>
        <v/>
      </c>
      <c r="I188" s="203">
        <v>40</v>
      </c>
      <c r="J188" s="25">
        <v>28</v>
      </c>
      <c r="K188" s="25">
        <v>5</v>
      </c>
      <c r="L188" s="184">
        <f t="shared" si="19"/>
        <v>0.17857142857142858</v>
      </c>
      <c r="M188" s="206"/>
      <c r="N188" s="25">
        <v>11</v>
      </c>
      <c r="O188" s="201">
        <f t="shared" si="20"/>
        <v>0.28205128205128205</v>
      </c>
      <c r="P188" s="172">
        <f t="shared" si="21"/>
        <v>40</v>
      </c>
      <c r="Q188" s="173">
        <f t="shared" si="22"/>
        <v>28</v>
      </c>
      <c r="R188" s="173">
        <f t="shared" si="23"/>
        <v>11</v>
      </c>
      <c r="S188" s="193">
        <f t="shared" si="24"/>
        <v>0.28205128205128205</v>
      </c>
    </row>
    <row r="189" spans="1:19" x14ac:dyDescent="0.2">
      <c r="A189" s="192" t="s">
        <v>419</v>
      </c>
      <c r="B189" s="179" t="s">
        <v>147</v>
      </c>
      <c r="C189" s="180" t="s">
        <v>148</v>
      </c>
      <c r="D189" s="170"/>
      <c r="E189" s="171"/>
      <c r="F189" s="171"/>
      <c r="G189" s="171"/>
      <c r="H189" s="198" t="str">
        <f t="shared" si="18"/>
        <v/>
      </c>
      <c r="I189" s="203">
        <v>181</v>
      </c>
      <c r="J189" s="25">
        <v>117</v>
      </c>
      <c r="K189" s="25">
        <v>21</v>
      </c>
      <c r="L189" s="184">
        <f t="shared" si="19"/>
        <v>0.17948717948717949</v>
      </c>
      <c r="M189" s="206">
        <v>5</v>
      </c>
      <c r="N189" s="25">
        <v>51</v>
      </c>
      <c r="O189" s="201">
        <f t="shared" si="20"/>
        <v>0.2947976878612717</v>
      </c>
      <c r="P189" s="172">
        <f t="shared" si="21"/>
        <v>181</v>
      </c>
      <c r="Q189" s="173">
        <f t="shared" si="22"/>
        <v>122</v>
      </c>
      <c r="R189" s="173">
        <f t="shared" si="23"/>
        <v>51</v>
      </c>
      <c r="S189" s="193">
        <f t="shared" si="24"/>
        <v>0.2947976878612717</v>
      </c>
    </row>
    <row r="190" spans="1:19" x14ac:dyDescent="0.2">
      <c r="A190" s="192" t="s">
        <v>419</v>
      </c>
      <c r="B190" s="179" t="s">
        <v>153</v>
      </c>
      <c r="C190" s="180" t="s">
        <v>154</v>
      </c>
      <c r="D190" s="170"/>
      <c r="E190" s="171"/>
      <c r="F190" s="171"/>
      <c r="G190" s="171"/>
      <c r="H190" s="198" t="str">
        <f t="shared" si="18"/>
        <v/>
      </c>
      <c r="I190" s="203">
        <v>115</v>
      </c>
      <c r="J190" s="25">
        <v>75</v>
      </c>
      <c r="K190" s="25">
        <v>15</v>
      </c>
      <c r="L190" s="184">
        <f t="shared" si="19"/>
        <v>0.2</v>
      </c>
      <c r="M190" s="206">
        <v>16</v>
      </c>
      <c r="N190" s="25">
        <v>22</v>
      </c>
      <c r="O190" s="201">
        <f t="shared" si="20"/>
        <v>0.19469026548672566</v>
      </c>
      <c r="P190" s="172">
        <f t="shared" si="21"/>
        <v>115</v>
      </c>
      <c r="Q190" s="173">
        <f t="shared" si="22"/>
        <v>91</v>
      </c>
      <c r="R190" s="173">
        <f t="shared" si="23"/>
        <v>22</v>
      </c>
      <c r="S190" s="193">
        <f t="shared" si="24"/>
        <v>0.19469026548672566</v>
      </c>
    </row>
    <row r="191" spans="1:19" x14ac:dyDescent="0.2">
      <c r="A191" s="192" t="s">
        <v>419</v>
      </c>
      <c r="B191" s="179" t="s">
        <v>158</v>
      </c>
      <c r="C191" s="180" t="s">
        <v>159</v>
      </c>
      <c r="D191" s="170"/>
      <c r="E191" s="171"/>
      <c r="F191" s="171"/>
      <c r="G191" s="171"/>
      <c r="H191" s="198" t="str">
        <f t="shared" si="18"/>
        <v/>
      </c>
      <c r="I191" s="203">
        <v>7</v>
      </c>
      <c r="J191" s="25">
        <v>7</v>
      </c>
      <c r="K191" s="25">
        <v>3</v>
      </c>
      <c r="L191" s="184">
        <f t="shared" si="19"/>
        <v>0.42857142857142855</v>
      </c>
      <c r="M191" s="206"/>
      <c r="N191" s="25"/>
      <c r="O191" s="201">
        <f t="shared" si="20"/>
        <v>0</v>
      </c>
      <c r="P191" s="172">
        <f t="shared" si="21"/>
        <v>7</v>
      </c>
      <c r="Q191" s="173">
        <f t="shared" si="22"/>
        <v>7</v>
      </c>
      <c r="R191" s="173" t="str">
        <f t="shared" si="23"/>
        <v/>
      </c>
      <c r="S191" s="193" t="str">
        <f t="shared" si="24"/>
        <v/>
      </c>
    </row>
    <row r="192" spans="1:19" x14ac:dyDescent="0.2">
      <c r="A192" s="192" t="s">
        <v>419</v>
      </c>
      <c r="B192" s="179" t="s">
        <v>160</v>
      </c>
      <c r="C192" s="180" t="s">
        <v>161</v>
      </c>
      <c r="D192" s="170"/>
      <c r="E192" s="171"/>
      <c r="F192" s="171"/>
      <c r="G192" s="171"/>
      <c r="H192" s="198" t="str">
        <f t="shared" ref="H192:H252" si="25">IF((E192+G192)&lt;&gt;0,G192/(E192+G192),"")</f>
        <v/>
      </c>
      <c r="I192" s="203">
        <v>80</v>
      </c>
      <c r="J192" s="25">
        <v>78</v>
      </c>
      <c r="K192" s="25">
        <v>18</v>
      </c>
      <c r="L192" s="184">
        <f t="shared" ref="L192:L252" si="26">IF(J192&lt;&gt;0,K192/J192,"")</f>
        <v>0.23076923076923078</v>
      </c>
      <c r="M192" s="206"/>
      <c r="N192" s="25">
        <v>1</v>
      </c>
      <c r="O192" s="201">
        <f t="shared" ref="O192:O252" si="27">IF((J192+M192+N192)&lt;&gt;0,N192/(J192+M192+N192),"")</f>
        <v>1.2658227848101266E-2</v>
      </c>
      <c r="P192" s="172">
        <f t="shared" ref="P192:P252" si="28">IF(SUM(D192,I192)&gt;0,SUM(D192,I192),"")</f>
        <v>80</v>
      </c>
      <c r="Q192" s="173">
        <f t="shared" ref="Q192:Q252" si="29">IF(SUM(E192,J192, M192)&gt;0,SUM(E192,J192, M192),"")</f>
        <v>78</v>
      </c>
      <c r="R192" s="173">
        <f t="shared" ref="R192:R252" si="30">IF(SUM(G192,N192)&gt;0,SUM(G192,N192),"")</f>
        <v>1</v>
      </c>
      <c r="S192" s="193">
        <f t="shared" ref="S192:S252" si="31">IFERROR(IF((Q192+R192)&lt;&gt;0,R192/(Q192+R192),""),"")</f>
        <v>1.2658227848101266E-2</v>
      </c>
    </row>
    <row r="193" spans="1:19" x14ac:dyDescent="0.2">
      <c r="A193" s="192" t="s">
        <v>419</v>
      </c>
      <c r="B193" s="179" t="s">
        <v>166</v>
      </c>
      <c r="C193" s="180" t="s">
        <v>167</v>
      </c>
      <c r="D193" s="170"/>
      <c r="E193" s="171"/>
      <c r="F193" s="171"/>
      <c r="G193" s="171"/>
      <c r="H193" s="198" t="str">
        <f t="shared" si="25"/>
        <v/>
      </c>
      <c r="I193" s="203">
        <v>24</v>
      </c>
      <c r="J193" s="25">
        <v>20</v>
      </c>
      <c r="K193" s="25">
        <v>10</v>
      </c>
      <c r="L193" s="184">
        <f t="shared" si="26"/>
        <v>0.5</v>
      </c>
      <c r="M193" s="206"/>
      <c r="N193" s="25">
        <v>4</v>
      </c>
      <c r="O193" s="201">
        <f t="shared" si="27"/>
        <v>0.16666666666666666</v>
      </c>
      <c r="P193" s="172">
        <f t="shared" si="28"/>
        <v>24</v>
      </c>
      <c r="Q193" s="173">
        <f t="shared" si="29"/>
        <v>20</v>
      </c>
      <c r="R193" s="173">
        <f t="shared" si="30"/>
        <v>4</v>
      </c>
      <c r="S193" s="193">
        <f t="shared" si="31"/>
        <v>0.16666666666666666</v>
      </c>
    </row>
    <row r="194" spans="1:19" ht="29" x14ac:dyDescent="0.2">
      <c r="A194" s="192" t="s">
        <v>419</v>
      </c>
      <c r="B194" s="179" t="s">
        <v>168</v>
      </c>
      <c r="C194" s="180" t="s">
        <v>170</v>
      </c>
      <c r="D194" s="170"/>
      <c r="E194" s="171"/>
      <c r="F194" s="171"/>
      <c r="G194" s="171"/>
      <c r="H194" s="198" t="str">
        <f t="shared" si="25"/>
        <v/>
      </c>
      <c r="I194" s="203">
        <v>1146</v>
      </c>
      <c r="J194" s="25">
        <v>1010</v>
      </c>
      <c r="K194" s="25">
        <v>507</v>
      </c>
      <c r="L194" s="184">
        <f t="shared" si="26"/>
        <v>0.50198019801980198</v>
      </c>
      <c r="M194" s="206">
        <v>1</v>
      </c>
      <c r="N194" s="25">
        <v>130</v>
      </c>
      <c r="O194" s="201">
        <f t="shared" si="27"/>
        <v>0.11393514460999124</v>
      </c>
      <c r="P194" s="172">
        <f t="shared" si="28"/>
        <v>1146</v>
      </c>
      <c r="Q194" s="173">
        <f t="shared" si="29"/>
        <v>1011</v>
      </c>
      <c r="R194" s="173">
        <f t="shared" si="30"/>
        <v>130</v>
      </c>
      <c r="S194" s="193">
        <f t="shared" si="31"/>
        <v>0.11393514460999124</v>
      </c>
    </row>
    <row r="195" spans="1:19" ht="29" x14ac:dyDescent="0.2">
      <c r="A195" s="192" t="s">
        <v>419</v>
      </c>
      <c r="B195" s="179" t="s">
        <v>168</v>
      </c>
      <c r="C195" s="180" t="s">
        <v>169</v>
      </c>
      <c r="D195" s="170"/>
      <c r="E195" s="171"/>
      <c r="F195" s="171"/>
      <c r="G195" s="171"/>
      <c r="H195" s="198" t="str">
        <f t="shared" si="25"/>
        <v/>
      </c>
      <c r="I195" s="203">
        <v>170</v>
      </c>
      <c r="J195" s="25">
        <v>157</v>
      </c>
      <c r="K195" s="25">
        <v>84</v>
      </c>
      <c r="L195" s="184">
        <f t="shared" si="26"/>
        <v>0.53503184713375795</v>
      </c>
      <c r="M195" s="206"/>
      <c r="N195" s="25">
        <v>13</v>
      </c>
      <c r="O195" s="201">
        <f t="shared" si="27"/>
        <v>7.6470588235294124E-2</v>
      </c>
      <c r="P195" s="172">
        <f t="shared" si="28"/>
        <v>170</v>
      </c>
      <c r="Q195" s="173">
        <f t="shared" si="29"/>
        <v>157</v>
      </c>
      <c r="R195" s="173">
        <f t="shared" si="30"/>
        <v>13</v>
      </c>
      <c r="S195" s="193">
        <f t="shared" si="31"/>
        <v>7.6470588235294124E-2</v>
      </c>
    </row>
    <row r="196" spans="1:19" ht="29" x14ac:dyDescent="0.2">
      <c r="A196" s="192" t="s">
        <v>419</v>
      </c>
      <c r="B196" s="179" t="s">
        <v>168</v>
      </c>
      <c r="C196" s="180" t="s">
        <v>171</v>
      </c>
      <c r="D196" s="170"/>
      <c r="E196" s="171"/>
      <c r="F196" s="171"/>
      <c r="G196" s="171"/>
      <c r="H196" s="198" t="str">
        <f t="shared" si="25"/>
        <v/>
      </c>
      <c r="I196" s="203">
        <v>100</v>
      </c>
      <c r="J196" s="25">
        <v>85</v>
      </c>
      <c r="K196" s="25">
        <v>44</v>
      </c>
      <c r="L196" s="184">
        <f t="shared" si="26"/>
        <v>0.51764705882352946</v>
      </c>
      <c r="M196" s="206"/>
      <c r="N196" s="25">
        <v>15</v>
      </c>
      <c r="O196" s="201">
        <f t="shared" si="27"/>
        <v>0.15</v>
      </c>
      <c r="P196" s="172">
        <f t="shared" si="28"/>
        <v>100</v>
      </c>
      <c r="Q196" s="173">
        <f t="shared" si="29"/>
        <v>85</v>
      </c>
      <c r="R196" s="173">
        <f t="shared" si="30"/>
        <v>15</v>
      </c>
      <c r="S196" s="193">
        <f t="shared" si="31"/>
        <v>0.15</v>
      </c>
    </row>
    <row r="197" spans="1:19" x14ac:dyDescent="0.2">
      <c r="A197" s="192" t="s">
        <v>419</v>
      </c>
      <c r="B197" s="179" t="s">
        <v>174</v>
      </c>
      <c r="C197" s="180" t="s">
        <v>175</v>
      </c>
      <c r="D197" s="170"/>
      <c r="E197" s="171"/>
      <c r="F197" s="171"/>
      <c r="G197" s="171"/>
      <c r="H197" s="198" t="str">
        <f t="shared" si="25"/>
        <v/>
      </c>
      <c r="I197" s="203">
        <v>2550</v>
      </c>
      <c r="J197" s="25">
        <v>2304</v>
      </c>
      <c r="K197" s="25">
        <v>2064</v>
      </c>
      <c r="L197" s="184">
        <f t="shared" si="26"/>
        <v>0.89583333333333337</v>
      </c>
      <c r="M197" s="206">
        <v>5</v>
      </c>
      <c r="N197" s="25">
        <v>241</v>
      </c>
      <c r="O197" s="201">
        <f t="shared" si="27"/>
        <v>9.450980392156863E-2</v>
      </c>
      <c r="P197" s="172">
        <f t="shared" si="28"/>
        <v>2550</v>
      </c>
      <c r="Q197" s="173">
        <f t="shared" si="29"/>
        <v>2309</v>
      </c>
      <c r="R197" s="173">
        <f t="shared" si="30"/>
        <v>241</v>
      </c>
      <c r="S197" s="193">
        <f t="shared" si="31"/>
        <v>9.450980392156863E-2</v>
      </c>
    </row>
    <row r="198" spans="1:19" x14ac:dyDescent="0.2">
      <c r="A198" s="192" t="s">
        <v>419</v>
      </c>
      <c r="B198" s="179" t="s">
        <v>176</v>
      </c>
      <c r="C198" s="180" t="s">
        <v>177</v>
      </c>
      <c r="D198" s="170"/>
      <c r="E198" s="171"/>
      <c r="F198" s="171"/>
      <c r="G198" s="171"/>
      <c r="H198" s="198" t="str">
        <f t="shared" si="25"/>
        <v/>
      </c>
      <c r="I198" s="203">
        <v>51</v>
      </c>
      <c r="J198" s="25">
        <v>37</v>
      </c>
      <c r="K198" s="25">
        <v>23</v>
      </c>
      <c r="L198" s="184">
        <f t="shared" si="26"/>
        <v>0.6216216216216216</v>
      </c>
      <c r="M198" s="206"/>
      <c r="N198" s="25">
        <v>13</v>
      </c>
      <c r="O198" s="201">
        <f t="shared" si="27"/>
        <v>0.26</v>
      </c>
      <c r="P198" s="172">
        <f t="shared" si="28"/>
        <v>51</v>
      </c>
      <c r="Q198" s="173">
        <f t="shared" si="29"/>
        <v>37</v>
      </c>
      <c r="R198" s="173">
        <f t="shared" si="30"/>
        <v>13</v>
      </c>
      <c r="S198" s="193">
        <f t="shared" si="31"/>
        <v>0.26</v>
      </c>
    </row>
    <row r="199" spans="1:19" x14ac:dyDescent="0.2">
      <c r="A199" s="192" t="s">
        <v>419</v>
      </c>
      <c r="B199" s="179" t="s">
        <v>178</v>
      </c>
      <c r="C199" s="180" t="s">
        <v>496</v>
      </c>
      <c r="D199" s="170"/>
      <c r="E199" s="171"/>
      <c r="F199" s="171"/>
      <c r="G199" s="171"/>
      <c r="H199" s="198" t="str">
        <f t="shared" si="25"/>
        <v/>
      </c>
      <c r="I199" s="203">
        <v>145</v>
      </c>
      <c r="J199" s="25">
        <v>144</v>
      </c>
      <c r="K199" s="25">
        <v>131</v>
      </c>
      <c r="L199" s="184">
        <f t="shared" si="26"/>
        <v>0.90972222222222221</v>
      </c>
      <c r="M199" s="206"/>
      <c r="N199" s="25">
        <v>1</v>
      </c>
      <c r="O199" s="201">
        <f t="shared" si="27"/>
        <v>6.8965517241379309E-3</v>
      </c>
      <c r="P199" s="172">
        <f t="shared" si="28"/>
        <v>145</v>
      </c>
      <c r="Q199" s="173">
        <f t="shared" si="29"/>
        <v>144</v>
      </c>
      <c r="R199" s="173">
        <f t="shared" si="30"/>
        <v>1</v>
      </c>
      <c r="S199" s="193">
        <f t="shared" si="31"/>
        <v>6.8965517241379309E-3</v>
      </c>
    </row>
    <row r="200" spans="1:19" x14ac:dyDescent="0.2">
      <c r="A200" s="192" t="s">
        <v>419</v>
      </c>
      <c r="B200" s="179" t="s">
        <v>384</v>
      </c>
      <c r="C200" s="180" t="s">
        <v>385</v>
      </c>
      <c r="D200" s="170"/>
      <c r="E200" s="171"/>
      <c r="F200" s="171"/>
      <c r="G200" s="171"/>
      <c r="H200" s="198" t="str">
        <f t="shared" si="25"/>
        <v/>
      </c>
      <c r="I200" s="203">
        <v>5</v>
      </c>
      <c r="J200" s="25">
        <v>1</v>
      </c>
      <c r="K200" s="25">
        <v>1</v>
      </c>
      <c r="L200" s="184">
        <f t="shared" si="26"/>
        <v>1</v>
      </c>
      <c r="M200" s="206">
        <v>2</v>
      </c>
      <c r="N200" s="25">
        <v>2</v>
      </c>
      <c r="O200" s="201">
        <f t="shared" si="27"/>
        <v>0.4</v>
      </c>
      <c r="P200" s="172">
        <f t="shared" si="28"/>
        <v>5</v>
      </c>
      <c r="Q200" s="173">
        <f t="shared" si="29"/>
        <v>3</v>
      </c>
      <c r="R200" s="173">
        <f t="shared" si="30"/>
        <v>2</v>
      </c>
      <c r="S200" s="193">
        <f t="shared" si="31"/>
        <v>0.4</v>
      </c>
    </row>
    <row r="201" spans="1:19" x14ac:dyDescent="0.2">
      <c r="A201" s="192" t="s">
        <v>419</v>
      </c>
      <c r="B201" s="179" t="s">
        <v>182</v>
      </c>
      <c r="C201" s="180" t="s">
        <v>184</v>
      </c>
      <c r="D201" s="170"/>
      <c r="E201" s="171"/>
      <c r="F201" s="171"/>
      <c r="G201" s="171"/>
      <c r="H201" s="198" t="str">
        <f t="shared" si="25"/>
        <v/>
      </c>
      <c r="I201" s="203">
        <v>154</v>
      </c>
      <c r="J201" s="25">
        <v>154</v>
      </c>
      <c r="K201" s="25">
        <v>80</v>
      </c>
      <c r="L201" s="184">
        <f t="shared" si="26"/>
        <v>0.51948051948051943</v>
      </c>
      <c r="M201" s="206"/>
      <c r="N201" s="25"/>
      <c r="O201" s="201">
        <f t="shared" si="27"/>
        <v>0</v>
      </c>
      <c r="P201" s="172">
        <f t="shared" si="28"/>
        <v>154</v>
      </c>
      <c r="Q201" s="173">
        <f t="shared" si="29"/>
        <v>154</v>
      </c>
      <c r="R201" s="173" t="str">
        <f t="shared" si="30"/>
        <v/>
      </c>
      <c r="S201" s="193" t="str">
        <f t="shared" si="31"/>
        <v/>
      </c>
    </row>
    <row r="202" spans="1:19" x14ac:dyDescent="0.2">
      <c r="A202" s="192" t="s">
        <v>419</v>
      </c>
      <c r="B202" s="179" t="s">
        <v>542</v>
      </c>
      <c r="C202" s="180" t="s">
        <v>118</v>
      </c>
      <c r="D202" s="170"/>
      <c r="E202" s="171"/>
      <c r="F202" s="171"/>
      <c r="G202" s="171"/>
      <c r="H202" s="198" t="str">
        <f t="shared" si="25"/>
        <v/>
      </c>
      <c r="I202" s="203">
        <v>10</v>
      </c>
      <c r="J202" s="25">
        <v>10</v>
      </c>
      <c r="K202" s="25"/>
      <c r="L202" s="184">
        <f t="shared" si="26"/>
        <v>0</v>
      </c>
      <c r="M202" s="206"/>
      <c r="N202" s="25"/>
      <c r="O202" s="201">
        <f t="shared" si="27"/>
        <v>0</v>
      </c>
      <c r="P202" s="172">
        <f t="shared" si="28"/>
        <v>10</v>
      </c>
      <c r="Q202" s="173">
        <f t="shared" si="29"/>
        <v>10</v>
      </c>
      <c r="R202" s="173" t="str">
        <f t="shared" si="30"/>
        <v/>
      </c>
      <c r="S202" s="193" t="str">
        <f t="shared" si="31"/>
        <v/>
      </c>
    </row>
    <row r="203" spans="1:19" x14ac:dyDescent="0.2">
      <c r="A203" s="192" t="s">
        <v>419</v>
      </c>
      <c r="B203" s="179" t="s">
        <v>491</v>
      </c>
      <c r="C203" s="180" t="s">
        <v>403</v>
      </c>
      <c r="D203" s="170"/>
      <c r="E203" s="171"/>
      <c r="F203" s="171"/>
      <c r="G203" s="171"/>
      <c r="H203" s="198" t="str">
        <f t="shared" si="25"/>
        <v/>
      </c>
      <c r="I203" s="203">
        <v>71</v>
      </c>
      <c r="J203" s="25">
        <v>26</v>
      </c>
      <c r="K203" s="25">
        <v>20</v>
      </c>
      <c r="L203" s="184">
        <f t="shared" si="26"/>
        <v>0.76923076923076927</v>
      </c>
      <c r="M203" s="206">
        <v>43</v>
      </c>
      <c r="N203" s="25">
        <v>1</v>
      </c>
      <c r="O203" s="201">
        <f t="shared" si="27"/>
        <v>1.4285714285714285E-2</v>
      </c>
      <c r="P203" s="172">
        <f t="shared" si="28"/>
        <v>71</v>
      </c>
      <c r="Q203" s="173">
        <f t="shared" si="29"/>
        <v>69</v>
      </c>
      <c r="R203" s="173">
        <f t="shared" si="30"/>
        <v>1</v>
      </c>
      <c r="S203" s="193">
        <f t="shared" si="31"/>
        <v>1.4285714285714285E-2</v>
      </c>
    </row>
    <row r="204" spans="1:19" x14ac:dyDescent="0.2">
      <c r="A204" s="192" t="s">
        <v>419</v>
      </c>
      <c r="B204" s="179" t="s">
        <v>544</v>
      </c>
      <c r="C204" s="180" t="s">
        <v>196</v>
      </c>
      <c r="D204" s="170"/>
      <c r="E204" s="171"/>
      <c r="F204" s="171"/>
      <c r="G204" s="171"/>
      <c r="H204" s="198" t="str">
        <f t="shared" si="25"/>
        <v/>
      </c>
      <c r="I204" s="203">
        <v>5</v>
      </c>
      <c r="J204" s="25">
        <v>3</v>
      </c>
      <c r="K204" s="25">
        <v>1</v>
      </c>
      <c r="L204" s="184">
        <f t="shared" si="26"/>
        <v>0.33333333333333331</v>
      </c>
      <c r="M204" s="206"/>
      <c r="N204" s="25">
        <v>2</v>
      </c>
      <c r="O204" s="201">
        <f t="shared" si="27"/>
        <v>0.4</v>
      </c>
      <c r="P204" s="172">
        <f t="shared" si="28"/>
        <v>5</v>
      </c>
      <c r="Q204" s="173">
        <f t="shared" si="29"/>
        <v>3</v>
      </c>
      <c r="R204" s="173">
        <f t="shared" si="30"/>
        <v>2</v>
      </c>
      <c r="S204" s="193">
        <f t="shared" si="31"/>
        <v>0.4</v>
      </c>
    </row>
    <row r="205" spans="1:19" x14ac:dyDescent="0.2">
      <c r="A205" s="192" t="s">
        <v>419</v>
      </c>
      <c r="B205" s="179" t="s">
        <v>198</v>
      </c>
      <c r="C205" s="180" t="s">
        <v>199</v>
      </c>
      <c r="D205" s="170"/>
      <c r="E205" s="171"/>
      <c r="F205" s="171"/>
      <c r="G205" s="171"/>
      <c r="H205" s="198" t="str">
        <f t="shared" si="25"/>
        <v/>
      </c>
      <c r="I205" s="203">
        <v>98</v>
      </c>
      <c r="J205" s="25">
        <v>93</v>
      </c>
      <c r="K205" s="25">
        <v>12</v>
      </c>
      <c r="L205" s="184">
        <f t="shared" si="26"/>
        <v>0.12903225806451613</v>
      </c>
      <c r="M205" s="206"/>
      <c r="N205" s="25">
        <v>5</v>
      </c>
      <c r="O205" s="201">
        <f t="shared" si="27"/>
        <v>5.1020408163265307E-2</v>
      </c>
      <c r="P205" s="172">
        <f t="shared" si="28"/>
        <v>98</v>
      </c>
      <c r="Q205" s="173">
        <f t="shared" si="29"/>
        <v>93</v>
      </c>
      <c r="R205" s="173">
        <f t="shared" si="30"/>
        <v>5</v>
      </c>
      <c r="S205" s="193">
        <f t="shared" si="31"/>
        <v>5.1020408163265307E-2</v>
      </c>
    </row>
    <row r="206" spans="1:19" x14ac:dyDescent="0.2">
      <c r="A206" s="192" t="s">
        <v>419</v>
      </c>
      <c r="B206" s="179" t="s">
        <v>202</v>
      </c>
      <c r="C206" s="180" t="s">
        <v>203</v>
      </c>
      <c r="D206" s="170"/>
      <c r="E206" s="171"/>
      <c r="F206" s="171"/>
      <c r="G206" s="171"/>
      <c r="H206" s="198" t="str">
        <f t="shared" si="25"/>
        <v/>
      </c>
      <c r="I206" s="203">
        <v>185</v>
      </c>
      <c r="J206" s="25">
        <v>56</v>
      </c>
      <c r="K206" s="25">
        <v>6</v>
      </c>
      <c r="L206" s="184">
        <f t="shared" si="26"/>
        <v>0.10714285714285714</v>
      </c>
      <c r="M206" s="206"/>
      <c r="N206" s="25">
        <v>114</v>
      </c>
      <c r="O206" s="201">
        <f t="shared" si="27"/>
        <v>0.6705882352941176</v>
      </c>
      <c r="P206" s="172">
        <f t="shared" si="28"/>
        <v>185</v>
      </c>
      <c r="Q206" s="173">
        <f t="shared" si="29"/>
        <v>56</v>
      </c>
      <c r="R206" s="173">
        <f t="shared" si="30"/>
        <v>114</v>
      </c>
      <c r="S206" s="193">
        <f t="shared" si="31"/>
        <v>0.6705882352941176</v>
      </c>
    </row>
    <row r="207" spans="1:19" x14ac:dyDescent="0.2">
      <c r="A207" s="192" t="s">
        <v>419</v>
      </c>
      <c r="B207" s="179" t="s">
        <v>204</v>
      </c>
      <c r="C207" s="180" t="s">
        <v>205</v>
      </c>
      <c r="D207" s="170"/>
      <c r="E207" s="171"/>
      <c r="F207" s="171"/>
      <c r="G207" s="171"/>
      <c r="H207" s="198" t="str">
        <f t="shared" si="25"/>
        <v/>
      </c>
      <c r="I207" s="203">
        <v>639</v>
      </c>
      <c r="J207" s="25">
        <v>494</v>
      </c>
      <c r="K207" s="25">
        <v>144</v>
      </c>
      <c r="L207" s="184">
        <f t="shared" si="26"/>
        <v>0.291497975708502</v>
      </c>
      <c r="M207" s="206">
        <v>3</v>
      </c>
      <c r="N207" s="25">
        <v>142</v>
      </c>
      <c r="O207" s="201">
        <f t="shared" si="27"/>
        <v>0.22222222222222221</v>
      </c>
      <c r="P207" s="172">
        <f t="shared" si="28"/>
        <v>639</v>
      </c>
      <c r="Q207" s="173">
        <f t="shared" si="29"/>
        <v>497</v>
      </c>
      <c r="R207" s="173">
        <f t="shared" si="30"/>
        <v>142</v>
      </c>
      <c r="S207" s="193">
        <f t="shared" si="31"/>
        <v>0.22222222222222221</v>
      </c>
    </row>
    <row r="208" spans="1:19" x14ac:dyDescent="0.2">
      <c r="A208" s="192" t="s">
        <v>419</v>
      </c>
      <c r="B208" s="179" t="s">
        <v>204</v>
      </c>
      <c r="C208" s="180" t="s">
        <v>206</v>
      </c>
      <c r="D208" s="170"/>
      <c r="E208" s="171"/>
      <c r="F208" s="171"/>
      <c r="G208" s="171"/>
      <c r="H208" s="198" t="str">
        <f t="shared" si="25"/>
        <v/>
      </c>
      <c r="I208" s="203">
        <v>1238</v>
      </c>
      <c r="J208" s="25">
        <v>1042</v>
      </c>
      <c r="K208" s="25">
        <v>549</v>
      </c>
      <c r="L208" s="184">
        <f t="shared" si="26"/>
        <v>0.52687140115163145</v>
      </c>
      <c r="M208" s="206">
        <v>2</v>
      </c>
      <c r="N208" s="25">
        <v>193</v>
      </c>
      <c r="O208" s="201">
        <f t="shared" si="27"/>
        <v>0.15602263540824576</v>
      </c>
      <c r="P208" s="172">
        <f t="shared" si="28"/>
        <v>1238</v>
      </c>
      <c r="Q208" s="173">
        <f t="shared" si="29"/>
        <v>1044</v>
      </c>
      <c r="R208" s="173">
        <f t="shared" si="30"/>
        <v>193</v>
      </c>
      <c r="S208" s="193">
        <f t="shared" si="31"/>
        <v>0.15602263540824576</v>
      </c>
    </row>
    <row r="209" spans="1:19" x14ac:dyDescent="0.2">
      <c r="A209" s="192" t="s">
        <v>419</v>
      </c>
      <c r="B209" s="179" t="s">
        <v>209</v>
      </c>
      <c r="C209" s="180" t="s">
        <v>493</v>
      </c>
      <c r="D209" s="170"/>
      <c r="E209" s="171"/>
      <c r="F209" s="171"/>
      <c r="G209" s="171"/>
      <c r="H209" s="198" t="str">
        <f t="shared" si="25"/>
        <v/>
      </c>
      <c r="I209" s="203">
        <v>101805</v>
      </c>
      <c r="J209" s="25">
        <v>98955</v>
      </c>
      <c r="K209" s="25">
        <v>58665</v>
      </c>
      <c r="L209" s="184">
        <f t="shared" si="26"/>
        <v>0.59284523268152189</v>
      </c>
      <c r="M209" s="206">
        <v>1</v>
      </c>
      <c r="N209" s="25">
        <v>2805</v>
      </c>
      <c r="O209" s="201">
        <f t="shared" si="27"/>
        <v>2.7564587612150037E-2</v>
      </c>
      <c r="P209" s="172">
        <f t="shared" si="28"/>
        <v>101805</v>
      </c>
      <c r="Q209" s="173">
        <f t="shared" si="29"/>
        <v>98956</v>
      </c>
      <c r="R209" s="173">
        <f t="shared" si="30"/>
        <v>2805</v>
      </c>
      <c r="S209" s="193">
        <f t="shared" si="31"/>
        <v>2.7564587612150037E-2</v>
      </c>
    </row>
    <row r="210" spans="1:19" x14ac:dyDescent="0.2">
      <c r="A210" s="192" t="s">
        <v>419</v>
      </c>
      <c r="B210" s="179" t="s">
        <v>209</v>
      </c>
      <c r="C210" s="180" t="s">
        <v>494</v>
      </c>
      <c r="D210" s="170"/>
      <c r="E210" s="171"/>
      <c r="F210" s="171"/>
      <c r="G210" s="171"/>
      <c r="H210" s="198" t="str">
        <f t="shared" si="25"/>
        <v/>
      </c>
      <c r="I210" s="203">
        <v>86607</v>
      </c>
      <c r="J210" s="25">
        <v>84984</v>
      </c>
      <c r="K210" s="25">
        <v>55312</v>
      </c>
      <c r="L210" s="184">
        <f t="shared" si="26"/>
        <v>0.65085192506824818</v>
      </c>
      <c r="M210" s="206"/>
      <c r="N210" s="25">
        <v>1622</v>
      </c>
      <c r="O210" s="201">
        <f t="shared" si="27"/>
        <v>1.872849456157772E-2</v>
      </c>
      <c r="P210" s="172">
        <f t="shared" si="28"/>
        <v>86607</v>
      </c>
      <c r="Q210" s="173">
        <f t="shared" si="29"/>
        <v>84984</v>
      </c>
      <c r="R210" s="173">
        <f t="shared" si="30"/>
        <v>1622</v>
      </c>
      <c r="S210" s="193">
        <f t="shared" si="31"/>
        <v>1.872849456157772E-2</v>
      </c>
    </row>
    <row r="211" spans="1:19" ht="29" x14ac:dyDescent="0.2">
      <c r="A211" s="192" t="s">
        <v>419</v>
      </c>
      <c r="B211" s="179" t="s">
        <v>212</v>
      </c>
      <c r="C211" s="180" t="s">
        <v>213</v>
      </c>
      <c r="D211" s="170"/>
      <c r="E211" s="171"/>
      <c r="F211" s="171"/>
      <c r="G211" s="171"/>
      <c r="H211" s="198" t="str">
        <f t="shared" si="25"/>
        <v/>
      </c>
      <c r="I211" s="203">
        <v>1443</v>
      </c>
      <c r="J211" s="25">
        <v>1062</v>
      </c>
      <c r="K211" s="25">
        <v>457</v>
      </c>
      <c r="L211" s="184">
        <f t="shared" si="26"/>
        <v>0.4303201506591337</v>
      </c>
      <c r="M211" s="206">
        <v>3</v>
      </c>
      <c r="N211" s="25">
        <v>378</v>
      </c>
      <c r="O211" s="201">
        <f t="shared" si="27"/>
        <v>0.26195426195426197</v>
      </c>
      <c r="P211" s="172">
        <f t="shared" si="28"/>
        <v>1443</v>
      </c>
      <c r="Q211" s="173">
        <f t="shared" si="29"/>
        <v>1065</v>
      </c>
      <c r="R211" s="173">
        <f t="shared" si="30"/>
        <v>378</v>
      </c>
      <c r="S211" s="193">
        <f t="shared" si="31"/>
        <v>0.26195426195426197</v>
      </c>
    </row>
    <row r="212" spans="1:19" x14ac:dyDescent="0.2">
      <c r="A212" s="192" t="s">
        <v>419</v>
      </c>
      <c r="B212" s="179" t="s">
        <v>215</v>
      </c>
      <c r="C212" s="180" t="s">
        <v>217</v>
      </c>
      <c r="D212" s="170"/>
      <c r="E212" s="171"/>
      <c r="F212" s="171"/>
      <c r="G212" s="171"/>
      <c r="H212" s="198" t="str">
        <f t="shared" si="25"/>
        <v/>
      </c>
      <c r="I212" s="203">
        <v>417</v>
      </c>
      <c r="J212" s="25">
        <v>397</v>
      </c>
      <c r="K212" s="25">
        <v>176</v>
      </c>
      <c r="L212" s="184">
        <f t="shared" si="26"/>
        <v>0.44332493702770781</v>
      </c>
      <c r="M212" s="206">
        <v>9</v>
      </c>
      <c r="N212" s="25">
        <v>11</v>
      </c>
      <c r="O212" s="201">
        <f t="shared" si="27"/>
        <v>2.6378896882494004E-2</v>
      </c>
      <c r="P212" s="172">
        <f t="shared" si="28"/>
        <v>417</v>
      </c>
      <c r="Q212" s="173">
        <f t="shared" si="29"/>
        <v>406</v>
      </c>
      <c r="R212" s="173">
        <f t="shared" si="30"/>
        <v>11</v>
      </c>
      <c r="S212" s="193">
        <f t="shared" si="31"/>
        <v>2.6378896882494004E-2</v>
      </c>
    </row>
    <row r="213" spans="1:19" x14ac:dyDescent="0.2">
      <c r="A213" s="192" t="s">
        <v>419</v>
      </c>
      <c r="B213" s="179" t="s">
        <v>220</v>
      </c>
      <c r="C213" s="180" t="s">
        <v>221</v>
      </c>
      <c r="D213" s="170"/>
      <c r="E213" s="171"/>
      <c r="F213" s="171"/>
      <c r="G213" s="171"/>
      <c r="H213" s="198" t="str">
        <f t="shared" si="25"/>
        <v/>
      </c>
      <c r="I213" s="203">
        <v>62</v>
      </c>
      <c r="J213" s="25">
        <v>57</v>
      </c>
      <c r="K213" s="25">
        <v>17</v>
      </c>
      <c r="L213" s="184">
        <f t="shared" si="26"/>
        <v>0.2982456140350877</v>
      </c>
      <c r="M213" s="206"/>
      <c r="N213" s="25">
        <v>2</v>
      </c>
      <c r="O213" s="201">
        <f t="shared" si="27"/>
        <v>3.3898305084745763E-2</v>
      </c>
      <c r="P213" s="172">
        <f t="shared" si="28"/>
        <v>62</v>
      </c>
      <c r="Q213" s="173">
        <f t="shared" si="29"/>
        <v>57</v>
      </c>
      <c r="R213" s="173">
        <f t="shared" si="30"/>
        <v>2</v>
      </c>
      <c r="S213" s="193">
        <f t="shared" si="31"/>
        <v>3.3898305084745763E-2</v>
      </c>
    </row>
    <row r="214" spans="1:19" ht="29" x14ac:dyDescent="0.2">
      <c r="A214" s="192" t="s">
        <v>419</v>
      </c>
      <c r="B214" s="179" t="s">
        <v>220</v>
      </c>
      <c r="C214" s="180" t="s">
        <v>222</v>
      </c>
      <c r="D214" s="170"/>
      <c r="E214" s="171"/>
      <c r="F214" s="171"/>
      <c r="G214" s="171"/>
      <c r="H214" s="198" t="str">
        <f t="shared" si="25"/>
        <v/>
      </c>
      <c r="I214" s="203">
        <v>65</v>
      </c>
      <c r="J214" s="25">
        <v>63</v>
      </c>
      <c r="K214" s="25">
        <v>11</v>
      </c>
      <c r="L214" s="184">
        <f t="shared" si="26"/>
        <v>0.17460317460317459</v>
      </c>
      <c r="M214" s="206">
        <v>1</v>
      </c>
      <c r="N214" s="25">
        <v>1</v>
      </c>
      <c r="O214" s="201">
        <f t="shared" si="27"/>
        <v>1.5384615384615385E-2</v>
      </c>
      <c r="P214" s="172">
        <f t="shared" si="28"/>
        <v>65</v>
      </c>
      <c r="Q214" s="173">
        <f t="shared" si="29"/>
        <v>64</v>
      </c>
      <c r="R214" s="173">
        <f t="shared" si="30"/>
        <v>1</v>
      </c>
      <c r="S214" s="193">
        <f t="shared" si="31"/>
        <v>1.5384615384615385E-2</v>
      </c>
    </row>
    <row r="215" spans="1:19" x14ac:dyDescent="0.2">
      <c r="A215" s="192" t="s">
        <v>419</v>
      </c>
      <c r="B215" s="179" t="s">
        <v>220</v>
      </c>
      <c r="C215" s="180" t="s">
        <v>224</v>
      </c>
      <c r="D215" s="170"/>
      <c r="E215" s="171"/>
      <c r="F215" s="171"/>
      <c r="G215" s="171"/>
      <c r="H215" s="198" t="str">
        <f t="shared" si="25"/>
        <v/>
      </c>
      <c r="I215" s="203">
        <v>98</v>
      </c>
      <c r="J215" s="25">
        <v>93</v>
      </c>
      <c r="K215" s="25">
        <v>24</v>
      </c>
      <c r="L215" s="184">
        <f t="shared" si="26"/>
        <v>0.25806451612903225</v>
      </c>
      <c r="M215" s="206"/>
      <c r="N215" s="25">
        <v>5</v>
      </c>
      <c r="O215" s="201">
        <f t="shared" si="27"/>
        <v>5.1020408163265307E-2</v>
      </c>
      <c r="P215" s="172">
        <f t="shared" si="28"/>
        <v>98</v>
      </c>
      <c r="Q215" s="173">
        <f t="shared" si="29"/>
        <v>93</v>
      </c>
      <c r="R215" s="173">
        <f t="shared" si="30"/>
        <v>5</v>
      </c>
      <c r="S215" s="193">
        <f t="shared" si="31"/>
        <v>5.1020408163265307E-2</v>
      </c>
    </row>
    <row r="216" spans="1:19" x14ac:dyDescent="0.2">
      <c r="A216" s="192" t="s">
        <v>419</v>
      </c>
      <c r="B216" s="179" t="s">
        <v>220</v>
      </c>
      <c r="C216" s="180" t="s">
        <v>226</v>
      </c>
      <c r="D216" s="170"/>
      <c r="E216" s="171"/>
      <c r="F216" s="171"/>
      <c r="G216" s="171"/>
      <c r="H216" s="198" t="str">
        <f t="shared" si="25"/>
        <v/>
      </c>
      <c r="I216" s="203">
        <v>67</v>
      </c>
      <c r="J216" s="25">
        <v>66</v>
      </c>
      <c r="K216" s="25">
        <v>24</v>
      </c>
      <c r="L216" s="184">
        <f t="shared" si="26"/>
        <v>0.36363636363636365</v>
      </c>
      <c r="M216" s="206">
        <v>1</v>
      </c>
      <c r="N216" s="25"/>
      <c r="O216" s="201">
        <f t="shared" si="27"/>
        <v>0</v>
      </c>
      <c r="P216" s="172">
        <f t="shared" si="28"/>
        <v>67</v>
      </c>
      <c r="Q216" s="173">
        <f t="shared" si="29"/>
        <v>67</v>
      </c>
      <c r="R216" s="173" t="str">
        <f t="shared" si="30"/>
        <v/>
      </c>
      <c r="S216" s="193" t="str">
        <f t="shared" si="31"/>
        <v/>
      </c>
    </row>
    <row r="217" spans="1:19" x14ac:dyDescent="0.2">
      <c r="A217" s="192" t="s">
        <v>419</v>
      </c>
      <c r="B217" s="179" t="s">
        <v>227</v>
      </c>
      <c r="C217" s="180" t="s">
        <v>228</v>
      </c>
      <c r="D217" s="170"/>
      <c r="E217" s="171"/>
      <c r="F217" s="171"/>
      <c r="G217" s="171"/>
      <c r="H217" s="198" t="str">
        <f t="shared" si="25"/>
        <v/>
      </c>
      <c r="I217" s="203">
        <v>127</v>
      </c>
      <c r="J217" s="25">
        <v>98</v>
      </c>
      <c r="K217" s="25">
        <v>8</v>
      </c>
      <c r="L217" s="184">
        <f t="shared" si="26"/>
        <v>8.1632653061224483E-2</v>
      </c>
      <c r="M217" s="206"/>
      <c r="N217" s="25">
        <v>29</v>
      </c>
      <c r="O217" s="201">
        <f t="shared" si="27"/>
        <v>0.2283464566929134</v>
      </c>
      <c r="P217" s="172">
        <f t="shared" si="28"/>
        <v>127</v>
      </c>
      <c r="Q217" s="173">
        <f t="shared" si="29"/>
        <v>98</v>
      </c>
      <c r="R217" s="173">
        <f t="shared" si="30"/>
        <v>29</v>
      </c>
      <c r="S217" s="193">
        <f t="shared" si="31"/>
        <v>0.2283464566929134</v>
      </c>
    </row>
    <row r="218" spans="1:19" x14ac:dyDescent="0.2">
      <c r="A218" s="192" t="s">
        <v>419</v>
      </c>
      <c r="B218" s="179" t="s">
        <v>545</v>
      </c>
      <c r="C218" s="180" t="s">
        <v>231</v>
      </c>
      <c r="D218" s="170"/>
      <c r="E218" s="171"/>
      <c r="F218" s="171"/>
      <c r="G218" s="171"/>
      <c r="H218" s="198" t="str">
        <f t="shared" si="25"/>
        <v/>
      </c>
      <c r="I218" s="203">
        <v>54</v>
      </c>
      <c r="J218" s="25">
        <v>45</v>
      </c>
      <c r="K218" s="25">
        <v>1</v>
      </c>
      <c r="L218" s="184">
        <f t="shared" si="26"/>
        <v>2.2222222222222223E-2</v>
      </c>
      <c r="M218" s="206"/>
      <c r="N218" s="25">
        <v>9</v>
      </c>
      <c r="O218" s="201">
        <f t="shared" si="27"/>
        <v>0.16666666666666666</v>
      </c>
      <c r="P218" s="172">
        <f t="shared" si="28"/>
        <v>54</v>
      </c>
      <c r="Q218" s="173">
        <f t="shared" si="29"/>
        <v>45</v>
      </c>
      <c r="R218" s="173">
        <f t="shared" si="30"/>
        <v>9</v>
      </c>
      <c r="S218" s="193">
        <f t="shared" si="31"/>
        <v>0.16666666666666666</v>
      </c>
    </row>
    <row r="219" spans="1:19" x14ac:dyDescent="0.2">
      <c r="A219" s="192" t="s">
        <v>419</v>
      </c>
      <c r="B219" s="179" t="s">
        <v>233</v>
      </c>
      <c r="C219" s="180" t="s">
        <v>254</v>
      </c>
      <c r="D219" s="170"/>
      <c r="E219" s="171"/>
      <c r="F219" s="171"/>
      <c r="G219" s="171"/>
      <c r="H219" s="198" t="str">
        <f t="shared" si="25"/>
        <v/>
      </c>
      <c r="I219" s="203">
        <v>7</v>
      </c>
      <c r="J219" s="25">
        <v>7</v>
      </c>
      <c r="K219" s="25">
        <v>4</v>
      </c>
      <c r="L219" s="184">
        <f t="shared" si="26"/>
        <v>0.5714285714285714</v>
      </c>
      <c r="M219" s="206"/>
      <c r="N219" s="25"/>
      <c r="O219" s="201">
        <f t="shared" si="27"/>
        <v>0</v>
      </c>
      <c r="P219" s="172">
        <f t="shared" si="28"/>
        <v>7</v>
      </c>
      <c r="Q219" s="173">
        <f t="shared" si="29"/>
        <v>7</v>
      </c>
      <c r="R219" s="173" t="str">
        <f t="shared" si="30"/>
        <v/>
      </c>
      <c r="S219" s="193" t="str">
        <f t="shared" si="31"/>
        <v/>
      </c>
    </row>
    <row r="220" spans="1:19" x14ac:dyDescent="0.2">
      <c r="A220" s="192" t="s">
        <v>420</v>
      </c>
      <c r="B220" s="179" t="s">
        <v>0</v>
      </c>
      <c r="C220" s="180" t="s">
        <v>1</v>
      </c>
      <c r="D220" s="170"/>
      <c r="E220" s="171"/>
      <c r="F220" s="171"/>
      <c r="G220" s="171"/>
      <c r="H220" s="198" t="str">
        <f t="shared" si="25"/>
        <v/>
      </c>
      <c r="I220" s="203">
        <v>12</v>
      </c>
      <c r="J220" s="25">
        <v>3</v>
      </c>
      <c r="K220" s="25">
        <v>3</v>
      </c>
      <c r="L220" s="184">
        <f t="shared" si="26"/>
        <v>1</v>
      </c>
      <c r="M220" s="206">
        <v>9</v>
      </c>
      <c r="N220" s="25"/>
      <c r="O220" s="201">
        <f t="shared" si="27"/>
        <v>0</v>
      </c>
      <c r="P220" s="172">
        <f t="shared" si="28"/>
        <v>12</v>
      </c>
      <c r="Q220" s="173">
        <f t="shared" si="29"/>
        <v>12</v>
      </c>
      <c r="R220" s="173" t="str">
        <f t="shared" si="30"/>
        <v/>
      </c>
      <c r="S220" s="193" t="str">
        <f t="shared" si="31"/>
        <v/>
      </c>
    </row>
    <row r="221" spans="1:19" x14ac:dyDescent="0.2">
      <c r="A221" s="192" t="s">
        <v>420</v>
      </c>
      <c r="B221" s="179" t="s">
        <v>13</v>
      </c>
      <c r="C221" s="180" t="s">
        <v>14</v>
      </c>
      <c r="D221" s="170"/>
      <c r="E221" s="171"/>
      <c r="F221" s="171"/>
      <c r="G221" s="171"/>
      <c r="H221" s="198" t="str">
        <f t="shared" si="25"/>
        <v/>
      </c>
      <c r="I221" s="203">
        <v>4</v>
      </c>
      <c r="J221" s="25">
        <v>3</v>
      </c>
      <c r="K221" s="25">
        <v>3</v>
      </c>
      <c r="L221" s="184">
        <f t="shared" si="26"/>
        <v>1</v>
      </c>
      <c r="M221" s="206"/>
      <c r="N221" s="25"/>
      <c r="O221" s="201">
        <f t="shared" si="27"/>
        <v>0</v>
      </c>
      <c r="P221" s="172">
        <f t="shared" si="28"/>
        <v>4</v>
      </c>
      <c r="Q221" s="173">
        <f t="shared" si="29"/>
        <v>3</v>
      </c>
      <c r="R221" s="173" t="str">
        <f t="shared" si="30"/>
        <v/>
      </c>
      <c r="S221" s="193" t="str">
        <f t="shared" si="31"/>
        <v/>
      </c>
    </row>
    <row r="222" spans="1:19" x14ac:dyDescent="0.2">
      <c r="A222" s="192" t="s">
        <v>420</v>
      </c>
      <c r="B222" s="179" t="s">
        <v>17</v>
      </c>
      <c r="C222" s="180" t="s">
        <v>18</v>
      </c>
      <c r="D222" s="170"/>
      <c r="E222" s="171"/>
      <c r="F222" s="171"/>
      <c r="G222" s="171"/>
      <c r="H222" s="198" t="str">
        <f t="shared" si="25"/>
        <v/>
      </c>
      <c r="I222" s="203">
        <v>143</v>
      </c>
      <c r="J222" s="25">
        <v>103</v>
      </c>
      <c r="K222" s="25">
        <v>30</v>
      </c>
      <c r="L222" s="184">
        <f t="shared" si="26"/>
        <v>0.29126213592233008</v>
      </c>
      <c r="M222" s="206"/>
      <c r="N222" s="25">
        <v>16</v>
      </c>
      <c r="O222" s="201">
        <f t="shared" si="27"/>
        <v>0.13445378151260504</v>
      </c>
      <c r="P222" s="172">
        <f t="shared" si="28"/>
        <v>143</v>
      </c>
      <c r="Q222" s="173">
        <f t="shared" si="29"/>
        <v>103</v>
      </c>
      <c r="R222" s="173">
        <f t="shared" si="30"/>
        <v>16</v>
      </c>
      <c r="S222" s="193">
        <f t="shared" si="31"/>
        <v>0.13445378151260504</v>
      </c>
    </row>
    <row r="223" spans="1:19" x14ac:dyDescent="0.2">
      <c r="A223" s="192" t="s">
        <v>420</v>
      </c>
      <c r="B223" s="179" t="s">
        <v>21</v>
      </c>
      <c r="C223" s="180" t="s">
        <v>22</v>
      </c>
      <c r="D223" s="170"/>
      <c r="E223" s="171"/>
      <c r="F223" s="171"/>
      <c r="G223" s="171"/>
      <c r="H223" s="198" t="str">
        <f t="shared" si="25"/>
        <v/>
      </c>
      <c r="I223" s="203">
        <v>10</v>
      </c>
      <c r="J223" s="25">
        <v>6</v>
      </c>
      <c r="K223" s="25">
        <v>3</v>
      </c>
      <c r="L223" s="184">
        <f t="shared" si="26"/>
        <v>0.5</v>
      </c>
      <c r="M223" s="206"/>
      <c r="N223" s="25"/>
      <c r="O223" s="201">
        <f t="shared" si="27"/>
        <v>0</v>
      </c>
      <c r="P223" s="172">
        <f t="shared" si="28"/>
        <v>10</v>
      </c>
      <c r="Q223" s="173">
        <f t="shared" si="29"/>
        <v>6</v>
      </c>
      <c r="R223" s="173" t="str">
        <f t="shared" si="30"/>
        <v/>
      </c>
      <c r="S223" s="193" t="str">
        <f t="shared" si="31"/>
        <v/>
      </c>
    </row>
    <row r="224" spans="1:19" x14ac:dyDescent="0.2">
      <c r="A224" s="192" t="s">
        <v>420</v>
      </c>
      <c r="B224" s="179" t="s">
        <v>317</v>
      </c>
      <c r="C224" s="180" t="s">
        <v>318</v>
      </c>
      <c r="D224" s="170"/>
      <c r="E224" s="171"/>
      <c r="F224" s="171"/>
      <c r="G224" s="171"/>
      <c r="H224" s="198" t="str">
        <f t="shared" si="25"/>
        <v/>
      </c>
      <c r="I224" s="203">
        <v>42</v>
      </c>
      <c r="J224" s="25">
        <v>32</v>
      </c>
      <c r="K224" s="25">
        <v>11</v>
      </c>
      <c r="L224" s="184">
        <f t="shared" si="26"/>
        <v>0.34375</v>
      </c>
      <c r="M224" s="206"/>
      <c r="N224" s="25">
        <v>6</v>
      </c>
      <c r="O224" s="201">
        <f t="shared" si="27"/>
        <v>0.15789473684210525</v>
      </c>
      <c r="P224" s="172">
        <f t="shared" si="28"/>
        <v>42</v>
      </c>
      <c r="Q224" s="173">
        <f t="shared" si="29"/>
        <v>32</v>
      </c>
      <c r="R224" s="173">
        <f t="shared" si="30"/>
        <v>6</v>
      </c>
      <c r="S224" s="193">
        <f t="shared" si="31"/>
        <v>0.15789473684210525</v>
      </c>
    </row>
    <row r="225" spans="1:19" x14ac:dyDescent="0.2">
      <c r="A225" s="192" t="s">
        <v>420</v>
      </c>
      <c r="B225" s="179" t="s">
        <v>42</v>
      </c>
      <c r="C225" s="180" t="s">
        <v>43</v>
      </c>
      <c r="D225" s="170"/>
      <c r="E225" s="171"/>
      <c r="F225" s="171"/>
      <c r="G225" s="171"/>
      <c r="H225" s="198" t="str">
        <f t="shared" si="25"/>
        <v/>
      </c>
      <c r="I225" s="203">
        <v>45</v>
      </c>
      <c r="J225" s="25">
        <v>45</v>
      </c>
      <c r="K225" s="25">
        <v>1</v>
      </c>
      <c r="L225" s="184">
        <f t="shared" si="26"/>
        <v>2.2222222222222223E-2</v>
      </c>
      <c r="M225" s="206"/>
      <c r="N225" s="25"/>
      <c r="O225" s="201">
        <f t="shared" si="27"/>
        <v>0</v>
      </c>
      <c r="P225" s="172">
        <f t="shared" si="28"/>
        <v>45</v>
      </c>
      <c r="Q225" s="173">
        <f t="shared" si="29"/>
        <v>45</v>
      </c>
      <c r="R225" s="173" t="str">
        <f t="shared" si="30"/>
        <v/>
      </c>
      <c r="S225" s="193" t="str">
        <f t="shared" si="31"/>
        <v/>
      </c>
    </row>
    <row r="226" spans="1:19" ht="29" x14ac:dyDescent="0.2">
      <c r="A226" s="192" t="s">
        <v>420</v>
      </c>
      <c r="B226" s="179" t="s">
        <v>42</v>
      </c>
      <c r="C226" s="180" t="s">
        <v>45</v>
      </c>
      <c r="D226" s="170">
        <v>2</v>
      </c>
      <c r="E226" s="171"/>
      <c r="F226" s="171"/>
      <c r="G226" s="171"/>
      <c r="H226" s="198" t="str">
        <f t="shared" si="25"/>
        <v/>
      </c>
      <c r="I226" s="203">
        <v>808</v>
      </c>
      <c r="J226" s="25">
        <v>668</v>
      </c>
      <c r="K226" s="25">
        <v>299</v>
      </c>
      <c r="L226" s="184">
        <f t="shared" si="26"/>
        <v>0.44760479041916168</v>
      </c>
      <c r="M226" s="206"/>
      <c r="N226" s="25">
        <v>104</v>
      </c>
      <c r="O226" s="201">
        <f t="shared" si="27"/>
        <v>0.13471502590673576</v>
      </c>
      <c r="P226" s="172">
        <f t="shared" si="28"/>
        <v>810</v>
      </c>
      <c r="Q226" s="173">
        <f t="shared" si="29"/>
        <v>668</v>
      </c>
      <c r="R226" s="173">
        <f t="shared" si="30"/>
        <v>104</v>
      </c>
      <c r="S226" s="193">
        <f t="shared" si="31"/>
        <v>0.13471502590673576</v>
      </c>
    </row>
    <row r="227" spans="1:19" x14ac:dyDescent="0.2">
      <c r="A227" s="192" t="s">
        <v>420</v>
      </c>
      <c r="B227" s="179" t="s">
        <v>42</v>
      </c>
      <c r="C227" s="180" t="s">
        <v>46</v>
      </c>
      <c r="D227" s="170"/>
      <c r="E227" s="171"/>
      <c r="F227" s="171"/>
      <c r="G227" s="171"/>
      <c r="H227" s="198" t="str">
        <f t="shared" si="25"/>
        <v/>
      </c>
      <c r="I227" s="203">
        <v>10</v>
      </c>
      <c r="J227" s="25">
        <v>9</v>
      </c>
      <c r="K227" s="25"/>
      <c r="L227" s="184">
        <f t="shared" si="26"/>
        <v>0</v>
      </c>
      <c r="M227" s="206"/>
      <c r="N227" s="25">
        <v>1</v>
      </c>
      <c r="O227" s="201">
        <f t="shared" si="27"/>
        <v>0.1</v>
      </c>
      <c r="P227" s="172">
        <f t="shared" si="28"/>
        <v>10</v>
      </c>
      <c r="Q227" s="173">
        <f t="shared" si="29"/>
        <v>9</v>
      </c>
      <c r="R227" s="173">
        <f t="shared" si="30"/>
        <v>1</v>
      </c>
      <c r="S227" s="193">
        <f t="shared" si="31"/>
        <v>0.1</v>
      </c>
    </row>
    <row r="228" spans="1:19" x14ac:dyDescent="0.2">
      <c r="A228" s="192" t="s">
        <v>420</v>
      </c>
      <c r="B228" s="179" t="s">
        <v>61</v>
      </c>
      <c r="C228" s="180" t="s">
        <v>269</v>
      </c>
      <c r="D228" s="170">
        <v>2</v>
      </c>
      <c r="E228" s="171">
        <v>2</v>
      </c>
      <c r="F228" s="171"/>
      <c r="G228" s="171"/>
      <c r="H228" s="198">
        <f t="shared" si="25"/>
        <v>0</v>
      </c>
      <c r="I228" s="203">
        <v>824</v>
      </c>
      <c r="J228" s="25">
        <v>679</v>
      </c>
      <c r="K228" s="25">
        <v>202</v>
      </c>
      <c r="L228" s="184">
        <f t="shared" si="26"/>
        <v>0.29749631811487481</v>
      </c>
      <c r="M228" s="206">
        <v>6</v>
      </c>
      <c r="N228" s="25">
        <v>9</v>
      </c>
      <c r="O228" s="201">
        <f t="shared" si="27"/>
        <v>1.2968299711815562E-2</v>
      </c>
      <c r="P228" s="172">
        <f t="shared" si="28"/>
        <v>826</v>
      </c>
      <c r="Q228" s="173">
        <f t="shared" si="29"/>
        <v>687</v>
      </c>
      <c r="R228" s="173">
        <f t="shared" si="30"/>
        <v>9</v>
      </c>
      <c r="S228" s="193">
        <f t="shared" si="31"/>
        <v>1.2931034482758621E-2</v>
      </c>
    </row>
    <row r="229" spans="1:19" x14ac:dyDescent="0.2">
      <c r="A229" s="192" t="s">
        <v>420</v>
      </c>
      <c r="B229" s="179" t="s">
        <v>65</v>
      </c>
      <c r="C229" s="180" t="s">
        <v>66</v>
      </c>
      <c r="D229" s="170"/>
      <c r="E229" s="171"/>
      <c r="F229" s="171"/>
      <c r="G229" s="171"/>
      <c r="H229" s="198" t="str">
        <f t="shared" si="25"/>
        <v/>
      </c>
      <c r="I229" s="203">
        <v>612</v>
      </c>
      <c r="J229" s="25">
        <v>453</v>
      </c>
      <c r="K229" s="25">
        <v>250</v>
      </c>
      <c r="L229" s="184">
        <f t="shared" si="26"/>
        <v>0.55187637969094927</v>
      </c>
      <c r="M229" s="206"/>
      <c r="N229" s="25">
        <v>96</v>
      </c>
      <c r="O229" s="201">
        <f t="shared" si="27"/>
        <v>0.17486338797814208</v>
      </c>
      <c r="P229" s="172">
        <f t="shared" si="28"/>
        <v>612</v>
      </c>
      <c r="Q229" s="173">
        <f t="shared" si="29"/>
        <v>453</v>
      </c>
      <c r="R229" s="173">
        <f t="shared" si="30"/>
        <v>96</v>
      </c>
      <c r="S229" s="193">
        <f t="shared" si="31"/>
        <v>0.17486338797814208</v>
      </c>
    </row>
    <row r="230" spans="1:19" x14ac:dyDescent="0.2">
      <c r="A230" s="192" t="s">
        <v>420</v>
      </c>
      <c r="B230" s="179" t="s">
        <v>71</v>
      </c>
      <c r="C230" s="180" t="s">
        <v>72</v>
      </c>
      <c r="D230" s="170"/>
      <c r="E230" s="171"/>
      <c r="F230" s="171"/>
      <c r="G230" s="171"/>
      <c r="H230" s="198" t="str">
        <f t="shared" si="25"/>
        <v/>
      </c>
      <c r="I230" s="203">
        <v>11</v>
      </c>
      <c r="J230" s="25">
        <v>10</v>
      </c>
      <c r="K230" s="25">
        <v>4</v>
      </c>
      <c r="L230" s="184">
        <f t="shared" si="26"/>
        <v>0.4</v>
      </c>
      <c r="M230" s="206"/>
      <c r="N230" s="25"/>
      <c r="O230" s="201">
        <f t="shared" si="27"/>
        <v>0</v>
      </c>
      <c r="P230" s="172">
        <f t="shared" si="28"/>
        <v>11</v>
      </c>
      <c r="Q230" s="173">
        <f t="shared" si="29"/>
        <v>10</v>
      </c>
      <c r="R230" s="173" t="str">
        <f t="shared" si="30"/>
        <v/>
      </c>
      <c r="S230" s="193" t="str">
        <f t="shared" si="31"/>
        <v/>
      </c>
    </row>
    <row r="231" spans="1:19" x14ac:dyDescent="0.2">
      <c r="A231" s="192" t="s">
        <v>420</v>
      </c>
      <c r="B231" s="179" t="s">
        <v>74</v>
      </c>
      <c r="C231" s="180" t="s">
        <v>247</v>
      </c>
      <c r="D231" s="170"/>
      <c r="E231" s="171"/>
      <c r="F231" s="171"/>
      <c r="G231" s="171"/>
      <c r="H231" s="198" t="str">
        <f t="shared" si="25"/>
        <v/>
      </c>
      <c r="I231" s="203">
        <v>8</v>
      </c>
      <c r="J231" s="25">
        <v>6</v>
      </c>
      <c r="K231" s="25"/>
      <c r="L231" s="184">
        <f t="shared" si="26"/>
        <v>0</v>
      </c>
      <c r="M231" s="206">
        <v>2</v>
      </c>
      <c r="N231" s="25"/>
      <c r="O231" s="201">
        <f t="shared" si="27"/>
        <v>0</v>
      </c>
      <c r="P231" s="172">
        <f t="shared" si="28"/>
        <v>8</v>
      </c>
      <c r="Q231" s="173">
        <f t="shared" si="29"/>
        <v>8</v>
      </c>
      <c r="R231" s="173" t="str">
        <f t="shared" si="30"/>
        <v/>
      </c>
      <c r="S231" s="193" t="str">
        <f t="shared" si="31"/>
        <v/>
      </c>
    </row>
    <row r="232" spans="1:19" x14ac:dyDescent="0.2">
      <c r="A232" s="192" t="s">
        <v>420</v>
      </c>
      <c r="B232" s="179" t="s">
        <v>78</v>
      </c>
      <c r="C232" s="180" t="s">
        <v>79</v>
      </c>
      <c r="D232" s="170"/>
      <c r="E232" s="171"/>
      <c r="F232" s="171"/>
      <c r="G232" s="171"/>
      <c r="H232" s="198" t="str">
        <f t="shared" si="25"/>
        <v/>
      </c>
      <c r="I232" s="203">
        <v>6</v>
      </c>
      <c r="J232" s="25">
        <v>5</v>
      </c>
      <c r="K232" s="25"/>
      <c r="L232" s="184">
        <f t="shared" si="26"/>
        <v>0</v>
      </c>
      <c r="M232" s="206"/>
      <c r="N232" s="25"/>
      <c r="O232" s="201">
        <f t="shared" si="27"/>
        <v>0</v>
      </c>
      <c r="P232" s="172">
        <f t="shared" si="28"/>
        <v>6</v>
      </c>
      <c r="Q232" s="173">
        <f t="shared" si="29"/>
        <v>5</v>
      </c>
      <c r="R232" s="173" t="str">
        <f t="shared" si="30"/>
        <v/>
      </c>
      <c r="S232" s="193" t="str">
        <f t="shared" si="31"/>
        <v/>
      </c>
    </row>
    <row r="233" spans="1:19" x14ac:dyDescent="0.2">
      <c r="A233" s="192" t="s">
        <v>420</v>
      </c>
      <c r="B233" s="179" t="s">
        <v>78</v>
      </c>
      <c r="C233" s="180" t="s">
        <v>421</v>
      </c>
      <c r="D233" s="170"/>
      <c r="E233" s="171"/>
      <c r="F233" s="171"/>
      <c r="G233" s="171"/>
      <c r="H233" s="198" t="str">
        <f t="shared" si="25"/>
        <v/>
      </c>
      <c r="I233" s="203">
        <v>14</v>
      </c>
      <c r="J233" s="25">
        <v>12</v>
      </c>
      <c r="K233" s="25">
        <v>12</v>
      </c>
      <c r="L233" s="184">
        <f t="shared" si="26"/>
        <v>1</v>
      </c>
      <c r="M233" s="206"/>
      <c r="N233" s="25"/>
      <c r="O233" s="201">
        <f t="shared" si="27"/>
        <v>0</v>
      </c>
      <c r="P233" s="172">
        <f t="shared" si="28"/>
        <v>14</v>
      </c>
      <c r="Q233" s="173">
        <f t="shared" si="29"/>
        <v>12</v>
      </c>
      <c r="R233" s="173" t="str">
        <f t="shared" si="30"/>
        <v/>
      </c>
      <c r="S233" s="193" t="str">
        <f t="shared" si="31"/>
        <v/>
      </c>
    </row>
    <row r="234" spans="1:19" x14ac:dyDescent="0.2">
      <c r="A234" s="192" t="s">
        <v>420</v>
      </c>
      <c r="B234" s="179" t="s">
        <v>81</v>
      </c>
      <c r="C234" s="180" t="s">
        <v>82</v>
      </c>
      <c r="D234" s="170">
        <v>3</v>
      </c>
      <c r="E234" s="171">
        <v>1</v>
      </c>
      <c r="F234" s="171">
        <v>1</v>
      </c>
      <c r="G234" s="171">
        <v>2</v>
      </c>
      <c r="H234" s="198">
        <f t="shared" si="25"/>
        <v>0.66666666666666663</v>
      </c>
      <c r="I234" s="203">
        <v>706</v>
      </c>
      <c r="J234" s="25">
        <v>375</v>
      </c>
      <c r="K234" s="25">
        <v>149</v>
      </c>
      <c r="L234" s="184">
        <f t="shared" si="26"/>
        <v>0.39733333333333332</v>
      </c>
      <c r="M234" s="206"/>
      <c r="N234" s="25">
        <v>247</v>
      </c>
      <c r="O234" s="201">
        <f t="shared" si="27"/>
        <v>0.39710610932475882</v>
      </c>
      <c r="P234" s="172">
        <f t="shared" si="28"/>
        <v>709</v>
      </c>
      <c r="Q234" s="173">
        <f t="shared" si="29"/>
        <v>376</v>
      </c>
      <c r="R234" s="173">
        <f t="shared" si="30"/>
        <v>249</v>
      </c>
      <c r="S234" s="193">
        <f t="shared" si="31"/>
        <v>0.39839999999999998</v>
      </c>
    </row>
    <row r="235" spans="1:19" x14ac:dyDescent="0.2">
      <c r="A235" s="192" t="s">
        <v>420</v>
      </c>
      <c r="B235" s="179" t="s">
        <v>83</v>
      </c>
      <c r="C235" s="180" t="s">
        <v>84</v>
      </c>
      <c r="D235" s="170"/>
      <c r="E235" s="171"/>
      <c r="F235" s="171"/>
      <c r="G235" s="171"/>
      <c r="H235" s="198" t="str">
        <f t="shared" si="25"/>
        <v/>
      </c>
      <c r="I235" s="203">
        <v>4</v>
      </c>
      <c r="J235" s="25">
        <v>2</v>
      </c>
      <c r="K235" s="25">
        <v>2</v>
      </c>
      <c r="L235" s="184">
        <f t="shared" si="26"/>
        <v>1</v>
      </c>
      <c r="M235" s="206">
        <v>1</v>
      </c>
      <c r="N235" s="25">
        <v>1</v>
      </c>
      <c r="O235" s="201">
        <f t="shared" si="27"/>
        <v>0.25</v>
      </c>
      <c r="P235" s="172">
        <f t="shared" si="28"/>
        <v>4</v>
      </c>
      <c r="Q235" s="173">
        <f t="shared" si="29"/>
        <v>3</v>
      </c>
      <c r="R235" s="173">
        <f t="shared" si="30"/>
        <v>1</v>
      </c>
      <c r="S235" s="193">
        <f t="shared" si="31"/>
        <v>0.25</v>
      </c>
    </row>
    <row r="236" spans="1:19" x14ac:dyDescent="0.2">
      <c r="A236" s="192" t="s">
        <v>420</v>
      </c>
      <c r="B236" s="179" t="s">
        <v>375</v>
      </c>
      <c r="C236" s="180" t="s">
        <v>376</v>
      </c>
      <c r="D236" s="170"/>
      <c r="E236" s="171"/>
      <c r="F236" s="171"/>
      <c r="G236" s="171"/>
      <c r="H236" s="198" t="str">
        <f t="shared" si="25"/>
        <v/>
      </c>
      <c r="I236" s="203">
        <v>3</v>
      </c>
      <c r="J236" s="25">
        <v>3</v>
      </c>
      <c r="K236" s="25">
        <v>1</v>
      </c>
      <c r="L236" s="184">
        <f t="shared" si="26"/>
        <v>0.33333333333333331</v>
      </c>
      <c r="M236" s="206"/>
      <c r="N236" s="25"/>
      <c r="O236" s="201">
        <f t="shared" si="27"/>
        <v>0</v>
      </c>
      <c r="P236" s="172">
        <f t="shared" si="28"/>
        <v>3</v>
      </c>
      <c r="Q236" s="173">
        <f t="shared" si="29"/>
        <v>3</v>
      </c>
      <c r="R236" s="173" t="str">
        <f t="shared" si="30"/>
        <v/>
      </c>
      <c r="S236" s="193" t="str">
        <f t="shared" si="31"/>
        <v/>
      </c>
    </row>
    <row r="237" spans="1:19" x14ac:dyDescent="0.2">
      <c r="A237" s="192" t="s">
        <v>420</v>
      </c>
      <c r="B237" s="179" t="s">
        <v>92</v>
      </c>
      <c r="C237" s="180" t="s">
        <v>93</v>
      </c>
      <c r="D237" s="170"/>
      <c r="E237" s="171"/>
      <c r="F237" s="171"/>
      <c r="G237" s="171"/>
      <c r="H237" s="198" t="str">
        <f t="shared" si="25"/>
        <v/>
      </c>
      <c r="I237" s="203">
        <v>2586</v>
      </c>
      <c r="J237" s="25">
        <v>2047</v>
      </c>
      <c r="K237" s="25">
        <v>1607</v>
      </c>
      <c r="L237" s="184">
        <f t="shared" si="26"/>
        <v>0.78505129457743039</v>
      </c>
      <c r="M237" s="206">
        <v>3</v>
      </c>
      <c r="N237" s="25">
        <v>382</v>
      </c>
      <c r="O237" s="201">
        <f t="shared" si="27"/>
        <v>0.15707236842105263</v>
      </c>
      <c r="P237" s="172">
        <f t="shared" si="28"/>
        <v>2586</v>
      </c>
      <c r="Q237" s="173">
        <f t="shared" si="29"/>
        <v>2050</v>
      </c>
      <c r="R237" s="173">
        <f t="shared" si="30"/>
        <v>382</v>
      </c>
      <c r="S237" s="193">
        <f t="shared" si="31"/>
        <v>0.15707236842105263</v>
      </c>
    </row>
    <row r="238" spans="1:19" x14ac:dyDescent="0.2">
      <c r="A238" s="192" t="s">
        <v>420</v>
      </c>
      <c r="B238" s="179" t="s">
        <v>98</v>
      </c>
      <c r="C238" s="180" t="s">
        <v>99</v>
      </c>
      <c r="D238" s="170"/>
      <c r="E238" s="171"/>
      <c r="F238" s="171"/>
      <c r="G238" s="171"/>
      <c r="H238" s="198" t="str">
        <f t="shared" si="25"/>
        <v/>
      </c>
      <c r="I238" s="203">
        <v>400</v>
      </c>
      <c r="J238" s="25">
        <v>350</v>
      </c>
      <c r="K238" s="25">
        <v>257</v>
      </c>
      <c r="L238" s="184">
        <f t="shared" si="26"/>
        <v>0.73428571428571432</v>
      </c>
      <c r="M238" s="206"/>
      <c r="N238" s="25">
        <v>42</v>
      </c>
      <c r="O238" s="201">
        <f t="shared" si="27"/>
        <v>0.10714285714285714</v>
      </c>
      <c r="P238" s="172">
        <f t="shared" si="28"/>
        <v>400</v>
      </c>
      <c r="Q238" s="173">
        <f t="shared" si="29"/>
        <v>350</v>
      </c>
      <c r="R238" s="173">
        <f t="shared" si="30"/>
        <v>42</v>
      </c>
      <c r="S238" s="193">
        <f t="shared" si="31"/>
        <v>0.10714285714285714</v>
      </c>
    </row>
    <row r="239" spans="1:19" x14ac:dyDescent="0.2">
      <c r="A239" s="192" t="s">
        <v>420</v>
      </c>
      <c r="B239" s="179" t="s">
        <v>538</v>
      </c>
      <c r="C239" s="180" t="s">
        <v>100</v>
      </c>
      <c r="D239" s="170"/>
      <c r="E239" s="171"/>
      <c r="F239" s="171"/>
      <c r="G239" s="171"/>
      <c r="H239" s="198" t="str">
        <f t="shared" si="25"/>
        <v/>
      </c>
      <c r="I239" s="203">
        <v>875</v>
      </c>
      <c r="J239" s="25">
        <v>659</v>
      </c>
      <c r="K239" s="25">
        <v>271</v>
      </c>
      <c r="L239" s="184">
        <f t="shared" si="26"/>
        <v>0.41122913505311076</v>
      </c>
      <c r="M239" s="206">
        <v>8</v>
      </c>
      <c r="N239" s="25">
        <v>147</v>
      </c>
      <c r="O239" s="201">
        <f t="shared" si="27"/>
        <v>0.18058968058968058</v>
      </c>
      <c r="P239" s="172">
        <f t="shared" si="28"/>
        <v>875</v>
      </c>
      <c r="Q239" s="173">
        <f t="shared" si="29"/>
        <v>667</v>
      </c>
      <c r="R239" s="173">
        <f t="shared" si="30"/>
        <v>147</v>
      </c>
      <c r="S239" s="193">
        <f t="shared" si="31"/>
        <v>0.18058968058968058</v>
      </c>
    </row>
    <row r="240" spans="1:19" x14ac:dyDescent="0.2">
      <c r="A240" s="192" t="s">
        <v>420</v>
      </c>
      <c r="B240" s="179" t="s">
        <v>107</v>
      </c>
      <c r="C240" s="180" t="s">
        <v>287</v>
      </c>
      <c r="D240" s="170"/>
      <c r="E240" s="171"/>
      <c r="F240" s="171"/>
      <c r="G240" s="171"/>
      <c r="H240" s="198" t="str">
        <f t="shared" si="25"/>
        <v/>
      </c>
      <c r="I240" s="203">
        <v>3</v>
      </c>
      <c r="J240" s="25">
        <v>1</v>
      </c>
      <c r="K240" s="25">
        <v>1</v>
      </c>
      <c r="L240" s="184">
        <f t="shared" si="26"/>
        <v>1</v>
      </c>
      <c r="M240" s="206"/>
      <c r="N240" s="25">
        <v>1</v>
      </c>
      <c r="O240" s="201">
        <f t="shared" si="27"/>
        <v>0.5</v>
      </c>
      <c r="P240" s="172">
        <f t="shared" si="28"/>
        <v>3</v>
      </c>
      <c r="Q240" s="173">
        <f t="shared" si="29"/>
        <v>1</v>
      </c>
      <c r="R240" s="173">
        <f t="shared" si="30"/>
        <v>1</v>
      </c>
      <c r="S240" s="193">
        <f t="shared" si="31"/>
        <v>0.5</v>
      </c>
    </row>
    <row r="241" spans="1:19" x14ac:dyDescent="0.2">
      <c r="A241" s="192" t="s">
        <v>420</v>
      </c>
      <c r="B241" s="179" t="s">
        <v>116</v>
      </c>
      <c r="C241" s="180" t="s">
        <v>117</v>
      </c>
      <c r="D241" s="170">
        <v>3</v>
      </c>
      <c r="E241" s="171"/>
      <c r="F241" s="171"/>
      <c r="G241" s="171"/>
      <c r="H241" s="198" t="str">
        <f t="shared" si="25"/>
        <v/>
      </c>
      <c r="I241" s="203">
        <v>1259</v>
      </c>
      <c r="J241" s="25">
        <v>786</v>
      </c>
      <c r="K241" s="25">
        <v>246</v>
      </c>
      <c r="L241" s="184">
        <f t="shared" si="26"/>
        <v>0.31297709923664124</v>
      </c>
      <c r="M241" s="206">
        <v>2</v>
      </c>
      <c r="N241" s="25">
        <v>355</v>
      </c>
      <c r="O241" s="201">
        <f t="shared" si="27"/>
        <v>0.310586176727909</v>
      </c>
      <c r="P241" s="172">
        <f t="shared" si="28"/>
        <v>1262</v>
      </c>
      <c r="Q241" s="173">
        <f t="shared" si="29"/>
        <v>788</v>
      </c>
      <c r="R241" s="173">
        <f t="shared" si="30"/>
        <v>355</v>
      </c>
      <c r="S241" s="193">
        <f t="shared" si="31"/>
        <v>0.310586176727909</v>
      </c>
    </row>
    <row r="242" spans="1:19" x14ac:dyDescent="0.2">
      <c r="A242" s="192" t="s">
        <v>420</v>
      </c>
      <c r="B242" s="179" t="s">
        <v>358</v>
      </c>
      <c r="C242" s="180" t="s">
        <v>359</v>
      </c>
      <c r="D242" s="170"/>
      <c r="E242" s="171"/>
      <c r="F242" s="171"/>
      <c r="G242" s="171"/>
      <c r="H242" s="198" t="str">
        <f t="shared" si="25"/>
        <v/>
      </c>
      <c r="I242" s="203">
        <v>6</v>
      </c>
      <c r="J242" s="25">
        <v>6</v>
      </c>
      <c r="K242" s="25"/>
      <c r="L242" s="184">
        <f t="shared" si="26"/>
        <v>0</v>
      </c>
      <c r="M242" s="206"/>
      <c r="N242" s="25"/>
      <c r="O242" s="201">
        <f t="shared" si="27"/>
        <v>0</v>
      </c>
      <c r="P242" s="172">
        <f t="shared" si="28"/>
        <v>6</v>
      </c>
      <c r="Q242" s="173">
        <f t="shared" si="29"/>
        <v>6</v>
      </c>
      <c r="R242" s="173" t="str">
        <f t="shared" si="30"/>
        <v/>
      </c>
      <c r="S242" s="193" t="str">
        <f t="shared" si="31"/>
        <v/>
      </c>
    </row>
    <row r="243" spans="1:19" x14ac:dyDescent="0.2">
      <c r="A243" s="192" t="s">
        <v>420</v>
      </c>
      <c r="B243" s="179" t="s">
        <v>122</v>
      </c>
      <c r="C243" s="180" t="s">
        <v>123</v>
      </c>
      <c r="D243" s="170"/>
      <c r="E243" s="171"/>
      <c r="F243" s="171"/>
      <c r="G243" s="171"/>
      <c r="H243" s="198" t="str">
        <f t="shared" si="25"/>
        <v/>
      </c>
      <c r="I243" s="203">
        <v>762</v>
      </c>
      <c r="J243" s="25">
        <v>375</v>
      </c>
      <c r="K243" s="25">
        <v>192</v>
      </c>
      <c r="L243" s="184">
        <f t="shared" si="26"/>
        <v>0.51200000000000001</v>
      </c>
      <c r="M243" s="206">
        <v>73</v>
      </c>
      <c r="N243" s="25">
        <v>281</v>
      </c>
      <c r="O243" s="201">
        <f t="shared" si="27"/>
        <v>0.38545953360768176</v>
      </c>
      <c r="P243" s="172">
        <f t="shared" si="28"/>
        <v>762</v>
      </c>
      <c r="Q243" s="173">
        <f t="shared" si="29"/>
        <v>448</v>
      </c>
      <c r="R243" s="173">
        <f t="shared" si="30"/>
        <v>281</v>
      </c>
      <c r="S243" s="193">
        <f t="shared" si="31"/>
        <v>0.38545953360768176</v>
      </c>
    </row>
    <row r="244" spans="1:19" x14ac:dyDescent="0.2">
      <c r="A244" s="192" t="s">
        <v>420</v>
      </c>
      <c r="B244" s="179" t="s">
        <v>127</v>
      </c>
      <c r="C244" s="180" t="s">
        <v>128</v>
      </c>
      <c r="D244" s="170"/>
      <c r="E244" s="171"/>
      <c r="F244" s="171"/>
      <c r="G244" s="171"/>
      <c r="H244" s="198" t="str">
        <f t="shared" si="25"/>
        <v/>
      </c>
      <c r="I244" s="203">
        <v>114</v>
      </c>
      <c r="J244" s="25">
        <v>35</v>
      </c>
      <c r="K244" s="25">
        <v>10</v>
      </c>
      <c r="L244" s="184">
        <f t="shared" si="26"/>
        <v>0.2857142857142857</v>
      </c>
      <c r="M244" s="206"/>
      <c r="N244" s="25">
        <v>71</v>
      </c>
      <c r="O244" s="201">
        <f t="shared" si="27"/>
        <v>0.66981132075471694</v>
      </c>
      <c r="P244" s="172">
        <f t="shared" si="28"/>
        <v>114</v>
      </c>
      <c r="Q244" s="173">
        <f t="shared" si="29"/>
        <v>35</v>
      </c>
      <c r="R244" s="173">
        <f t="shared" si="30"/>
        <v>71</v>
      </c>
      <c r="S244" s="193">
        <f t="shared" si="31"/>
        <v>0.66981132075471694</v>
      </c>
    </row>
    <row r="245" spans="1:19" x14ac:dyDescent="0.2">
      <c r="A245" s="192" t="s">
        <v>420</v>
      </c>
      <c r="B245" s="179" t="s">
        <v>130</v>
      </c>
      <c r="C245" s="180" t="s">
        <v>131</v>
      </c>
      <c r="D245" s="170">
        <v>1</v>
      </c>
      <c r="E245" s="171">
        <v>1</v>
      </c>
      <c r="F245" s="171">
        <v>1</v>
      </c>
      <c r="G245" s="171"/>
      <c r="H245" s="198">
        <f t="shared" si="25"/>
        <v>0</v>
      </c>
      <c r="I245" s="203">
        <v>51</v>
      </c>
      <c r="J245" s="25">
        <v>43</v>
      </c>
      <c r="K245" s="25">
        <v>41</v>
      </c>
      <c r="L245" s="184">
        <f t="shared" si="26"/>
        <v>0.95348837209302328</v>
      </c>
      <c r="M245" s="206"/>
      <c r="N245" s="25">
        <v>5</v>
      </c>
      <c r="O245" s="201">
        <f t="shared" si="27"/>
        <v>0.10416666666666667</v>
      </c>
      <c r="P245" s="172">
        <f t="shared" si="28"/>
        <v>52</v>
      </c>
      <c r="Q245" s="173">
        <f t="shared" si="29"/>
        <v>44</v>
      </c>
      <c r="R245" s="173">
        <f t="shared" si="30"/>
        <v>5</v>
      </c>
      <c r="S245" s="193">
        <f t="shared" si="31"/>
        <v>0.10204081632653061</v>
      </c>
    </row>
    <row r="246" spans="1:19" x14ac:dyDescent="0.2">
      <c r="A246" s="192" t="s">
        <v>420</v>
      </c>
      <c r="B246" s="179" t="s">
        <v>140</v>
      </c>
      <c r="C246" s="180" t="s">
        <v>142</v>
      </c>
      <c r="D246" s="170"/>
      <c r="E246" s="171"/>
      <c r="F246" s="171"/>
      <c r="G246" s="171"/>
      <c r="H246" s="198" t="str">
        <f t="shared" si="25"/>
        <v/>
      </c>
      <c r="I246" s="203">
        <v>2</v>
      </c>
      <c r="J246" s="25">
        <v>1</v>
      </c>
      <c r="K246" s="25">
        <v>1</v>
      </c>
      <c r="L246" s="184">
        <f t="shared" si="26"/>
        <v>1</v>
      </c>
      <c r="M246" s="206"/>
      <c r="N246" s="25"/>
      <c r="O246" s="201">
        <f t="shared" si="27"/>
        <v>0</v>
      </c>
      <c r="P246" s="172">
        <f t="shared" si="28"/>
        <v>2</v>
      </c>
      <c r="Q246" s="173">
        <f t="shared" si="29"/>
        <v>1</v>
      </c>
      <c r="R246" s="173" t="str">
        <f t="shared" si="30"/>
        <v/>
      </c>
      <c r="S246" s="193" t="str">
        <f t="shared" si="31"/>
        <v/>
      </c>
    </row>
    <row r="247" spans="1:19" x14ac:dyDescent="0.2">
      <c r="A247" s="192" t="s">
        <v>420</v>
      </c>
      <c r="B247" s="179" t="s">
        <v>147</v>
      </c>
      <c r="C247" s="180" t="s">
        <v>148</v>
      </c>
      <c r="D247" s="170"/>
      <c r="E247" s="171"/>
      <c r="F247" s="171"/>
      <c r="G247" s="171"/>
      <c r="H247" s="198" t="str">
        <f t="shared" si="25"/>
        <v/>
      </c>
      <c r="I247" s="203">
        <v>722</v>
      </c>
      <c r="J247" s="25">
        <v>169</v>
      </c>
      <c r="K247" s="25">
        <v>44</v>
      </c>
      <c r="L247" s="184">
        <f t="shared" si="26"/>
        <v>0.26035502958579881</v>
      </c>
      <c r="M247" s="206"/>
      <c r="N247" s="25">
        <v>531</v>
      </c>
      <c r="O247" s="201">
        <f t="shared" si="27"/>
        <v>0.75857142857142856</v>
      </c>
      <c r="P247" s="172">
        <f t="shared" si="28"/>
        <v>722</v>
      </c>
      <c r="Q247" s="173">
        <f t="shared" si="29"/>
        <v>169</v>
      </c>
      <c r="R247" s="173">
        <f t="shared" si="30"/>
        <v>531</v>
      </c>
      <c r="S247" s="193">
        <f t="shared" si="31"/>
        <v>0.75857142857142856</v>
      </c>
    </row>
    <row r="248" spans="1:19" x14ac:dyDescent="0.2">
      <c r="A248" s="192" t="s">
        <v>420</v>
      </c>
      <c r="B248" s="179" t="s">
        <v>149</v>
      </c>
      <c r="C248" s="180" t="s">
        <v>150</v>
      </c>
      <c r="D248" s="170"/>
      <c r="E248" s="171"/>
      <c r="F248" s="171"/>
      <c r="G248" s="171"/>
      <c r="H248" s="198" t="str">
        <f t="shared" si="25"/>
        <v/>
      </c>
      <c r="I248" s="203">
        <v>7</v>
      </c>
      <c r="J248" s="25">
        <v>7</v>
      </c>
      <c r="K248" s="25"/>
      <c r="L248" s="184">
        <f t="shared" si="26"/>
        <v>0</v>
      </c>
      <c r="M248" s="206"/>
      <c r="N248" s="25"/>
      <c r="O248" s="201">
        <f t="shared" si="27"/>
        <v>0</v>
      </c>
      <c r="P248" s="172">
        <f t="shared" si="28"/>
        <v>7</v>
      </c>
      <c r="Q248" s="173">
        <f t="shared" si="29"/>
        <v>7</v>
      </c>
      <c r="R248" s="173" t="str">
        <f t="shared" si="30"/>
        <v/>
      </c>
      <c r="S248" s="193" t="str">
        <f t="shared" si="31"/>
        <v/>
      </c>
    </row>
    <row r="249" spans="1:19" x14ac:dyDescent="0.2">
      <c r="A249" s="192" t="s">
        <v>420</v>
      </c>
      <c r="B249" s="179" t="s">
        <v>153</v>
      </c>
      <c r="C249" s="180" t="s">
        <v>154</v>
      </c>
      <c r="D249" s="170"/>
      <c r="E249" s="171"/>
      <c r="F249" s="171"/>
      <c r="G249" s="171"/>
      <c r="H249" s="198" t="str">
        <f t="shared" si="25"/>
        <v/>
      </c>
      <c r="I249" s="203">
        <v>1484</v>
      </c>
      <c r="J249" s="25">
        <v>404</v>
      </c>
      <c r="K249" s="25">
        <v>190</v>
      </c>
      <c r="L249" s="184">
        <f t="shared" si="26"/>
        <v>0.47029702970297027</v>
      </c>
      <c r="M249" s="206">
        <v>56</v>
      </c>
      <c r="N249" s="25">
        <v>919</v>
      </c>
      <c r="O249" s="201">
        <f t="shared" si="27"/>
        <v>0.66642494561276289</v>
      </c>
      <c r="P249" s="172">
        <f t="shared" si="28"/>
        <v>1484</v>
      </c>
      <c r="Q249" s="173">
        <f t="shared" si="29"/>
        <v>460</v>
      </c>
      <c r="R249" s="173">
        <f t="shared" si="30"/>
        <v>919</v>
      </c>
      <c r="S249" s="193">
        <f t="shared" si="31"/>
        <v>0.66642494561276289</v>
      </c>
    </row>
    <row r="250" spans="1:19" x14ac:dyDescent="0.2">
      <c r="A250" s="192" t="s">
        <v>420</v>
      </c>
      <c r="B250" s="179" t="s">
        <v>160</v>
      </c>
      <c r="C250" s="180" t="s">
        <v>161</v>
      </c>
      <c r="D250" s="170">
        <v>2</v>
      </c>
      <c r="E250" s="171">
        <v>2</v>
      </c>
      <c r="F250" s="171">
        <v>2</v>
      </c>
      <c r="G250" s="171"/>
      <c r="H250" s="198">
        <f t="shared" si="25"/>
        <v>0</v>
      </c>
      <c r="I250" s="203">
        <v>2654</v>
      </c>
      <c r="J250" s="25">
        <v>2410</v>
      </c>
      <c r="K250" s="25">
        <v>2154</v>
      </c>
      <c r="L250" s="184">
        <f t="shared" si="26"/>
        <v>0.89377593360995855</v>
      </c>
      <c r="M250" s="206">
        <v>1</v>
      </c>
      <c r="N250" s="25">
        <v>192</v>
      </c>
      <c r="O250" s="201">
        <f t="shared" si="27"/>
        <v>7.3761044948136761E-2</v>
      </c>
      <c r="P250" s="172">
        <f t="shared" si="28"/>
        <v>2656</v>
      </c>
      <c r="Q250" s="173">
        <f t="shared" si="29"/>
        <v>2413</v>
      </c>
      <c r="R250" s="173">
        <f t="shared" si="30"/>
        <v>192</v>
      </c>
      <c r="S250" s="193">
        <f t="shared" si="31"/>
        <v>7.3704414587332054E-2</v>
      </c>
    </row>
    <row r="251" spans="1:19" x14ac:dyDescent="0.2">
      <c r="A251" s="192" t="s">
        <v>420</v>
      </c>
      <c r="B251" s="179" t="s">
        <v>162</v>
      </c>
      <c r="C251" s="180" t="s">
        <v>249</v>
      </c>
      <c r="D251" s="170"/>
      <c r="E251" s="171"/>
      <c r="F251" s="171"/>
      <c r="G251" s="171"/>
      <c r="H251" s="198" t="str">
        <f t="shared" si="25"/>
        <v/>
      </c>
      <c r="I251" s="203">
        <v>11</v>
      </c>
      <c r="J251" s="25"/>
      <c r="K251" s="25"/>
      <c r="L251" s="184" t="str">
        <f t="shared" si="26"/>
        <v/>
      </c>
      <c r="M251" s="206">
        <v>8</v>
      </c>
      <c r="N251" s="25">
        <v>1</v>
      </c>
      <c r="O251" s="201">
        <f t="shared" si="27"/>
        <v>0.1111111111111111</v>
      </c>
      <c r="P251" s="172">
        <f t="shared" si="28"/>
        <v>11</v>
      </c>
      <c r="Q251" s="173">
        <f t="shared" si="29"/>
        <v>8</v>
      </c>
      <c r="R251" s="173">
        <f t="shared" si="30"/>
        <v>1</v>
      </c>
      <c r="S251" s="193">
        <f t="shared" si="31"/>
        <v>0.1111111111111111</v>
      </c>
    </row>
    <row r="252" spans="1:19" x14ac:dyDescent="0.2">
      <c r="A252" s="192" t="s">
        <v>420</v>
      </c>
      <c r="B252" s="179" t="s">
        <v>163</v>
      </c>
      <c r="C252" s="180" t="s">
        <v>250</v>
      </c>
      <c r="D252" s="170"/>
      <c r="E252" s="171"/>
      <c r="F252" s="171"/>
      <c r="G252" s="171"/>
      <c r="H252" s="198" t="str">
        <f t="shared" si="25"/>
        <v/>
      </c>
      <c r="I252" s="203">
        <v>8</v>
      </c>
      <c r="J252" s="25">
        <v>7</v>
      </c>
      <c r="K252" s="25">
        <v>7</v>
      </c>
      <c r="L252" s="184">
        <f t="shared" si="26"/>
        <v>1</v>
      </c>
      <c r="M252" s="206"/>
      <c r="N252" s="25"/>
      <c r="O252" s="201">
        <f t="shared" si="27"/>
        <v>0</v>
      </c>
      <c r="P252" s="172">
        <f t="shared" si="28"/>
        <v>8</v>
      </c>
      <c r="Q252" s="173">
        <f t="shared" si="29"/>
        <v>7</v>
      </c>
      <c r="R252" s="173" t="str">
        <f t="shared" si="30"/>
        <v/>
      </c>
      <c r="S252" s="193" t="str">
        <f t="shared" si="31"/>
        <v/>
      </c>
    </row>
    <row r="253" spans="1:19" ht="29" x14ac:dyDescent="0.2">
      <c r="A253" s="192" t="s">
        <v>420</v>
      </c>
      <c r="B253" s="179" t="s">
        <v>168</v>
      </c>
      <c r="C253" s="180" t="s">
        <v>170</v>
      </c>
      <c r="D253" s="170"/>
      <c r="E253" s="171"/>
      <c r="F253" s="171"/>
      <c r="G253" s="171"/>
      <c r="H253" s="198" t="str">
        <f t="shared" ref="H253:H314" si="32">IF((E253+G253)&lt;&gt;0,G253/(E253+G253),"")</f>
        <v/>
      </c>
      <c r="I253" s="203">
        <v>2027</v>
      </c>
      <c r="J253" s="25">
        <v>1897</v>
      </c>
      <c r="K253" s="25">
        <v>1088</v>
      </c>
      <c r="L253" s="184">
        <f t="shared" ref="L253:L314" si="33">IF(J253&lt;&gt;0,K253/J253,"")</f>
        <v>0.57353716394306797</v>
      </c>
      <c r="M253" s="206"/>
      <c r="N253" s="25">
        <v>52</v>
      </c>
      <c r="O253" s="201">
        <f t="shared" ref="O253:O314" si="34">IF((J253+M253+N253)&lt;&gt;0,N253/(J253+M253+N253),"")</f>
        <v>2.6680348896870189E-2</v>
      </c>
      <c r="P253" s="172">
        <f t="shared" ref="P253:P314" si="35">IF(SUM(D253,I253)&gt;0,SUM(D253,I253),"")</f>
        <v>2027</v>
      </c>
      <c r="Q253" s="173">
        <f t="shared" ref="Q253:Q314" si="36">IF(SUM(E253,J253, M253)&gt;0,SUM(E253,J253, M253),"")</f>
        <v>1897</v>
      </c>
      <c r="R253" s="173">
        <f t="shared" ref="R253:R314" si="37">IF(SUM(G253,N253)&gt;0,SUM(G253,N253),"")</f>
        <v>52</v>
      </c>
      <c r="S253" s="193">
        <f t="shared" ref="S253:S314" si="38">IFERROR(IF((Q253+R253)&lt;&gt;0,R253/(Q253+R253),""),"")</f>
        <v>2.6680348896870189E-2</v>
      </c>
    </row>
    <row r="254" spans="1:19" x14ac:dyDescent="0.2">
      <c r="A254" s="192" t="s">
        <v>420</v>
      </c>
      <c r="B254" s="179" t="s">
        <v>174</v>
      </c>
      <c r="C254" s="180" t="s">
        <v>175</v>
      </c>
      <c r="D254" s="170"/>
      <c r="E254" s="171"/>
      <c r="F254" s="171"/>
      <c r="G254" s="171"/>
      <c r="H254" s="198" t="str">
        <f t="shared" si="32"/>
        <v/>
      </c>
      <c r="I254" s="203">
        <v>329</v>
      </c>
      <c r="J254" s="25">
        <v>270</v>
      </c>
      <c r="K254" s="25">
        <v>93</v>
      </c>
      <c r="L254" s="184">
        <f t="shared" si="33"/>
        <v>0.34444444444444444</v>
      </c>
      <c r="M254" s="206">
        <v>5</v>
      </c>
      <c r="N254" s="25">
        <v>29</v>
      </c>
      <c r="O254" s="201">
        <f t="shared" si="34"/>
        <v>9.5394736842105268E-2</v>
      </c>
      <c r="P254" s="172">
        <f t="shared" si="35"/>
        <v>329</v>
      </c>
      <c r="Q254" s="173">
        <f t="shared" si="36"/>
        <v>275</v>
      </c>
      <c r="R254" s="173">
        <f t="shared" si="37"/>
        <v>29</v>
      </c>
      <c r="S254" s="193">
        <f t="shared" si="38"/>
        <v>9.5394736842105268E-2</v>
      </c>
    </row>
    <row r="255" spans="1:19" x14ac:dyDescent="0.2">
      <c r="A255" s="192" t="s">
        <v>420</v>
      </c>
      <c r="B255" s="179" t="s">
        <v>180</v>
      </c>
      <c r="C255" s="180" t="s">
        <v>180</v>
      </c>
      <c r="D255" s="170"/>
      <c r="E255" s="171"/>
      <c r="F255" s="171"/>
      <c r="G255" s="171"/>
      <c r="H255" s="198" t="str">
        <f t="shared" si="32"/>
        <v/>
      </c>
      <c r="I255" s="203">
        <v>387</v>
      </c>
      <c r="J255" s="25">
        <v>369</v>
      </c>
      <c r="K255" s="25">
        <v>129</v>
      </c>
      <c r="L255" s="184">
        <f t="shared" si="33"/>
        <v>0.34959349593495936</v>
      </c>
      <c r="M255" s="206"/>
      <c r="N255" s="25">
        <v>6</v>
      </c>
      <c r="O255" s="201">
        <f t="shared" si="34"/>
        <v>1.6E-2</v>
      </c>
      <c r="P255" s="172">
        <f t="shared" si="35"/>
        <v>387</v>
      </c>
      <c r="Q255" s="173">
        <f t="shared" si="36"/>
        <v>369</v>
      </c>
      <c r="R255" s="173">
        <f t="shared" si="37"/>
        <v>6</v>
      </c>
      <c r="S255" s="193">
        <f t="shared" si="38"/>
        <v>1.6E-2</v>
      </c>
    </row>
    <row r="256" spans="1:19" x14ac:dyDescent="0.2">
      <c r="A256" s="192" t="s">
        <v>420</v>
      </c>
      <c r="B256" s="179" t="s">
        <v>182</v>
      </c>
      <c r="C256" s="180" t="s">
        <v>184</v>
      </c>
      <c r="D256" s="170"/>
      <c r="E256" s="171"/>
      <c r="F256" s="171"/>
      <c r="G256" s="171"/>
      <c r="H256" s="198" t="str">
        <f t="shared" si="32"/>
        <v/>
      </c>
      <c r="I256" s="203">
        <v>1</v>
      </c>
      <c r="J256" s="25">
        <v>1</v>
      </c>
      <c r="K256" s="25"/>
      <c r="L256" s="184">
        <f t="shared" si="33"/>
        <v>0</v>
      </c>
      <c r="M256" s="206"/>
      <c r="N256" s="25"/>
      <c r="O256" s="201">
        <f t="shared" si="34"/>
        <v>0</v>
      </c>
      <c r="P256" s="172">
        <f t="shared" si="35"/>
        <v>1</v>
      </c>
      <c r="Q256" s="173">
        <f t="shared" si="36"/>
        <v>1</v>
      </c>
      <c r="R256" s="173" t="str">
        <f t="shared" si="37"/>
        <v/>
      </c>
      <c r="S256" s="193" t="str">
        <f t="shared" si="38"/>
        <v/>
      </c>
    </row>
    <row r="257" spans="1:19" x14ac:dyDescent="0.2">
      <c r="A257" s="192" t="s">
        <v>420</v>
      </c>
      <c r="B257" s="179" t="s">
        <v>185</v>
      </c>
      <c r="C257" s="180" t="s">
        <v>186</v>
      </c>
      <c r="D257" s="170"/>
      <c r="E257" s="171"/>
      <c r="F257" s="171"/>
      <c r="G257" s="171"/>
      <c r="H257" s="198" t="str">
        <f t="shared" si="32"/>
        <v/>
      </c>
      <c r="I257" s="203">
        <v>9</v>
      </c>
      <c r="J257" s="25">
        <v>9</v>
      </c>
      <c r="K257" s="25">
        <v>6</v>
      </c>
      <c r="L257" s="184">
        <f t="shared" si="33"/>
        <v>0.66666666666666663</v>
      </c>
      <c r="M257" s="206"/>
      <c r="N257" s="25"/>
      <c r="O257" s="201">
        <f t="shared" si="34"/>
        <v>0</v>
      </c>
      <c r="P257" s="172">
        <f t="shared" si="35"/>
        <v>9</v>
      </c>
      <c r="Q257" s="173">
        <f t="shared" si="36"/>
        <v>9</v>
      </c>
      <c r="R257" s="173" t="str">
        <f t="shared" si="37"/>
        <v/>
      </c>
      <c r="S257" s="193" t="str">
        <f t="shared" si="38"/>
        <v/>
      </c>
    </row>
    <row r="258" spans="1:19" x14ac:dyDescent="0.2">
      <c r="A258" s="192" t="s">
        <v>420</v>
      </c>
      <c r="B258" s="179" t="s">
        <v>193</v>
      </c>
      <c r="C258" s="180" t="s">
        <v>194</v>
      </c>
      <c r="D258" s="170"/>
      <c r="E258" s="171"/>
      <c r="F258" s="171"/>
      <c r="G258" s="171"/>
      <c r="H258" s="198" t="str">
        <f t="shared" si="32"/>
        <v/>
      </c>
      <c r="I258" s="203">
        <v>24</v>
      </c>
      <c r="J258" s="25">
        <v>20</v>
      </c>
      <c r="K258" s="25">
        <v>20</v>
      </c>
      <c r="L258" s="184">
        <f t="shared" si="33"/>
        <v>1</v>
      </c>
      <c r="M258" s="206">
        <v>1</v>
      </c>
      <c r="N258" s="25">
        <v>4</v>
      </c>
      <c r="O258" s="201">
        <f t="shared" si="34"/>
        <v>0.16</v>
      </c>
      <c r="P258" s="172">
        <f t="shared" si="35"/>
        <v>24</v>
      </c>
      <c r="Q258" s="173">
        <f t="shared" si="36"/>
        <v>21</v>
      </c>
      <c r="R258" s="173">
        <f t="shared" si="37"/>
        <v>4</v>
      </c>
      <c r="S258" s="193">
        <f t="shared" si="38"/>
        <v>0.16</v>
      </c>
    </row>
    <row r="259" spans="1:19" x14ac:dyDescent="0.2">
      <c r="A259" s="192" t="s">
        <v>420</v>
      </c>
      <c r="B259" s="179" t="s">
        <v>198</v>
      </c>
      <c r="C259" s="180" t="s">
        <v>199</v>
      </c>
      <c r="D259" s="170"/>
      <c r="E259" s="171"/>
      <c r="F259" s="171"/>
      <c r="G259" s="171"/>
      <c r="H259" s="198" t="str">
        <f t="shared" si="32"/>
        <v/>
      </c>
      <c r="I259" s="203">
        <v>1710</v>
      </c>
      <c r="J259" s="25">
        <v>1168</v>
      </c>
      <c r="K259" s="25">
        <v>508</v>
      </c>
      <c r="L259" s="184">
        <f t="shared" si="33"/>
        <v>0.43493150684931509</v>
      </c>
      <c r="M259" s="206">
        <v>1</v>
      </c>
      <c r="N259" s="25">
        <v>425</v>
      </c>
      <c r="O259" s="201">
        <f t="shared" si="34"/>
        <v>0.26662484316185697</v>
      </c>
      <c r="P259" s="172">
        <f t="shared" si="35"/>
        <v>1710</v>
      </c>
      <c r="Q259" s="173">
        <f t="shared" si="36"/>
        <v>1169</v>
      </c>
      <c r="R259" s="173">
        <f t="shared" si="37"/>
        <v>425</v>
      </c>
      <c r="S259" s="193">
        <f t="shared" si="38"/>
        <v>0.26662484316185697</v>
      </c>
    </row>
    <row r="260" spans="1:19" x14ac:dyDescent="0.2">
      <c r="A260" s="192" t="s">
        <v>420</v>
      </c>
      <c r="B260" s="179" t="s">
        <v>204</v>
      </c>
      <c r="C260" s="180" t="s">
        <v>205</v>
      </c>
      <c r="D260" s="170"/>
      <c r="E260" s="171"/>
      <c r="F260" s="171"/>
      <c r="G260" s="171"/>
      <c r="H260" s="198" t="str">
        <f t="shared" si="32"/>
        <v/>
      </c>
      <c r="I260" s="203">
        <v>2995</v>
      </c>
      <c r="J260" s="25">
        <v>2047</v>
      </c>
      <c r="K260" s="25">
        <v>979</v>
      </c>
      <c r="L260" s="184">
        <f t="shared" si="33"/>
        <v>0.47826086956521741</v>
      </c>
      <c r="M260" s="206">
        <v>29</v>
      </c>
      <c r="N260" s="25">
        <v>694</v>
      </c>
      <c r="O260" s="201">
        <f t="shared" si="34"/>
        <v>0.25054151624548737</v>
      </c>
      <c r="P260" s="172">
        <f t="shared" si="35"/>
        <v>2995</v>
      </c>
      <c r="Q260" s="173">
        <f t="shared" si="36"/>
        <v>2076</v>
      </c>
      <c r="R260" s="173">
        <f t="shared" si="37"/>
        <v>694</v>
      </c>
      <c r="S260" s="193">
        <f t="shared" si="38"/>
        <v>0.25054151624548737</v>
      </c>
    </row>
    <row r="261" spans="1:19" x14ac:dyDescent="0.2">
      <c r="A261" s="192" t="s">
        <v>420</v>
      </c>
      <c r="B261" s="179" t="s">
        <v>209</v>
      </c>
      <c r="C261" s="180" t="s">
        <v>493</v>
      </c>
      <c r="D261" s="170"/>
      <c r="E261" s="171"/>
      <c r="F261" s="171"/>
      <c r="G261" s="171"/>
      <c r="H261" s="198" t="str">
        <f t="shared" si="32"/>
        <v/>
      </c>
      <c r="I261" s="203">
        <v>3</v>
      </c>
      <c r="J261" s="25"/>
      <c r="K261" s="25"/>
      <c r="L261" s="184" t="str">
        <f t="shared" si="33"/>
        <v/>
      </c>
      <c r="M261" s="206">
        <v>3</v>
      </c>
      <c r="N261" s="25"/>
      <c r="O261" s="201">
        <f t="shared" si="34"/>
        <v>0</v>
      </c>
      <c r="P261" s="172">
        <f t="shared" si="35"/>
        <v>3</v>
      </c>
      <c r="Q261" s="173">
        <f t="shared" si="36"/>
        <v>3</v>
      </c>
      <c r="R261" s="173" t="str">
        <f t="shared" si="37"/>
        <v/>
      </c>
      <c r="S261" s="193" t="str">
        <f t="shared" si="38"/>
        <v/>
      </c>
    </row>
    <row r="262" spans="1:19" ht="29" x14ac:dyDescent="0.2">
      <c r="A262" s="192" t="s">
        <v>420</v>
      </c>
      <c r="B262" s="179" t="s">
        <v>212</v>
      </c>
      <c r="C262" s="180" t="s">
        <v>214</v>
      </c>
      <c r="D262" s="170">
        <v>1</v>
      </c>
      <c r="E262" s="171"/>
      <c r="F262" s="171"/>
      <c r="G262" s="171"/>
      <c r="H262" s="198" t="str">
        <f t="shared" si="32"/>
        <v/>
      </c>
      <c r="I262" s="203">
        <v>1880</v>
      </c>
      <c r="J262" s="25">
        <v>1285</v>
      </c>
      <c r="K262" s="25">
        <v>594</v>
      </c>
      <c r="L262" s="184">
        <f t="shared" si="33"/>
        <v>0.46225680933852142</v>
      </c>
      <c r="M262" s="206">
        <v>12</v>
      </c>
      <c r="N262" s="25">
        <v>444</v>
      </c>
      <c r="O262" s="201">
        <f t="shared" si="34"/>
        <v>0.25502584721424471</v>
      </c>
      <c r="P262" s="172">
        <f t="shared" si="35"/>
        <v>1881</v>
      </c>
      <c r="Q262" s="173">
        <f t="shared" si="36"/>
        <v>1297</v>
      </c>
      <c r="R262" s="173">
        <f t="shared" si="37"/>
        <v>444</v>
      </c>
      <c r="S262" s="193">
        <f t="shared" si="38"/>
        <v>0.25502584721424471</v>
      </c>
    </row>
    <row r="263" spans="1:19" x14ac:dyDescent="0.2">
      <c r="A263" s="192" t="s">
        <v>420</v>
      </c>
      <c r="B263" s="179" t="s">
        <v>215</v>
      </c>
      <c r="C263" s="180" t="s">
        <v>217</v>
      </c>
      <c r="D263" s="170">
        <v>4</v>
      </c>
      <c r="E263" s="171"/>
      <c r="F263" s="171"/>
      <c r="G263" s="171"/>
      <c r="H263" s="198" t="str">
        <f t="shared" si="32"/>
        <v/>
      </c>
      <c r="I263" s="203">
        <v>2051</v>
      </c>
      <c r="J263" s="25">
        <v>1765</v>
      </c>
      <c r="K263" s="25">
        <v>900</v>
      </c>
      <c r="L263" s="184">
        <f t="shared" si="33"/>
        <v>0.50991501416430596</v>
      </c>
      <c r="M263" s="206">
        <v>25</v>
      </c>
      <c r="N263" s="25">
        <v>116</v>
      </c>
      <c r="O263" s="201">
        <f t="shared" si="34"/>
        <v>6.0860440713536204E-2</v>
      </c>
      <c r="P263" s="172">
        <f t="shared" si="35"/>
        <v>2055</v>
      </c>
      <c r="Q263" s="173">
        <f t="shared" si="36"/>
        <v>1790</v>
      </c>
      <c r="R263" s="173">
        <f t="shared" si="37"/>
        <v>116</v>
      </c>
      <c r="S263" s="193">
        <f t="shared" si="38"/>
        <v>6.0860440713536204E-2</v>
      </c>
    </row>
    <row r="264" spans="1:19" x14ac:dyDescent="0.2">
      <c r="A264" s="192" t="s">
        <v>420</v>
      </c>
      <c r="B264" s="179" t="s">
        <v>220</v>
      </c>
      <c r="C264" s="180" t="s">
        <v>224</v>
      </c>
      <c r="D264" s="170">
        <v>1</v>
      </c>
      <c r="E264" s="171"/>
      <c r="F264" s="171"/>
      <c r="G264" s="171"/>
      <c r="H264" s="198" t="str">
        <f t="shared" si="32"/>
        <v/>
      </c>
      <c r="I264" s="203">
        <v>847</v>
      </c>
      <c r="J264" s="25">
        <v>720</v>
      </c>
      <c r="K264" s="25">
        <v>254</v>
      </c>
      <c r="L264" s="184">
        <f t="shared" si="33"/>
        <v>0.3527777777777778</v>
      </c>
      <c r="M264" s="206">
        <v>1</v>
      </c>
      <c r="N264" s="25">
        <v>35</v>
      </c>
      <c r="O264" s="201">
        <f t="shared" si="34"/>
        <v>4.6296296296296294E-2</v>
      </c>
      <c r="P264" s="172">
        <f t="shared" si="35"/>
        <v>848</v>
      </c>
      <c r="Q264" s="173">
        <f t="shared" si="36"/>
        <v>721</v>
      </c>
      <c r="R264" s="173">
        <f t="shared" si="37"/>
        <v>35</v>
      </c>
      <c r="S264" s="193">
        <f t="shared" si="38"/>
        <v>4.6296296296296294E-2</v>
      </c>
    </row>
    <row r="265" spans="1:19" x14ac:dyDescent="0.2">
      <c r="A265" s="192" t="s">
        <v>439</v>
      </c>
      <c r="B265" s="179" t="s">
        <v>10</v>
      </c>
      <c r="C265" s="180" t="s">
        <v>11</v>
      </c>
      <c r="D265" s="170"/>
      <c r="E265" s="171"/>
      <c r="F265" s="171"/>
      <c r="G265" s="171"/>
      <c r="H265" s="198" t="str">
        <f t="shared" si="32"/>
        <v/>
      </c>
      <c r="I265" s="203">
        <v>4</v>
      </c>
      <c r="J265" s="25">
        <v>2</v>
      </c>
      <c r="K265" s="25">
        <v>2</v>
      </c>
      <c r="L265" s="184">
        <f t="shared" si="33"/>
        <v>1</v>
      </c>
      <c r="M265" s="206"/>
      <c r="N265" s="25">
        <v>2</v>
      </c>
      <c r="O265" s="201">
        <f t="shared" si="34"/>
        <v>0.5</v>
      </c>
      <c r="P265" s="172">
        <f t="shared" si="35"/>
        <v>4</v>
      </c>
      <c r="Q265" s="173">
        <f t="shared" si="36"/>
        <v>2</v>
      </c>
      <c r="R265" s="173">
        <f t="shared" si="37"/>
        <v>2</v>
      </c>
      <c r="S265" s="193">
        <f t="shared" si="38"/>
        <v>0.5</v>
      </c>
    </row>
    <row r="266" spans="1:19" x14ac:dyDescent="0.2">
      <c r="A266" s="192" t="s">
        <v>439</v>
      </c>
      <c r="B266" s="179" t="s">
        <v>19</v>
      </c>
      <c r="C266" s="180" t="s">
        <v>20</v>
      </c>
      <c r="D266" s="170"/>
      <c r="E266" s="171"/>
      <c r="F266" s="171"/>
      <c r="G266" s="171"/>
      <c r="H266" s="198" t="str">
        <f t="shared" si="32"/>
        <v/>
      </c>
      <c r="I266" s="203">
        <v>4885</v>
      </c>
      <c r="J266" s="25">
        <v>4821</v>
      </c>
      <c r="K266" s="25">
        <v>4565</v>
      </c>
      <c r="L266" s="184">
        <f t="shared" si="33"/>
        <v>0.94689898361335822</v>
      </c>
      <c r="M266" s="206">
        <v>2</v>
      </c>
      <c r="N266" s="25">
        <v>52</v>
      </c>
      <c r="O266" s="201">
        <f t="shared" si="34"/>
        <v>1.0666666666666666E-2</v>
      </c>
      <c r="P266" s="172">
        <f t="shared" si="35"/>
        <v>4885</v>
      </c>
      <c r="Q266" s="173">
        <f t="shared" si="36"/>
        <v>4823</v>
      </c>
      <c r="R266" s="173">
        <f t="shared" si="37"/>
        <v>52</v>
      </c>
      <c r="S266" s="193">
        <f t="shared" si="38"/>
        <v>1.0666666666666666E-2</v>
      </c>
    </row>
    <row r="267" spans="1:19" x14ac:dyDescent="0.2">
      <c r="A267" s="192" t="s">
        <v>439</v>
      </c>
      <c r="B267" s="179" t="s">
        <v>35</v>
      </c>
      <c r="C267" s="180" t="s">
        <v>36</v>
      </c>
      <c r="D267" s="170"/>
      <c r="E267" s="171"/>
      <c r="F267" s="171"/>
      <c r="G267" s="171"/>
      <c r="H267" s="198" t="str">
        <f t="shared" si="32"/>
        <v/>
      </c>
      <c r="I267" s="203">
        <v>13</v>
      </c>
      <c r="J267" s="25">
        <v>13</v>
      </c>
      <c r="K267" s="25">
        <v>12</v>
      </c>
      <c r="L267" s="184">
        <f t="shared" si="33"/>
        <v>0.92307692307692313</v>
      </c>
      <c r="M267" s="206"/>
      <c r="N267" s="25"/>
      <c r="O267" s="201">
        <f t="shared" si="34"/>
        <v>0</v>
      </c>
      <c r="P267" s="172">
        <f t="shared" si="35"/>
        <v>13</v>
      </c>
      <c r="Q267" s="173">
        <f t="shared" si="36"/>
        <v>13</v>
      </c>
      <c r="R267" s="173" t="str">
        <f t="shared" si="37"/>
        <v/>
      </c>
      <c r="S267" s="193" t="str">
        <f t="shared" si="38"/>
        <v/>
      </c>
    </row>
    <row r="268" spans="1:19" x14ac:dyDescent="0.2">
      <c r="A268" s="192" t="s">
        <v>439</v>
      </c>
      <c r="B268" s="179" t="s">
        <v>42</v>
      </c>
      <c r="C268" s="180" t="s">
        <v>43</v>
      </c>
      <c r="D268" s="170"/>
      <c r="E268" s="171"/>
      <c r="F268" s="171"/>
      <c r="G268" s="171"/>
      <c r="H268" s="198" t="str">
        <f t="shared" si="32"/>
        <v/>
      </c>
      <c r="I268" s="203">
        <v>6</v>
      </c>
      <c r="J268" s="25">
        <v>5</v>
      </c>
      <c r="K268" s="25">
        <v>3</v>
      </c>
      <c r="L268" s="184">
        <f t="shared" si="33"/>
        <v>0.6</v>
      </c>
      <c r="M268" s="206"/>
      <c r="N268" s="25"/>
      <c r="O268" s="201">
        <f t="shared" si="34"/>
        <v>0</v>
      </c>
      <c r="P268" s="172">
        <f t="shared" si="35"/>
        <v>6</v>
      </c>
      <c r="Q268" s="173">
        <f t="shared" si="36"/>
        <v>5</v>
      </c>
      <c r="R268" s="173" t="str">
        <f t="shared" si="37"/>
        <v/>
      </c>
      <c r="S268" s="193" t="str">
        <f t="shared" si="38"/>
        <v/>
      </c>
    </row>
    <row r="269" spans="1:19" x14ac:dyDescent="0.2">
      <c r="A269" s="192" t="s">
        <v>439</v>
      </c>
      <c r="B269" s="179" t="s">
        <v>65</v>
      </c>
      <c r="C269" s="180" t="s">
        <v>66</v>
      </c>
      <c r="D269" s="170"/>
      <c r="E269" s="171"/>
      <c r="F269" s="171"/>
      <c r="G269" s="171"/>
      <c r="H269" s="198" t="str">
        <f t="shared" si="32"/>
        <v/>
      </c>
      <c r="I269" s="203">
        <v>72</v>
      </c>
      <c r="J269" s="25">
        <v>62</v>
      </c>
      <c r="K269" s="25">
        <v>45</v>
      </c>
      <c r="L269" s="184">
        <f t="shared" si="33"/>
        <v>0.72580645161290325</v>
      </c>
      <c r="M269" s="206"/>
      <c r="N269" s="25">
        <v>10</v>
      </c>
      <c r="O269" s="201">
        <f t="shared" si="34"/>
        <v>0.1388888888888889</v>
      </c>
      <c r="P269" s="172">
        <f t="shared" si="35"/>
        <v>72</v>
      </c>
      <c r="Q269" s="173">
        <f t="shared" si="36"/>
        <v>62</v>
      </c>
      <c r="R269" s="173">
        <f t="shared" si="37"/>
        <v>10</v>
      </c>
      <c r="S269" s="193">
        <f t="shared" si="38"/>
        <v>0.1388888888888889</v>
      </c>
    </row>
    <row r="270" spans="1:19" x14ac:dyDescent="0.2">
      <c r="A270" s="192" t="s">
        <v>439</v>
      </c>
      <c r="B270" s="179" t="s">
        <v>76</v>
      </c>
      <c r="C270" s="180" t="s">
        <v>77</v>
      </c>
      <c r="D270" s="170"/>
      <c r="E270" s="171"/>
      <c r="F270" s="171"/>
      <c r="G270" s="171"/>
      <c r="H270" s="198" t="str">
        <f t="shared" si="32"/>
        <v/>
      </c>
      <c r="I270" s="203">
        <v>200</v>
      </c>
      <c r="J270" s="25">
        <v>192</v>
      </c>
      <c r="K270" s="25">
        <v>8</v>
      </c>
      <c r="L270" s="184">
        <f t="shared" si="33"/>
        <v>4.1666666666666664E-2</v>
      </c>
      <c r="M270" s="206"/>
      <c r="N270" s="25">
        <v>8</v>
      </c>
      <c r="O270" s="201">
        <f t="shared" si="34"/>
        <v>0.04</v>
      </c>
      <c r="P270" s="172">
        <f t="shared" si="35"/>
        <v>200</v>
      </c>
      <c r="Q270" s="173">
        <f t="shared" si="36"/>
        <v>192</v>
      </c>
      <c r="R270" s="173">
        <f t="shared" si="37"/>
        <v>8</v>
      </c>
      <c r="S270" s="193">
        <f t="shared" si="38"/>
        <v>0.04</v>
      </c>
    </row>
    <row r="271" spans="1:19" x14ac:dyDescent="0.2">
      <c r="A271" s="192" t="s">
        <v>439</v>
      </c>
      <c r="B271" s="179" t="s">
        <v>92</v>
      </c>
      <c r="C271" s="180" t="s">
        <v>93</v>
      </c>
      <c r="D271" s="170"/>
      <c r="E271" s="171"/>
      <c r="F271" s="171"/>
      <c r="G271" s="171"/>
      <c r="H271" s="198" t="str">
        <f t="shared" si="32"/>
        <v/>
      </c>
      <c r="I271" s="203">
        <v>181</v>
      </c>
      <c r="J271" s="25">
        <v>160</v>
      </c>
      <c r="K271" s="25">
        <v>77</v>
      </c>
      <c r="L271" s="184">
        <f t="shared" si="33"/>
        <v>0.48125000000000001</v>
      </c>
      <c r="M271" s="206"/>
      <c r="N271" s="25">
        <v>21</v>
      </c>
      <c r="O271" s="201">
        <f t="shared" si="34"/>
        <v>0.11602209944751381</v>
      </c>
      <c r="P271" s="172">
        <f t="shared" si="35"/>
        <v>181</v>
      </c>
      <c r="Q271" s="173">
        <f t="shared" si="36"/>
        <v>160</v>
      </c>
      <c r="R271" s="173">
        <f t="shared" si="37"/>
        <v>21</v>
      </c>
      <c r="S271" s="193">
        <f t="shared" si="38"/>
        <v>0.11602209944751381</v>
      </c>
    </row>
    <row r="272" spans="1:19" x14ac:dyDescent="0.2">
      <c r="A272" s="192" t="s">
        <v>439</v>
      </c>
      <c r="B272" s="179" t="s">
        <v>103</v>
      </c>
      <c r="C272" s="180" t="s">
        <v>104</v>
      </c>
      <c r="D272" s="170"/>
      <c r="E272" s="171"/>
      <c r="F272" s="171"/>
      <c r="G272" s="171"/>
      <c r="H272" s="198" t="str">
        <f t="shared" si="32"/>
        <v/>
      </c>
      <c r="I272" s="203">
        <v>39</v>
      </c>
      <c r="J272" s="25">
        <v>34</v>
      </c>
      <c r="K272" s="25">
        <v>18</v>
      </c>
      <c r="L272" s="184">
        <f t="shared" si="33"/>
        <v>0.52941176470588236</v>
      </c>
      <c r="M272" s="206">
        <v>1</v>
      </c>
      <c r="N272" s="25">
        <v>4</v>
      </c>
      <c r="O272" s="201">
        <f t="shared" si="34"/>
        <v>0.10256410256410256</v>
      </c>
      <c r="P272" s="172">
        <f t="shared" si="35"/>
        <v>39</v>
      </c>
      <c r="Q272" s="173">
        <f t="shared" si="36"/>
        <v>35</v>
      </c>
      <c r="R272" s="173">
        <f t="shared" si="37"/>
        <v>4</v>
      </c>
      <c r="S272" s="193">
        <f t="shared" si="38"/>
        <v>0.10256410256410256</v>
      </c>
    </row>
    <row r="273" spans="1:19" x14ac:dyDescent="0.2">
      <c r="A273" s="192" t="s">
        <v>439</v>
      </c>
      <c r="B273" s="179" t="s">
        <v>105</v>
      </c>
      <c r="C273" s="180" t="s">
        <v>106</v>
      </c>
      <c r="D273" s="170"/>
      <c r="E273" s="171"/>
      <c r="F273" s="171"/>
      <c r="G273" s="171"/>
      <c r="H273" s="198" t="str">
        <f t="shared" si="32"/>
        <v/>
      </c>
      <c r="I273" s="203">
        <v>5</v>
      </c>
      <c r="J273" s="25">
        <v>4</v>
      </c>
      <c r="K273" s="25">
        <v>4</v>
      </c>
      <c r="L273" s="184">
        <f t="shared" si="33"/>
        <v>1</v>
      </c>
      <c r="M273" s="206"/>
      <c r="N273" s="25">
        <v>1</v>
      </c>
      <c r="O273" s="201">
        <f t="shared" si="34"/>
        <v>0.2</v>
      </c>
      <c r="P273" s="172">
        <f t="shared" si="35"/>
        <v>5</v>
      </c>
      <c r="Q273" s="173">
        <f t="shared" si="36"/>
        <v>4</v>
      </c>
      <c r="R273" s="173">
        <f t="shared" si="37"/>
        <v>1</v>
      </c>
      <c r="S273" s="193">
        <f t="shared" si="38"/>
        <v>0.2</v>
      </c>
    </row>
    <row r="274" spans="1:19" x14ac:dyDescent="0.2">
      <c r="A274" s="192" t="s">
        <v>439</v>
      </c>
      <c r="B274" s="179" t="s">
        <v>110</v>
      </c>
      <c r="C274" s="180" t="s">
        <v>111</v>
      </c>
      <c r="D274" s="170"/>
      <c r="E274" s="171"/>
      <c r="F274" s="171"/>
      <c r="G274" s="171"/>
      <c r="H274" s="198" t="str">
        <f t="shared" si="32"/>
        <v/>
      </c>
      <c r="I274" s="203">
        <v>2</v>
      </c>
      <c r="J274" s="25">
        <v>2</v>
      </c>
      <c r="K274" s="25">
        <v>1</v>
      </c>
      <c r="L274" s="184">
        <f t="shared" si="33"/>
        <v>0.5</v>
      </c>
      <c r="M274" s="206"/>
      <c r="N274" s="25"/>
      <c r="O274" s="201">
        <f t="shared" si="34"/>
        <v>0</v>
      </c>
      <c r="P274" s="172">
        <f t="shared" si="35"/>
        <v>2</v>
      </c>
      <c r="Q274" s="173">
        <f t="shared" si="36"/>
        <v>2</v>
      </c>
      <c r="R274" s="173" t="str">
        <f t="shared" si="37"/>
        <v/>
      </c>
      <c r="S274" s="193" t="str">
        <f t="shared" si="38"/>
        <v/>
      </c>
    </row>
    <row r="275" spans="1:19" x14ac:dyDescent="0.2">
      <c r="A275" s="192" t="s">
        <v>439</v>
      </c>
      <c r="B275" s="179" t="s">
        <v>114</v>
      </c>
      <c r="C275" s="180" t="s">
        <v>525</v>
      </c>
      <c r="D275" s="170"/>
      <c r="E275" s="171"/>
      <c r="F275" s="171"/>
      <c r="G275" s="171"/>
      <c r="H275" s="198" t="str">
        <f t="shared" si="32"/>
        <v/>
      </c>
      <c r="I275" s="203">
        <v>412</v>
      </c>
      <c r="J275" s="25">
        <v>373</v>
      </c>
      <c r="K275" s="25">
        <v>196</v>
      </c>
      <c r="L275" s="184">
        <f t="shared" si="33"/>
        <v>0.52546916890080431</v>
      </c>
      <c r="M275" s="206">
        <v>4</v>
      </c>
      <c r="N275" s="25">
        <v>24</v>
      </c>
      <c r="O275" s="201">
        <f t="shared" si="34"/>
        <v>5.9850374064837904E-2</v>
      </c>
      <c r="P275" s="172">
        <f t="shared" si="35"/>
        <v>412</v>
      </c>
      <c r="Q275" s="173">
        <f t="shared" si="36"/>
        <v>377</v>
      </c>
      <c r="R275" s="173">
        <f t="shared" si="37"/>
        <v>24</v>
      </c>
      <c r="S275" s="193">
        <f t="shared" si="38"/>
        <v>5.9850374064837904E-2</v>
      </c>
    </row>
    <row r="276" spans="1:19" ht="29" x14ac:dyDescent="0.2">
      <c r="A276" s="192" t="s">
        <v>439</v>
      </c>
      <c r="B276" s="179" t="s">
        <v>168</v>
      </c>
      <c r="C276" s="180" t="s">
        <v>170</v>
      </c>
      <c r="D276" s="170"/>
      <c r="E276" s="171"/>
      <c r="F276" s="171"/>
      <c r="G276" s="171"/>
      <c r="H276" s="198" t="str">
        <f t="shared" si="32"/>
        <v/>
      </c>
      <c r="I276" s="203">
        <v>8220</v>
      </c>
      <c r="J276" s="25">
        <v>7697</v>
      </c>
      <c r="K276" s="25">
        <v>7118</v>
      </c>
      <c r="L276" s="184">
        <f t="shared" si="33"/>
        <v>0.92477588670910749</v>
      </c>
      <c r="M276" s="206">
        <v>2</v>
      </c>
      <c r="N276" s="25">
        <v>505</v>
      </c>
      <c r="O276" s="201">
        <f t="shared" si="34"/>
        <v>6.1555338859093124E-2</v>
      </c>
      <c r="P276" s="172">
        <f t="shared" si="35"/>
        <v>8220</v>
      </c>
      <c r="Q276" s="173">
        <f t="shared" si="36"/>
        <v>7699</v>
      </c>
      <c r="R276" s="173">
        <f t="shared" si="37"/>
        <v>505</v>
      </c>
      <c r="S276" s="193">
        <f t="shared" si="38"/>
        <v>6.1555338859093124E-2</v>
      </c>
    </row>
    <row r="277" spans="1:19" ht="29" x14ac:dyDescent="0.2">
      <c r="A277" s="192" t="s">
        <v>439</v>
      </c>
      <c r="B277" s="179" t="s">
        <v>168</v>
      </c>
      <c r="C277" s="180" t="s">
        <v>428</v>
      </c>
      <c r="D277" s="170"/>
      <c r="E277" s="171"/>
      <c r="F277" s="171"/>
      <c r="G277" s="171"/>
      <c r="H277" s="198" t="str">
        <f t="shared" si="32"/>
        <v/>
      </c>
      <c r="I277" s="203">
        <v>1118</v>
      </c>
      <c r="J277" s="25">
        <v>1105</v>
      </c>
      <c r="K277" s="25">
        <v>1099</v>
      </c>
      <c r="L277" s="184">
        <f t="shared" si="33"/>
        <v>0.99457013574660635</v>
      </c>
      <c r="M277" s="206"/>
      <c r="N277" s="25">
        <v>6</v>
      </c>
      <c r="O277" s="201">
        <f t="shared" si="34"/>
        <v>5.4005400540054005E-3</v>
      </c>
      <c r="P277" s="172">
        <f t="shared" si="35"/>
        <v>1118</v>
      </c>
      <c r="Q277" s="173">
        <f t="shared" si="36"/>
        <v>1105</v>
      </c>
      <c r="R277" s="173">
        <f t="shared" si="37"/>
        <v>6</v>
      </c>
      <c r="S277" s="193">
        <f t="shared" si="38"/>
        <v>5.4005400540054005E-3</v>
      </c>
    </row>
    <row r="278" spans="1:19" ht="29" x14ac:dyDescent="0.2">
      <c r="A278" s="192" t="s">
        <v>439</v>
      </c>
      <c r="B278" s="179" t="s">
        <v>168</v>
      </c>
      <c r="C278" s="180" t="s">
        <v>169</v>
      </c>
      <c r="D278" s="170"/>
      <c r="E278" s="171"/>
      <c r="F278" s="171"/>
      <c r="G278" s="171"/>
      <c r="H278" s="198" t="str">
        <f t="shared" si="32"/>
        <v/>
      </c>
      <c r="I278" s="203">
        <v>23268</v>
      </c>
      <c r="J278" s="25">
        <v>22854</v>
      </c>
      <c r="K278" s="25">
        <v>22616</v>
      </c>
      <c r="L278" s="184">
        <f t="shared" si="33"/>
        <v>0.98958606808436156</v>
      </c>
      <c r="M278" s="206">
        <v>2</v>
      </c>
      <c r="N278" s="25">
        <v>402</v>
      </c>
      <c r="O278" s="201">
        <f t="shared" si="34"/>
        <v>1.7284375268724742E-2</v>
      </c>
      <c r="P278" s="172">
        <f t="shared" si="35"/>
        <v>23268</v>
      </c>
      <c r="Q278" s="173">
        <f t="shared" si="36"/>
        <v>22856</v>
      </c>
      <c r="R278" s="173">
        <f t="shared" si="37"/>
        <v>402</v>
      </c>
      <c r="S278" s="193">
        <f t="shared" si="38"/>
        <v>1.7284375268724742E-2</v>
      </c>
    </row>
    <row r="279" spans="1:19" x14ac:dyDescent="0.2">
      <c r="A279" s="192" t="s">
        <v>439</v>
      </c>
      <c r="B279" s="179" t="s">
        <v>204</v>
      </c>
      <c r="C279" s="180" t="s">
        <v>205</v>
      </c>
      <c r="D279" s="170"/>
      <c r="E279" s="171"/>
      <c r="F279" s="171"/>
      <c r="G279" s="171"/>
      <c r="H279" s="198" t="str">
        <f t="shared" si="32"/>
        <v/>
      </c>
      <c r="I279" s="203">
        <v>1859</v>
      </c>
      <c r="J279" s="25">
        <v>752</v>
      </c>
      <c r="K279" s="25">
        <v>221</v>
      </c>
      <c r="L279" s="184">
        <f t="shared" si="33"/>
        <v>0.29388297872340424</v>
      </c>
      <c r="M279" s="206">
        <v>5</v>
      </c>
      <c r="N279" s="25">
        <v>1102</v>
      </c>
      <c r="O279" s="201">
        <f t="shared" si="34"/>
        <v>0.59279182356105431</v>
      </c>
      <c r="P279" s="172">
        <f t="shared" si="35"/>
        <v>1859</v>
      </c>
      <c r="Q279" s="173">
        <f t="shared" si="36"/>
        <v>757</v>
      </c>
      <c r="R279" s="173">
        <f t="shared" si="37"/>
        <v>1102</v>
      </c>
      <c r="S279" s="193">
        <f t="shared" si="38"/>
        <v>0.59279182356105431</v>
      </c>
    </row>
    <row r="280" spans="1:19" x14ac:dyDescent="0.2">
      <c r="A280" s="192" t="s">
        <v>439</v>
      </c>
      <c r="B280" s="179" t="s">
        <v>209</v>
      </c>
      <c r="C280" s="180" t="s">
        <v>493</v>
      </c>
      <c r="D280" s="170"/>
      <c r="E280" s="171"/>
      <c r="F280" s="171"/>
      <c r="G280" s="171"/>
      <c r="H280" s="198" t="str">
        <f t="shared" si="32"/>
        <v/>
      </c>
      <c r="I280" s="203">
        <v>127</v>
      </c>
      <c r="J280" s="25">
        <v>74</v>
      </c>
      <c r="K280" s="25">
        <v>56</v>
      </c>
      <c r="L280" s="184">
        <f t="shared" si="33"/>
        <v>0.7567567567567568</v>
      </c>
      <c r="M280" s="206">
        <v>1</v>
      </c>
      <c r="N280" s="25">
        <v>52</v>
      </c>
      <c r="O280" s="201">
        <f t="shared" si="34"/>
        <v>0.40944881889763779</v>
      </c>
      <c r="P280" s="172">
        <f t="shared" si="35"/>
        <v>127</v>
      </c>
      <c r="Q280" s="173">
        <f t="shared" si="36"/>
        <v>75</v>
      </c>
      <c r="R280" s="173">
        <f t="shared" si="37"/>
        <v>52</v>
      </c>
      <c r="S280" s="193">
        <f t="shared" si="38"/>
        <v>0.40944881889763779</v>
      </c>
    </row>
    <row r="281" spans="1:19" x14ac:dyDescent="0.2">
      <c r="A281" s="192" t="s">
        <v>439</v>
      </c>
      <c r="B281" s="179" t="s">
        <v>215</v>
      </c>
      <c r="C281" s="180" t="s">
        <v>217</v>
      </c>
      <c r="D281" s="170"/>
      <c r="E281" s="171"/>
      <c r="F281" s="171"/>
      <c r="G281" s="171"/>
      <c r="H281" s="198" t="str">
        <f t="shared" si="32"/>
        <v/>
      </c>
      <c r="I281" s="203">
        <v>180</v>
      </c>
      <c r="J281" s="25">
        <v>167</v>
      </c>
      <c r="K281" s="25">
        <v>158</v>
      </c>
      <c r="L281" s="184">
        <f t="shared" si="33"/>
        <v>0.94610778443113774</v>
      </c>
      <c r="M281" s="206"/>
      <c r="N281" s="25">
        <v>10</v>
      </c>
      <c r="O281" s="201">
        <f t="shared" si="34"/>
        <v>5.6497175141242938E-2</v>
      </c>
      <c r="P281" s="172">
        <f t="shared" si="35"/>
        <v>180</v>
      </c>
      <c r="Q281" s="173">
        <f t="shared" si="36"/>
        <v>167</v>
      </c>
      <c r="R281" s="173">
        <f t="shared" si="37"/>
        <v>10</v>
      </c>
      <c r="S281" s="193">
        <f t="shared" si="38"/>
        <v>5.6497175141242938E-2</v>
      </c>
    </row>
    <row r="282" spans="1:19" x14ac:dyDescent="0.2">
      <c r="A282" s="192" t="s">
        <v>439</v>
      </c>
      <c r="B282" s="179" t="s">
        <v>220</v>
      </c>
      <c r="C282" s="180" t="s">
        <v>224</v>
      </c>
      <c r="D282" s="170"/>
      <c r="E282" s="171"/>
      <c r="F282" s="171"/>
      <c r="G282" s="171"/>
      <c r="H282" s="198" t="str">
        <f t="shared" si="32"/>
        <v/>
      </c>
      <c r="I282" s="203">
        <v>51</v>
      </c>
      <c r="J282" s="25">
        <v>40</v>
      </c>
      <c r="K282" s="25">
        <v>12</v>
      </c>
      <c r="L282" s="184">
        <f t="shared" si="33"/>
        <v>0.3</v>
      </c>
      <c r="M282" s="206"/>
      <c r="N282" s="25">
        <v>11</v>
      </c>
      <c r="O282" s="201">
        <f t="shared" si="34"/>
        <v>0.21568627450980393</v>
      </c>
      <c r="P282" s="172">
        <f t="shared" si="35"/>
        <v>51</v>
      </c>
      <c r="Q282" s="173">
        <f t="shared" si="36"/>
        <v>40</v>
      </c>
      <c r="R282" s="173">
        <f t="shared" si="37"/>
        <v>11</v>
      </c>
      <c r="S282" s="193">
        <f t="shared" si="38"/>
        <v>0.21568627450980393</v>
      </c>
    </row>
    <row r="283" spans="1:19" ht="29" x14ac:dyDescent="0.2">
      <c r="A283" s="192" t="s">
        <v>439</v>
      </c>
      <c r="B283" s="179" t="s">
        <v>220</v>
      </c>
      <c r="C283" s="180" t="s">
        <v>225</v>
      </c>
      <c r="D283" s="170"/>
      <c r="E283" s="171"/>
      <c r="F283" s="171"/>
      <c r="G283" s="171"/>
      <c r="H283" s="198" t="str">
        <f t="shared" si="32"/>
        <v/>
      </c>
      <c r="I283" s="203">
        <v>15</v>
      </c>
      <c r="J283" s="25">
        <v>15</v>
      </c>
      <c r="K283" s="25">
        <v>8</v>
      </c>
      <c r="L283" s="184">
        <f t="shared" si="33"/>
        <v>0.53333333333333333</v>
      </c>
      <c r="M283" s="206"/>
      <c r="N283" s="25"/>
      <c r="O283" s="201">
        <f t="shared" si="34"/>
        <v>0</v>
      </c>
      <c r="P283" s="172">
        <f t="shared" si="35"/>
        <v>15</v>
      </c>
      <c r="Q283" s="173">
        <f t="shared" si="36"/>
        <v>15</v>
      </c>
      <c r="R283" s="173" t="str">
        <f t="shared" si="37"/>
        <v/>
      </c>
      <c r="S283" s="193" t="str">
        <f t="shared" si="38"/>
        <v/>
      </c>
    </row>
    <row r="284" spans="1:19" x14ac:dyDescent="0.2">
      <c r="A284" s="192" t="s">
        <v>390</v>
      </c>
      <c r="B284" s="179" t="s">
        <v>4</v>
      </c>
      <c r="C284" s="180" t="s">
        <v>5</v>
      </c>
      <c r="D284" s="170"/>
      <c r="E284" s="171"/>
      <c r="F284" s="171"/>
      <c r="G284" s="171"/>
      <c r="H284" s="198" t="str">
        <f t="shared" si="32"/>
        <v/>
      </c>
      <c r="I284" s="203">
        <v>73</v>
      </c>
      <c r="J284" s="25">
        <v>20</v>
      </c>
      <c r="K284" s="25">
        <v>6</v>
      </c>
      <c r="L284" s="184">
        <f t="shared" si="33"/>
        <v>0.3</v>
      </c>
      <c r="M284" s="206"/>
      <c r="N284" s="25">
        <v>40</v>
      </c>
      <c r="O284" s="201">
        <f t="shared" si="34"/>
        <v>0.66666666666666663</v>
      </c>
      <c r="P284" s="172">
        <f t="shared" si="35"/>
        <v>73</v>
      </c>
      <c r="Q284" s="173">
        <f t="shared" si="36"/>
        <v>20</v>
      </c>
      <c r="R284" s="173">
        <f t="shared" si="37"/>
        <v>40</v>
      </c>
      <c r="S284" s="193">
        <f t="shared" si="38"/>
        <v>0.66666666666666663</v>
      </c>
    </row>
    <row r="285" spans="1:19" x14ac:dyDescent="0.2">
      <c r="A285" s="192" t="s">
        <v>390</v>
      </c>
      <c r="B285" s="179" t="s">
        <v>8</v>
      </c>
      <c r="C285" s="180" t="s">
        <v>9</v>
      </c>
      <c r="D285" s="170"/>
      <c r="E285" s="171"/>
      <c r="F285" s="171"/>
      <c r="G285" s="171"/>
      <c r="H285" s="198" t="str">
        <f t="shared" si="32"/>
        <v/>
      </c>
      <c r="I285" s="203">
        <v>1</v>
      </c>
      <c r="J285" s="25"/>
      <c r="K285" s="25"/>
      <c r="L285" s="184" t="str">
        <f t="shared" si="33"/>
        <v/>
      </c>
      <c r="M285" s="206"/>
      <c r="N285" s="25"/>
      <c r="O285" s="201" t="str">
        <f t="shared" si="34"/>
        <v/>
      </c>
      <c r="P285" s="172">
        <f t="shared" si="35"/>
        <v>1</v>
      </c>
      <c r="Q285" s="173" t="str">
        <f t="shared" si="36"/>
        <v/>
      </c>
      <c r="R285" s="173" t="str">
        <f t="shared" si="37"/>
        <v/>
      </c>
      <c r="S285" s="193" t="str">
        <f t="shared" si="38"/>
        <v/>
      </c>
    </row>
    <row r="286" spans="1:19" x14ac:dyDescent="0.2">
      <c r="A286" s="192" t="s">
        <v>390</v>
      </c>
      <c r="B286" s="179" t="s">
        <v>10</v>
      </c>
      <c r="C286" s="180" t="s">
        <v>11</v>
      </c>
      <c r="D286" s="170"/>
      <c r="E286" s="171"/>
      <c r="F286" s="171"/>
      <c r="G286" s="171"/>
      <c r="H286" s="198" t="str">
        <f t="shared" si="32"/>
        <v/>
      </c>
      <c r="I286" s="203">
        <v>5</v>
      </c>
      <c r="J286" s="25">
        <v>5</v>
      </c>
      <c r="K286" s="25">
        <v>4</v>
      </c>
      <c r="L286" s="184">
        <f t="shared" si="33"/>
        <v>0.8</v>
      </c>
      <c r="M286" s="206"/>
      <c r="N286" s="25"/>
      <c r="O286" s="201">
        <f t="shared" si="34"/>
        <v>0</v>
      </c>
      <c r="P286" s="172">
        <f t="shared" si="35"/>
        <v>5</v>
      </c>
      <c r="Q286" s="173">
        <f t="shared" si="36"/>
        <v>5</v>
      </c>
      <c r="R286" s="173" t="str">
        <f t="shared" si="37"/>
        <v/>
      </c>
      <c r="S286" s="193" t="str">
        <f t="shared" si="38"/>
        <v/>
      </c>
    </row>
    <row r="287" spans="1:19" x14ac:dyDescent="0.2">
      <c r="A287" s="192" t="s">
        <v>390</v>
      </c>
      <c r="B287" s="179" t="s">
        <v>32</v>
      </c>
      <c r="C287" s="180" t="s">
        <v>33</v>
      </c>
      <c r="D287" s="170"/>
      <c r="E287" s="171"/>
      <c r="F287" s="171"/>
      <c r="G287" s="171"/>
      <c r="H287" s="198" t="str">
        <f t="shared" si="32"/>
        <v/>
      </c>
      <c r="I287" s="203">
        <v>60</v>
      </c>
      <c r="J287" s="25">
        <v>48</v>
      </c>
      <c r="K287" s="25">
        <v>37</v>
      </c>
      <c r="L287" s="184">
        <f t="shared" si="33"/>
        <v>0.77083333333333337</v>
      </c>
      <c r="M287" s="206">
        <v>4</v>
      </c>
      <c r="N287" s="25">
        <v>3</v>
      </c>
      <c r="O287" s="201">
        <f t="shared" si="34"/>
        <v>5.4545454545454543E-2</v>
      </c>
      <c r="P287" s="172">
        <f t="shared" si="35"/>
        <v>60</v>
      </c>
      <c r="Q287" s="173">
        <f t="shared" si="36"/>
        <v>52</v>
      </c>
      <c r="R287" s="173">
        <f t="shared" si="37"/>
        <v>3</v>
      </c>
      <c r="S287" s="193">
        <f t="shared" si="38"/>
        <v>5.4545454545454543E-2</v>
      </c>
    </row>
    <row r="288" spans="1:19" ht="29" x14ac:dyDescent="0.2">
      <c r="A288" s="192" t="s">
        <v>390</v>
      </c>
      <c r="B288" s="179" t="s">
        <v>40</v>
      </c>
      <c r="C288" s="180" t="s">
        <v>41</v>
      </c>
      <c r="D288" s="170"/>
      <c r="E288" s="171"/>
      <c r="F288" s="171"/>
      <c r="G288" s="171"/>
      <c r="H288" s="198" t="str">
        <f t="shared" si="32"/>
        <v/>
      </c>
      <c r="I288" s="203">
        <v>2</v>
      </c>
      <c r="J288" s="25">
        <v>1</v>
      </c>
      <c r="K288" s="25"/>
      <c r="L288" s="184">
        <f t="shared" si="33"/>
        <v>0</v>
      </c>
      <c r="M288" s="206"/>
      <c r="N288" s="25">
        <v>1</v>
      </c>
      <c r="O288" s="201">
        <f t="shared" si="34"/>
        <v>0.5</v>
      </c>
      <c r="P288" s="172">
        <f t="shared" si="35"/>
        <v>2</v>
      </c>
      <c r="Q288" s="173">
        <f t="shared" si="36"/>
        <v>1</v>
      </c>
      <c r="R288" s="173">
        <f t="shared" si="37"/>
        <v>1</v>
      </c>
      <c r="S288" s="193">
        <f t="shared" si="38"/>
        <v>0.5</v>
      </c>
    </row>
    <row r="289" spans="1:19" x14ac:dyDescent="0.2">
      <c r="A289" s="192" t="s">
        <v>390</v>
      </c>
      <c r="B289" s="179" t="s">
        <v>42</v>
      </c>
      <c r="C289" s="180" t="s">
        <v>43</v>
      </c>
      <c r="D289" s="170"/>
      <c r="E289" s="171"/>
      <c r="F289" s="171"/>
      <c r="G289" s="171"/>
      <c r="H289" s="198" t="str">
        <f t="shared" si="32"/>
        <v/>
      </c>
      <c r="I289" s="203">
        <v>250</v>
      </c>
      <c r="J289" s="25">
        <v>207</v>
      </c>
      <c r="K289" s="25">
        <v>21</v>
      </c>
      <c r="L289" s="184">
        <f t="shared" si="33"/>
        <v>0.10144927536231885</v>
      </c>
      <c r="M289" s="206">
        <v>17</v>
      </c>
      <c r="N289" s="25">
        <v>6</v>
      </c>
      <c r="O289" s="201">
        <f t="shared" si="34"/>
        <v>2.6086956521739129E-2</v>
      </c>
      <c r="P289" s="172">
        <f t="shared" si="35"/>
        <v>250</v>
      </c>
      <c r="Q289" s="173">
        <f t="shared" si="36"/>
        <v>224</v>
      </c>
      <c r="R289" s="173">
        <f t="shared" si="37"/>
        <v>6</v>
      </c>
      <c r="S289" s="193">
        <f t="shared" si="38"/>
        <v>2.6086956521739129E-2</v>
      </c>
    </row>
    <row r="290" spans="1:19" x14ac:dyDescent="0.2">
      <c r="A290" s="192" t="s">
        <v>390</v>
      </c>
      <c r="B290" s="179" t="s">
        <v>42</v>
      </c>
      <c r="C290" s="180" t="s">
        <v>46</v>
      </c>
      <c r="D290" s="170"/>
      <c r="E290" s="171"/>
      <c r="F290" s="171"/>
      <c r="G290" s="171"/>
      <c r="H290" s="198" t="str">
        <f t="shared" si="32"/>
        <v/>
      </c>
      <c r="I290" s="203">
        <v>288</v>
      </c>
      <c r="J290" s="25">
        <v>273</v>
      </c>
      <c r="K290" s="25">
        <v>239</v>
      </c>
      <c r="L290" s="184">
        <f t="shared" si="33"/>
        <v>0.87545787545787546</v>
      </c>
      <c r="M290" s="206"/>
      <c r="N290" s="25">
        <v>10</v>
      </c>
      <c r="O290" s="201">
        <f t="shared" si="34"/>
        <v>3.5335689045936397E-2</v>
      </c>
      <c r="P290" s="172">
        <f t="shared" si="35"/>
        <v>288</v>
      </c>
      <c r="Q290" s="173">
        <f t="shared" si="36"/>
        <v>273</v>
      </c>
      <c r="R290" s="173">
        <f t="shared" si="37"/>
        <v>10</v>
      </c>
      <c r="S290" s="193">
        <f t="shared" si="38"/>
        <v>3.5335689045936397E-2</v>
      </c>
    </row>
    <row r="291" spans="1:19" x14ac:dyDescent="0.2">
      <c r="A291" s="192" t="s">
        <v>390</v>
      </c>
      <c r="B291" s="179" t="s">
        <v>57</v>
      </c>
      <c r="C291" s="180" t="s">
        <v>58</v>
      </c>
      <c r="D291" s="170"/>
      <c r="E291" s="171"/>
      <c r="F291" s="171"/>
      <c r="G291" s="171"/>
      <c r="H291" s="198" t="str">
        <f t="shared" si="32"/>
        <v/>
      </c>
      <c r="I291" s="203">
        <v>61</v>
      </c>
      <c r="J291" s="25">
        <v>46</v>
      </c>
      <c r="K291" s="25">
        <v>20</v>
      </c>
      <c r="L291" s="184">
        <f t="shared" si="33"/>
        <v>0.43478260869565216</v>
      </c>
      <c r="M291" s="206"/>
      <c r="N291" s="25">
        <v>15</v>
      </c>
      <c r="O291" s="201">
        <f t="shared" si="34"/>
        <v>0.24590163934426229</v>
      </c>
      <c r="P291" s="172">
        <f t="shared" si="35"/>
        <v>61</v>
      </c>
      <c r="Q291" s="173">
        <f t="shared" si="36"/>
        <v>46</v>
      </c>
      <c r="R291" s="173">
        <f t="shared" si="37"/>
        <v>15</v>
      </c>
      <c r="S291" s="193">
        <f t="shared" si="38"/>
        <v>0.24590163934426229</v>
      </c>
    </row>
    <row r="292" spans="1:19" x14ac:dyDescent="0.2">
      <c r="A292" s="192" t="s">
        <v>390</v>
      </c>
      <c r="B292" s="179" t="s">
        <v>65</v>
      </c>
      <c r="C292" s="180" t="s">
        <v>66</v>
      </c>
      <c r="D292" s="170"/>
      <c r="E292" s="171"/>
      <c r="F292" s="171"/>
      <c r="G292" s="171"/>
      <c r="H292" s="198" t="str">
        <f t="shared" si="32"/>
        <v/>
      </c>
      <c r="I292" s="203">
        <v>418</v>
      </c>
      <c r="J292" s="25">
        <v>263</v>
      </c>
      <c r="K292" s="25">
        <v>125</v>
      </c>
      <c r="L292" s="184">
        <f t="shared" si="33"/>
        <v>0.47528517110266161</v>
      </c>
      <c r="M292" s="206">
        <v>1</v>
      </c>
      <c r="N292" s="25">
        <v>60</v>
      </c>
      <c r="O292" s="201">
        <f t="shared" si="34"/>
        <v>0.18518518518518517</v>
      </c>
      <c r="P292" s="172">
        <f t="shared" si="35"/>
        <v>418</v>
      </c>
      <c r="Q292" s="173">
        <f t="shared" si="36"/>
        <v>264</v>
      </c>
      <c r="R292" s="173">
        <f t="shared" si="37"/>
        <v>60</v>
      </c>
      <c r="S292" s="193">
        <f t="shared" si="38"/>
        <v>0.18518518518518517</v>
      </c>
    </row>
    <row r="293" spans="1:19" x14ac:dyDescent="0.2">
      <c r="A293" s="192" t="s">
        <v>390</v>
      </c>
      <c r="B293" s="179" t="s">
        <v>69</v>
      </c>
      <c r="C293" s="180" t="s">
        <v>70</v>
      </c>
      <c r="D293" s="170"/>
      <c r="E293" s="171"/>
      <c r="F293" s="171"/>
      <c r="G293" s="171"/>
      <c r="H293" s="198" t="str">
        <f t="shared" si="32"/>
        <v/>
      </c>
      <c r="I293" s="203">
        <v>80</v>
      </c>
      <c r="J293" s="25">
        <v>55</v>
      </c>
      <c r="K293" s="25">
        <v>4</v>
      </c>
      <c r="L293" s="184">
        <f t="shared" si="33"/>
        <v>7.2727272727272724E-2</v>
      </c>
      <c r="M293" s="206">
        <v>3</v>
      </c>
      <c r="N293" s="25">
        <v>10</v>
      </c>
      <c r="O293" s="201">
        <f t="shared" si="34"/>
        <v>0.14705882352941177</v>
      </c>
      <c r="P293" s="172">
        <f t="shared" si="35"/>
        <v>80</v>
      </c>
      <c r="Q293" s="173">
        <f t="shared" si="36"/>
        <v>58</v>
      </c>
      <c r="R293" s="173">
        <f t="shared" si="37"/>
        <v>10</v>
      </c>
      <c r="S293" s="193">
        <f t="shared" si="38"/>
        <v>0.14705882352941177</v>
      </c>
    </row>
    <row r="294" spans="1:19" x14ac:dyDescent="0.2">
      <c r="A294" s="192" t="s">
        <v>390</v>
      </c>
      <c r="B294" s="240" t="s">
        <v>78</v>
      </c>
      <c r="C294" s="180" t="s">
        <v>79</v>
      </c>
      <c r="D294" s="170"/>
      <c r="E294" s="171"/>
      <c r="F294" s="171"/>
      <c r="G294" s="171"/>
      <c r="H294" s="198" t="str">
        <f t="shared" si="32"/>
        <v/>
      </c>
      <c r="I294" s="203">
        <v>5</v>
      </c>
      <c r="J294" s="25">
        <v>1</v>
      </c>
      <c r="K294" s="25"/>
      <c r="L294" s="184">
        <f t="shared" si="33"/>
        <v>0</v>
      </c>
      <c r="M294" s="206"/>
      <c r="N294" s="25"/>
      <c r="O294" s="201">
        <f t="shared" si="34"/>
        <v>0</v>
      </c>
      <c r="P294" s="172">
        <f t="shared" si="35"/>
        <v>5</v>
      </c>
      <c r="Q294" s="173">
        <f t="shared" si="36"/>
        <v>1</v>
      </c>
      <c r="R294" s="173" t="str">
        <f t="shared" si="37"/>
        <v/>
      </c>
      <c r="S294" s="193" t="str">
        <f t="shared" si="38"/>
        <v/>
      </c>
    </row>
    <row r="295" spans="1:19" x14ac:dyDescent="0.2">
      <c r="A295" s="192" t="s">
        <v>390</v>
      </c>
      <c r="B295" s="179" t="s">
        <v>536</v>
      </c>
      <c r="C295" s="180" t="s">
        <v>89</v>
      </c>
      <c r="D295" s="170"/>
      <c r="E295" s="171"/>
      <c r="F295" s="171"/>
      <c r="G295" s="171"/>
      <c r="H295" s="198" t="str">
        <f t="shared" si="32"/>
        <v/>
      </c>
      <c r="I295" s="203">
        <v>53</v>
      </c>
      <c r="J295" s="25">
        <v>29</v>
      </c>
      <c r="K295" s="25">
        <v>7</v>
      </c>
      <c r="L295" s="184">
        <f t="shared" si="33"/>
        <v>0.2413793103448276</v>
      </c>
      <c r="M295" s="206"/>
      <c r="N295" s="25">
        <v>18</v>
      </c>
      <c r="O295" s="201">
        <f t="shared" si="34"/>
        <v>0.38297872340425532</v>
      </c>
      <c r="P295" s="172">
        <f t="shared" si="35"/>
        <v>53</v>
      </c>
      <c r="Q295" s="173">
        <f t="shared" si="36"/>
        <v>29</v>
      </c>
      <c r="R295" s="173">
        <f t="shared" si="37"/>
        <v>18</v>
      </c>
      <c r="S295" s="193">
        <f t="shared" si="38"/>
        <v>0.38297872340425532</v>
      </c>
    </row>
    <row r="296" spans="1:19" x14ac:dyDescent="0.2">
      <c r="A296" s="192" t="s">
        <v>390</v>
      </c>
      <c r="B296" s="179" t="s">
        <v>92</v>
      </c>
      <c r="C296" s="180" t="s">
        <v>93</v>
      </c>
      <c r="D296" s="170"/>
      <c r="E296" s="171"/>
      <c r="F296" s="171"/>
      <c r="G296" s="171"/>
      <c r="H296" s="198" t="str">
        <f t="shared" si="32"/>
        <v/>
      </c>
      <c r="I296" s="203">
        <v>376</v>
      </c>
      <c r="J296" s="25">
        <v>265</v>
      </c>
      <c r="K296" s="25">
        <v>96</v>
      </c>
      <c r="L296" s="184">
        <f t="shared" si="33"/>
        <v>0.3622641509433962</v>
      </c>
      <c r="M296" s="206">
        <v>1</v>
      </c>
      <c r="N296" s="25">
        <v>66</v>
      </c>
      <c r="O296" s="201">
        <f t="shared" si="34"/>
        <v>0.19879518072289157</v>
      </c>
      <c r="P296" s="172">
        <f t="shared" si="35"/>
        <v>376</v>
      </c>
      <c r="Q296" s="173">
        <f t="shared" si="36"/>
        <v>266</v>
      </c>
      <c r="R296" s="173">
        <f t="shared" si="37"/>
        <v>66</v>
      </c>
      <c r="S296" s="193">
        <f t="shared" si="38"/>
        <v>0.19879518072289157</v>
      </c>
    </row>
    <row r="297" spans="1:19" x14ac:dyDescent="0.2">
      <c r="A297" s="192" t="s">
        <v>390</v>
      </c>
      <c r="B297" s="179" t="s">
        <v>98</v>
      </c>
      <c r="C297" s="180" t="s">
        <v>99</v>
      </c>
      <c r="D297" s="170"/>
      <c r="E297" s="171"/>
      <c r="F297" s="171"/>
      <c r="G297" s="171"/>
      <c r="H297" s="198" t="str">
        <f t="shared" si="32"/>
        <v/>
      </c>
      <c r="I297" s="203">
        <v>590</v>
      </c>
      <c r="J297" s="25">
        <v>498</v>
      </c>
      <c r="K297" s="25">
        <v>20</v>
      </c>
      <c r="L297" s="184">
        <f t="shared" si="33"/>
        <v>4.0160642570281124E-2</v>
      </c>
      <c r="M297" s="206">
        <v>11</v>
      </c>
      <c r="N297" s="25">
        <v>48</v>
      </c>
      <c r="O297" s="201">
        <f t="shared" si="34"/>
        <v>8.6175942549371637E-2</v>
      </c>
      <c r="P297" s="172">
        <f t="shared" si="35"/>
        <v>590</v>
      </c>
      <c r="Q297" s="173">
        <f t="shared" si="36"/>
        <v>509</v>
      </c>
      <c r="R297" s="173">
        <f t="shared" si="37"/>
        <v>48</v>
      </c>
      <c r="S297" s="193">
        <f t="shared" si="38"/>
        <v>8.6175942549371637E-2</v>
      </c>
    </row>
    <row r="298" spans="1:19" x14ac:dyDescent="0.2">
      <c r="A298" s="192" t="s">
        <v>390</v>
      </c>
      <c r="B298" s="179" t="s">
        <v>538</v>
      </c>
      <c r="C298" s="180" t="s">
        <v>100</v>
      </c>
      <c r="D298" s="170"/>
      <c r="E298" s="171"/>
      <c r="F298" s="171"/>
      <c r="G298" s="171"/>
      <c r="H298" s="198" t="str">
        <f t="shared" si="32"/>
        <v/>
      </c>
      <c r="I298" s="203">
        <v>393</v>
      </c>
      <c r="J298" s="25">
        <v>210</v>
      </c>
      <c r="K298" s="25">
        <v>62</v>
      </c>
      <c r="L298" s="184">
        <f t="shared" si="33"/>
        <v>0.29523809523809524</v>
      </c>
      <c r="M298" s="206">
        <v>21</v>
      </c>
      <c r="N298" s="25">
        <v>104</v>
      </c>
      <c r="O298" s="201">
        <f t="shared" si="34"/>
        <v>0.31044776119402984</v>
      </c>
      <c r="P298" s="172">
        <f t="shared" si="35"/>
        <v>393</v>
      </c>
      <c r="Q298" s="173">
        <f t="shared" si="36"/>
        <v>231</v>
      </c>
      <c r="R298" s="173">
        <f t="shared" si="37"/>
        <v>104</v>
      </c>
      <c r="S298" s="193">
        <f t="shared" si="38"/>
        <v>0.31044776119402984</v>
      </c>
    </row>
    <row r="299" spans="1:19" x14ac:dyDescent="0.2">
      <c r="A299" s="192" t="s">
        <v>390</v>
      </c>
      <c r="B299" s="179" t="s">
        <v>103</v>
      </c>
      <c r="C299" s="180" t="s">
        <v>104</v>
      </c>
      <c r="D299" s="170"/>
      <c r="E299" s="171"/>
      <c r="F299" s="171"/>
      <c r="G299" s="171"/>
      <c r="H299" s="198" t="str">
        <f t="shared" si="32"/>
        <v/>
      </c>
      <c r="I299" s="203">
        <v>90</v>
      </c>
      <c r="J299" s="25">
        <v>84</v>
      </c>
      <c r="K299" s="25">
        <v>33</v>
      </c>
      <c r="L299" s="184">
        <f t="shared" si="33"/>
        <v>0.39285714285714285</v>
      </c>
      <c r="M299" s="206"/>
      <c r="N299" s="25">
        <v>2</v>
      </c>
      <c r="O299" s="201">
        <f t="shared" si="34"/>
        <v>2.3255813953488372E-2</v>
      </c>
      <c r="P299" s="172">
        <f t="shared" si="35"/>
        <v>90</v>
      </c>
      <c r="Q299" s="173">
        <f t="shared" si="36"/>
        <v>84</v>
      </c>
      <c r="R299" s="173">
        <f t="shared" si="37"/>
        <v>2</v>
      </c>
      <c r="S299" s="193">
        <f t="shared" si="38"/>
        <v>2.3255813953488372E-2</v>
      </c>
    </row>
    <row r="300" spans="1:19" x14ac:dyDescent="0.2">
      <c r="A300" s="192" t="s">
        <v>390</v>
      </c>
      <c r="B300" s="179" t="s">
        <v>105</v>
      </c>
      <c r="C300" s="180" t="s">
        <v>106</v>
      </c>
      <c r="D300" s="170"/>
      <c r="E300" s="171"/>
      <c r="F300" s="171"/>
      <c r="G300" s="171"/>
      <c r="H300" s="198" t="str">
        <f t="shared" si="32"/>
        <v/>
      </c>
      <c r="I300" s="203">
        <v>49</v>
      </c>
      <c r="J300" s="25">
        <v>27</v>
      </c>
      <c r="K300" s="25">
        <v>16</v>
      </c>
      <c r="L300" s="184">
        <f t="shared" si="33"/>
        <v>0.59259259259259256</v>
      </c>
      <c r="M300" s="206">
        <v>4</v>
      </c>
      <c r="N300" s="25">
        <v>12</v>
      </c>
      <c r="O300" s="201">
        <f t="shared" si="34"/>
        <v>0.27906976744186046</v>
      </c>
      <c r="P300" s="172">
        <f t="shared" si="35"/>
        <v>49</v>
      </c>
      <c r="Q300" s="173">
        <f t="shared" si="36"/>
        <v>31</v>
      </c>
      <c r="R300" s="173">
        <f t="shared" si="37"/>
        <v>12</v>
      </c>
      <c r="S300" s="193">
        <f t="shared" si="38"/>
        <v>0.27906976744186046</v>
      </c>
    </row>
    <row r="301" spans="1:19" x14ac:dyDescent="0.2">
      <c r="A301" s="192" t="s">
        <v>390</v>
      </c>
      <c r="B301" s="179" t="s">
        <v>110</v>
      </c>
      <c r="C301" s="180" t="s">
        <v>111</v>
      </c>
      <c r="D301" s="170"/>
      <c r="E301" s="171"/>
      <c r="F301" s="171"/>
      <c r="G301" s="171"/>
      <c r="H301" s="198" t="str">
        <f t="shared" si="32"/>
        <v/>
      </c>
      <c r="I301" s="203">
        <v>12</v>
      </c>
      <c r="J301" s="25">
        <v>10</v>
      </c>
      <c r="K301" s="25">
        <v>2</v>
      </c>
      <c r="L301" s="184">
        <f t="shared" si="33"/>
        <v>0.2</v>
      </c>
      <c r="M301" s="206"/>
      <c r="N301" s="25">
        <v>1</v>
      </c>
      <c r="O301" s="201">
        <f t="shared" si="34"/>
        <v>9.0909090909090912E-2</v>
      </c>
      <c r="P301" s="172">
        <f t="shared" si="35"/>
        <v>12</v>
      </c>
      <c r="Q301" s="173">
        <f t="shared" si="36"/>
        <v>10</v>
      </c>
      <c r="R301" s="173">
        <f t="shared" si="37"/>
        <v>1</v>
      </c>
      <c r="S301" s="193">
        <f t="shared" si="38"/>
        <v>9.0909090909090912E-2</v>
      </c>
    </row>
    <row r="302" spans="1:19" x14ac:dyDescent="0.2">
      <c r="A302" s="192" t="s">
        <v>390</v>
      </c>
      <c r="B302" s="179" t="s">
        <v>116</v>
      </c>
      <c r="C302" s="180" t="s">
        <v>117</v>
      </c>
      <c r="D302" s="170"/>
      <c r="E302" s="171"/>
      <c r="F302" s="171"/>
      <c r="G302" s="171"/>
      <c r="H302" s="198" t="str">
        <f t="shared" si="32"/>
        <v/>
      </c>
      <c r="I302" s="203">
        <v>291</v>
      </c>
      <c r="J302" s="25">
        <v>169</v>
      </c>
      <c r="K302" s="25">
        <v>22</v>
      </c>
      <c r="L302" s="184">
        <f t="shared" si="33"/>
        <v>0.13017751479289941</v>
      </c>
      <c r="M302" s="206">
        <v>6</v>
      </c>
      <c r="N302" s="25">
        <v>77</v>
      </c>
      <c r="O302" s="201">
        <f t="shared" si="34"/>
        <v>0.30555555555555558</v>
      </c>
      <c r="P302" s="172">
        <f t="shared" si="35"/>
        <v>291</v>
      </c>
      <c r="Q302" s="173">
        <f t="shared" si="36"/>
        <v>175</v>
      </c>
      <c r="R302" s="173">
        <f t="shared" si="37"/>
        <v>77</v>
      </c>
      <c r="S302" s="193">
        <f t="shared" si="38"/>
        <v>0.30555555555555558</v>
      </c>
    </row>
    <row r="303" spans="1:19" x14ac:dyDescent="0.2">
      <c r="A303" s="192" t="s">
        <v>390</v>
      </c>
      <c r="B303" s="179" t="s">
        <v>119</v>
      </c>
      <c r="C303" s="180" t="s">
        <v>120</v>
      </c>
      <c r="D303" s="170"/>
      <c r="E303" s="171"/>
      <c r="F303" s="171"/>
      <c r="G303" s="171"/>
      <c r="H303" s="198" t="str">
        <f t="shared" si="32"/>
        <v/>
      </c>
      <c r="I303" s="203">
        <v>1561</v>
      </c>
      <c r="J303" s="25">
        <v>6</v>
      </c>
      <c r="K303" s="25">
        <v>269</v>
      </c>
      <c r="L303" s="184">
        <f t="shared" si="33"/>
        <v>44.833333333333336</v>
      </c>
      <c r="M303" s="206">
        <v>1286</v>
      </c>
      <c r="N303" s="25">
        <v>176</v>
      </c>
      <c r="O303" s="201">
        <f t="shared" si="34"/>
        <v>0.11989100817438691</v>
      </c>
      <c r="P303" s="172">
        <f t="shared" si="35"/>
        <v>1561</v>
      </c>
      <c r="Q303" s="173">
        <f t="shared" si="36"/>
        <v>1292</v>
      </c>
      <c r="R303" s="173">
        <f t="shared" si="37"/>
        <v>176</v>
      </c>
      <c r="S303" s="193">
        <f t="shared" si="38"/>
        <v>0.11989100817438691</v>
      </c>
    </row>
    <row r="304" spans="1:19" x14ac:dyDescent="0.2">
      <c r="A304" s="192" t="s">
        <v>390</v>
      </c>
      <c r="B304" s="179" t="s">
        <v>512</v>
      </c>
      <c r="C304" s="180" t="s">
        <v>513</v>
      </c>
      <c r="D304" s="170"/>
      <c r="E304" s="171"/>
      <c r="F304" s="171"/>
      <c r="G304" s="171"/>
      <c r="H304" s="198" t="str">
        <f t="shared" si="32"/>
        <v/>
      </c>
      <c r="I304" s="203">
        <v>1</v>
      </c>
      <c r="J304" s="25"/>
      <c r="K304" s="25"/>
      <c r="L304" s="184" t="str">
        <f t="shared" si="33"/>
        <v/>
      </c>
      <c r="M304" s="206"/>
      <c r="N304" s="25"/>
      <c r="O304" s="201" t="str">
        <f t="shared" si="34"/>
        <v/>
      </c>
      <c r="P304" s="172">
        <f t="shared" si="35"/>
        <v>1</v>
      </c>
      <c r="Q304" s="173" t="str">
        <f t="shared" si="36"/>
        <v/>
      </c>
      <c r="R304" s="173" t="str">
        <f t="shared" si="37"/>
        <v/>
      </c>
      <c r="S304" s="193" t="str">
        <f t="shared" si="38"/>
        <v/>
      </c>
    </row>
    <row r="305" spans="1:19" x14ac:dyDescent="0.2">
      <c r="A305" s="192" t="s">
        <v>390</v>
      </c>
      <c r="B305" s="179" t="s">
        <v>125</v>
      </c>
      <c r="C305" s="180" t="s">
        <v>126</v>
      </c>
      <c r="D305" s="170"/>
      <c r="E305" s="171"/>
      <c r="F305" s="171"/>
      <c r="G305" s="171"/>
      <c r="H305" s="198" t="str">
        <f t="shared" si="32"/>
        <v/>
      </c>
      <c r="I305" s="203">
        <v>23</v>
      </c>
      <c r="J305" s="25">
        <v>15</v>
      </c>
      <c r="K305" s="25">
        <v>4</v>
      </c>
      <c r="L305" s="184">
        <f t="shared" si="33"/>
        <v>0.26666666666666666</v>
      </c>
      <c r="M305" s="206"/>
      <c r="N305" s="25">
        <v>6</v>
      </c>
      <c r="O305" s="201">
        <f t="shared" si="34"/>
        <v>0.2857142857142857</v>
      </c>
      <c r="P305" s="172">
        <f t="shared" si="35"/>
        <v>23</v>
      </c>
      <c r="Q305" s="173">
        <f t="shared" si="36"/>
        <v>15</v>
      </c>
      <c r="R305" s="173">
        <f t="shared" si="37"/>
        <v>6</v>
      </c>
      <c r="S305" s="193">
        <f t="shared" si="38"/>
        <v>0.2857142857142857</v>
      </c>
    </row>
    <row r="306" spans="1:19" x14ac:dyDescent="0.2">
      <c r="A306" s="192" t="s">
        <v>390</v>
      </c>
      <c r="B306" s="179" t="s">
        <v>130</v>
      </c>
      <c r="C306" s="180" t="s">
        <v>131</v>
      </c>
      <c r="D306" s="170"/>
      <c r="E306" s="171"/>
      <c r="F306" s="171"/>
      <c r="G306" s="171"/>
      <c r="H306" s="198" t="str">
        <f t="shared" si="32"/>
        <v/>
      </c>
      <c r="I306" s="203">
        <v>4</v>
      </c>
      <c r="J306" s="25">
        <v>3</v>
      </c>
      <c r="K306" s="25">
        <v>1</v>
      </c>
      <c r="L306" s="184">
        <f t="shared" si="33"/>
        <v>0.33333333333333331</v>
      </c>
      <c r="M306" s="206"/>
      <c r="N306" s="25">
        <v>1</v>
      </c>
      <c r="O306" s="201">
        <f t="shared" si="34"/>
        <v>0.25</v>
      </c>
      <c r="P306" s="172">
        <f t="shared" si="35"/>
        <v>4</v>
      </c>
      <c r="Q306" s="173">
        <f t="shared" si="36"/>
        <v>3</v>
      </c>
      <c r="R306" s="173">
        <f t="shared" si="37"/>
        <v>1</v>
      </c>
      <c r="S306" s="193">
        <f t="shared" si="38"/>
        <v>0.25</v>
      </c>
    </row>
    <row r="307" spans="1:19" x14ac:dyDescent="0.2">
      <c r="A307" s="192" t="s">
        <v>390</v>
      </c>
      <c r="B307" s="179" t="s">
        <v>133</v>
      </c>
      <c r="C307" s="180" t="s">
        <v>134</v>
      </c>
      <c r="D307" s="170"/>
      <c r="E307" s="171"/>
      <c r="F307" s="171"/>
      <c r="G307" s="171"/>
      <c r="H307" s="198" t="str">
        <f t="shared" si="32"/>
        <v/>
      </c>
      <c r="I307" s="203">
        <v>267</v>
      </c>
      <c r="J307" s="25">
        <v>74</v>
      </c>
      <c r="K307" s="25">
        <v>39</v>
      </c>
      <c r="L307" s="184">
        <f t="shared" si="33"/>
        <v>0.52702702702702697</v>
      </c>
      <c r="M307" s="206">
        <v>1</v>
      </c>
      <c r="N307" s="25">
        <v>166</v>
      </c>
      <c r="O307" s="201">
        <f t="shared" si="34"/>
        <v>0.68879668049792531</v>
      </c>
      <c r="P307" s="172">
        <f t="shared" si="35"/>
        <v>267</v>
      </c>
      <c r="Q307" s="173">
        <f t="shared" si="36"/>
        <v>75</v>
      </c>
      <c r="R307" s="173">
        <f t="shared" si="37"/>
        <v>166</v>
      </c>
      <c r="S307" s="193">
        <f t="shared" si="38"/>
        <v>0.68879668049792531</v>
      </c>
    </row>
    <row r="308" spans="1:19" x14ac:dyDescent="0.2">
      <c r="A308" s="192" t="s">
        <v>390</v>
      </c>
      <c r="B308" s="179" t="s">
        <v>135</v>
      </c>
      <c r="C308" s="180" t="s">
        <v>136</v>
      </c>
      <c r="D308" s="170"/>
      <c r="E308" s="171"/>
      <c r="F308" s="171"/>
      <c r="G308" s="171"/>
      <c r="H308" s="198" t="str">
        <f t="shared" si="32"/>
        <v/>
      </c>
      <c r="I308" s="203">
        <v>10</v>
      </c>
      <c r="J308" s="25">
        <v>6</v>
      </c>
      <c r="K308" s="25">
        <v>1</v>
      </c>
      <c r="L308" s="184">
        <f t="shared" si="33"/>
        <v>0.16666666666666666</v>
      </c>
      <c r="M308" s="206"/>
      <c r="N308" s="25">
        <v>4</v>
      </c>
      <c r="O308" s="201">
        <f t="shared" si="34"/>
        <v>0.4</v>
      </c>
      <c r="P308" s="172">
        <f t="shared" si="35"/>
        <v>10</v>
      </c>
      <c r="Q308" s="173">
        <f t="shared" si="36"/>
        <v>6</v>
      </c>
      <c r="R308" s="173">
        <f t="shared" si="37"/>
        <v>4</v>
      </c>
      <c r="S308" s="193">
        <f t="shared" si="38"/>
        <v>0.4</v>
      </c>
    </row>
    <row r="309" spans="1:19" x14ac:dyDescent="0.2">
      <c r="A309" s="192" t="s">
        <v>390</v>
      </c>
      <c r="B309" s="179" t="s">
        <v>137</v>
      </c>
      <c r="C309" s="180" t="s">
        <v>248</v>
      </c>
      <c r="D309" s="170"/>
      <c r="E309" s="171"/>
      <c r="F309" s="171"/>
      <c r="G309" s="171"/>
      <c r="H309" s="198" t="str">
        <f t="shared" si="32"/>
        <v/>
      </c>
      <c r="I309" s="203">
        <v>80</v>
      </c>
      <c r="J309" s="25">
        <v>65</v>
      </c>
      <c r="K309" s="25">
        <v>47</v>
      </c>
      <c r="L309" s="184">
        <f t="shared" si="33"/>
        <v>0.72307692307692306</v>
      </c>
      <c r="M309" s="206">
        <v>5</v>
      </c>
      <c r="N309" s="25">
        <v>4</v>
      </c>
      <c r="O309" s="201">
        <f t="shared" si="34"/>
        <v>5.4054054054054057E-2</v>
      </c>
      <c r="P309" s="172">
        <f t="shared" si="35"/>
        <v>80</v>
      </c>
      <c r="Q309" s="173">
        <f t="shared" si="36"/>
        <v>70</v>
      </c>
      <c r="R309" s="173">
        <f t="shared" si="37"/>
        <v>4</v>
      </c>
      <c r="S309" s="193">
        <f t="shared" si="38"/>
        <v>5.4054054054054057E-2</v>
      </c>
    </row>
    <row r="310" spans="1:19" x14ac:dyDescent="0.2">
      <c r="A310" s="192" t="s">
        <v>390</v>
      </c>
      <c r="B310" s="179" t="s">
        <v>138</v>
      </c>
      <c r="C310" s="180" t="s">
        <v>139</v>
      </c>
      <c r="D310" s="170"/>
      <c r="E310" s="171"/>
      <c r="F310" s="171"/>
      <c r="G310" s="171"/>
      <c r="H310" s="198" t="str">
        <f t="shared" si="32"/>
        <v/>
      </c>
      <c r="I310" s="203">
        <v>214</v>
      </c>
      <c r="J310" s="25">
        <v>143</v>
      </c>
      <c r="K310" s="25">
        <v>1</v>
      </c>
      <c r="L310" s="184">
        <f t="shared" si="33"/>
        <v>6.993006993006993E-3</v>
      </c>
      <c r="M310" s="206"/>
      <c r="N310" s="25">
        <v>45</v>
      </c>
      <c r="O310" s="201">
        <f t="shared" si="34"/>
        <v>0.23936170212765959</v>
      </c>
      <c r="P310" s="172">
        <f t="shared" si="35"/>
        <v>214</v>
      </c>
      <c r="Q310" s="173">
        <f t="shared" si="36"/>
        <v>143</v>
      </c>
      <c r="R310" s="173">
        <f t="shared" si="37"/>
        <v>45</v>
      </c>
      <c r="S310" s="193">
        <f t="shared" si="38"/>
        <v>0.23936170212765959</v>
      </c>
    </row>
    <row r="311" spans="1:19" x14ac:dyDescent="0.2">
      <c r="A311" s="192" t="s">
        <v>390</v>
      </c>
      <c r="B311" s="179" t="s">
        <v>147</v>
      </c>
      <c r="C311" s="180" t="s">
        <v>148</v>
      </c>
      <c r="D311" s="170"/>
      <c r="E311" s="171"/>
      <c r="F311" s="171"/>
      <c r="G311" s="171"/>
      <c r="H311" s="198" t="str">
        <f t="shared" si="32"/>
        <v/>
      </c>
      <c r="I311" s="203">
        <v>393</v>
      </c>
      <c r="J311" s="25">
        <v>113</v>
      </c>
      <c r="K311" s="25">
        <v>5</v>
      </c>
      <c r="L311" s="184">
        <f t="shared" si="33"/>
        <v>4.4247787610619468E-2</v>
      </c>
      <c r="M311" s="206">
        <v>1</v>
      </c>
      <c r="N311" s="25">
        <v>240</v>
      </c>
      <c r="O311" s="201">
        <f t="shared" si="34"/>
        <v>0.67796610169491522</v>
      </c>
      <c r="P311" s="172">
        <f t="shared" si="35"/>
        <v>393</v>
      </c>
      <c r="Q311" s="173">
        <f t="shared" si="36"/>
        <v>114</v>
      </c>
      <c r="R311" s="173">
        <f t="shared" si="37"/>
        <v>240</v>
      </c>
      <c r="S311" s="193">
        <f t="shared" si="38"/>
        <v>0.67796610169491522</v>
      </c>
    </row>
    <row r="312" spans="1:19" x14ac:dyDescent="0.2">
      <c r="A312" s="192" t="s">
        <v>390</v>
      </c>
      <c r="B312" s="179" t="s">
        <v>158</v>
      </c>
      <c r="C312" s="180" t="s">
        <v>159</v>
      </c>
      <c r="D312" s="170"/>
      <c r="E312" s="171"/>
      <c r="F312" s="171"/>
      <c r="G312" s="171"/>
      <c r="H312" s="198" t="str">
        <f t="shared" si="32"/>
        <v/>
      </c>
      <c r="I312" s="203">
        <v>3</v>
      </c>
      <c r="J312" s="25">
        <v>1</v>
      </c>
      <c r="K312" s="25"/>
      <c r="L312" s="184">
        <f t="shared" si="33"/>
        <v>0</v>
      </c>
      <c r="M312" s="206"/>
      <c r="N312" s="25">
        <v>2</v>
      </c>
      <c r="O312" s="201">
        <f t="shared" si="34"/>
        <v>0.66666666666666663</v>
      </c>
      <c r="P312" s="172">
        <f t="shared" si="35"/>
        <v>3</v>
      </c>
      <c r="Q312" s="173">
        <f t="shared" si="36"/>
        <v>1</v>
      </c>
      <c r="R312" s="173">
        <f t="shared" si="37"/>
        <v>2</v>
      </c>
      <c r="S312" s="193">
        <f t="shared" si="38"/>
        <v>0.66666666666666663</v>
      </c>
    </row>
    <row r="313" spans="1:19" x14ac:dyDescent="0.2">
      <c r="A313" s="192" t="s">
        <v>390</v>
      </c>
      <c r="B313" s="179" t="s">
        <v>160</v>
      </c>
      <c r="C313" s="180" t="s">
        <v>161</v>
      </c>
      <c r="D313" s="170"/>
      <c r="E313" s="171"/>
      <c r="F313" s="171"/>
      <c r="G313" s="171"/>
      <c r="H313" s="198" t="str">
        <f t="shared" si="32"/>
        <v/>
      </c>
      <c r="I313" s="203">
        <v>542</v>
      </c>
      <c r="J313" s="25">
        <v>267</v>
      </c>
      <c r="K313" s="25">
        <v>157</v>
      </c>
      <c r="L313" s="184">
        <f t="shared" si="33"/>
        <v>0.58801498127340823</v>
      </c>
      <c r="M313" s="206">
        <v>1</v>
      </c>
      <c r="N313" s="25">
        <v>241</v>
      </c>
      <c r="O313" s="201">
        <f t="shared" si="34"/>
        <v>0.47347740667976423</v>
      </c>
      <c r="P313" s="172">
        <f t="shared" si="35"/>
        <v>542</v>
      </c>
      <c r="Q313" s="173">
        <f t="shared" si="36"/>
        <v>268</v>
      </c>
      <c r="R313" s="173">
        <f t="shared" si="37"/>
        <v>241</v>
      </c>
      <c r="S313" s="193">
        <f t="shared" si="38"/>
        <v>0.47347740667976423</v>
      </c>
    </row>
    <row r="314" spans="1:19" ht="29" x14ac:dyDescent="0.2">
      <c r="A314" s="192" t="s">
        <v>390</v>
      </c>
      <c r="B314" s="179" t="s">
        <v>168</v>
      </c>
      <c r="C314" s="180" t="s">
        <v>170</v>
      </c>
      <c r="D314" s="170"/>
      <c r="E314" s="171"/>
      <c r="F314" s="171"/>
      <c r="G314" s="171"/>
      <c r="H314" s="198" t="str">
        <f t="shared" si="32"/>
        <v/>
      </c>
      <c r="I314" s="203">
        <v>6577</v>
      </c>
      <c r="J314" s="25">
        <v>6165</v>
      </c>
      <c r="K314" s="25">
        <v>5324</v>
      </c>
      <c r="L314" s="184">
        <f t="shared" si="33"/>
        <v>0.86358475263584755</v>
      </c>
      <c r="M314" s="206">
        <v>102</v>
      </c>
      <c r="N314" s="25">
        <v>168</v>
      </c>
      <c r="O314" s="201">
        <f t="shared" si="34"/>
        <v>2.6107226107226107E-2</v>
      </c>
      <c r="P314" s="172">
        <f t="shared" si="35"/>
        <v>6577</v>
      </c>
      <c r="Q314" s="173">
        <f t="shared" si="36"/>
        <v>6267</v>
      </c>
      <c r="R314" s="173">
        <f t="shared" si="37"/>
        <v>168</v>
      </c>
      <c r="S314" s="193">
        <f t="shared" si="38"/>
        <v>2.6107226107226107E-2</v>
      </c>
    </row>
    <row r="315" spans="1:19" ht="29" x14ac:dyDescent="0.2">
      <c r="A315" s="192" t="s">
        <v>390</v>
      </c>
      <c r="B315" s="179" t="s">
        <v>168</v>
      </c>
      <c r="C315" s="180" t="s">
        <v>251</v>
      </c>
      <c r="D315" s="170"/>
      <c r="E315" s="171"/>
      <c r="F315" s="171"/>
      <c r="G315" s="171"/>
      <c r="H315" s="198" t="str">
        <f t="shared" ref="H315:H377" si="39">IF((E315+G315)&lt;&gt;0,G315/(E315+G315),"")</f>
        <v/>
      </c>
      <c r="I315" s="203">
        <v>1134</v>
      </c>
      <c r="J315" s="25">
        <v>1078</v>
      </c>
      <c r="K315" s="25">
        <v>1053</v>
      </c>
      <c r="L315" s="184">
        <f t="shared" ref="L315:L377" si="40">IF(J315&lt;&gt;0,K315/J315,"")</f>
        <v>0.97680890538033394</v>
      </c>
      <c r="M315" s="206"/>
      <c r="N315" s="25">
        <v>6</v>
      </c>
      <c r="O315" s="201">
        <f t="shared" ref="O315:O377" si="41">IF((J315+M315+N315)&lt;&gt;0,N315/(J315+M315+N315),"")</f>
        <v>5.5350553505535052E-3</v>
      </c>
      <c r="P315" s="172">
        <f t="shared" ref="P315:P377" si="42">IF(SUM(D315,I315)&gt;0,SUM(D315,I315),"")</f>
        <v>1134</v>
      </c>
      <c r="Q315" s="173">
        <f t="shared" ref="Q315:Q377" si="43">IF(SUM(E315,J315, M315)&gt;0,SUM(E315,J315, M315),"")</f>
        <v>1078</v>
      </c>
      <c r="R315" s="173">
        <f t="shared" ref="R315:R377" si="44">IF(SUM(G315,N315)&gt;0,SUM(G315,N315),"")</f>
        <v>6</v>
      </c>
      <c r="S315" s="193">
        <f t="shared" ref="S315:S377" si="45">IFERROR(IF((Q315+R315)&lt;&gt;0,R315/(Q315+R315),""),"")</f>
        <v>5.5350553505535052E-3</v>
      </c>
    </row>
    <row r="316" spans="1:19" ht="29" x14ac:dyDescent="0.2">
      <c r="A316" s="192" t="s">
        <v>390</v>
      </c>
      <c r="B316" s="179" t="s">
        <v>168</v>
      </c>
      <c r="C316" s="180" t="s">
        <v>252</v>
      </c>
      <c r="D316" s="170"/>
      <c r="E316" s="171"/>
      <c r="F316" s="171"/>
      <c r="G316" s="171"/>
      <c r="H316" s="198" t="str">
        <f t="shared" si="39"/>
        <v/>
      </c>
      <c r="I316" s="203">
        <v>6473</v>
      </c>
      <c r="J316" s="25">
        <v>6344</v>
      </c>
      <c r="K316" s="25">
        <v>6305</v>
      </c>
      <c r="L316" s="184">
        <f t="shared" si="40"/>
        <v>0.99385245901639341</v>
      </c>
      <c r="M316" s="206">
        <v>1</v>
      </c>
      <c r="N316" s="25">
        <v>40</v>
      </c>
      <c r="O316" s="201">
        <f t="shared" si="41"/>
        <v>6.2646828504306969E-3</v>
      </c>
      <c r="P316" s="172">
        <f t="shared" si="42"/>
        <v>6473</v>
      </c>
      <c r="Q316" s="173">
        <f t="shared" si="43"/>
        <v>6345</v>
      </c>
      <c r="R316" s="173">
        <f t="shared" si="44"/>
        <v>40</v>
      </c>
      <c r="S316" s="193">
        <f t="shared" si="45"/>
        <v>6.2646828504306969E-3</v>
      </c>
    </row>
    <row r="317" spans="1:19" ht="29" x14ac:dyDescent="0.2">
      <c r="A317" s="192" t="s">
        <v>390</v>
      </c>
      <c r="B317" s="179" t="s">
        <v>168</v>
      </c>
      <c r="C317" s="180" t="s">
        <v>169</v>
      </c>
      <c r="D317" s="170">
        <v>2</v>
      </c>
      <c r="E317" s="171"/>
      <c r="F317" s="171"/>
      <c r="G317" s="171"/>
      <c r="H317" s="198" t="str">
        <f t="shared" si="39"/>
        <v/>
      </c>
      <c r="I317" s="203">
        <v>32273</v>
      </c>
      <c r="J317" s="25">
        <v>30917</v>
      </c>
      <c r="K317" s="25">
        <v>30659</v>
      </c>
      <c r="L317" s="184">
        <f t="shared" si="40"/>
        <v>0.99165507649513218</v>
      </c>
      <c r="M317" s="206">
        <v>1</v>
      </c>
      <c r="N317" s="25">
        <v>157</v>
      </c>
      <c r="O317" s="201">
        <f t="shared" si="41"/>
        <v>5.0522928399034592E-3</v>
      </c>
      <c r="P317" s="172">
        <f t="shared" si="42"/>
        <v>32275</v>
      </c>
      <c r="Q317" s="173">
        <f t="shared" si="43"/>
        <v>30918</v>
      </c>
      <c r="R317" s="173">
        <f t="shared" si="44"/>
        <v>157</v>
      </c>
      <c r="S317" s="193">
        <f t="shared" si="45"/>
        <v>5.0522928399034592E-3</v>
      </c>
    </row>
    <row r="318" spans="1:19" x14ac:dyDescent="0.2">
      <c r="A318" s="192" t="s">
        <v>390</v>
      </c>
      <c r="B318" s="179" t="s">
        <v>174</v>
      </c>
      <c r="C318" s="180" t="s">
        <v>175</v>
      </c>
      <c r="D318" s="170"/>
      <c r="E318" s="171"/>
      <c r="F318" s="171"/>
      <c r="G318" s="171"/>
      <c r="H318" s="198" t="str">
        <f t="shared" si="39"/>
        <v/>
      </c>
      <c r="I318" s="203">
        <v>54</v>
      </c>
      <c r="J318" s="25">
        <v>12</v>
      </c>
      <c r="K318" s="25">
        <v>8</v>
      </c>
      <c r="L318" s="184">
        <f t="shared" si="40"/>
        <v>0.66666666666666663</v>
      </c>
      <c r="M318" s="206">
        <v>41</v>
      </c>
      <c r="N318" s="25"/>
      <c r="O318" s="201">
        <f t="shared" si="41"/>
        <v>0</v>
      </c>
      <c r="P318" s="172">
        <f t="shared" si="42"/>
        <v>54</v>
      </c>
      <c r="Q318" s="173">
        <f t="shared" si="43"/>
        <v>53</v>
      </c>
      <c r="R318" s="173" t="str">
        <f t="shared" si="44"/>
        <v/>
      </c>
      <c r="S318" s="193" t="str">
        <f t="shared" si="45"/>
        <v/>
      </c>
    </row>
    <row r="319" spans="1:19" x14ac:dyDescent="0.2">
      <c r="A319" s="192" t="s">
        <v>390</v>
      </c>
      <c r="B319" s="179" t="s">
        <v>178</v>
      </c>
      <c r="C319" s="180" t="s">
        <v>496</v>
      </c>
      <c r="D319" s="170"/>
      <c r="E319" s="171"/>
      <c r="F319" s="171"/>
      <c r="G319" s="171"/>
      <c r="H319" s="198" t="str">
        <f t="shared" si="39"/>
        <v/>
      </c>
      <c r="I319" s="203">
        <v>11</v>
      </c>
      <c r="J319" s="25">
        <v>11</v>
      </c>
      <c r="K319" s="25">
        <v>4</v>
      </c>
      <c r="L319" s="184">
        <f t="shared" si="40"/>
        <v>0.36363636363636365</v>
      </c>
      <c r="M319" s="206"/>
      <c r="N319" s="25"/>
      <c r="O319" s="201">
        <f t="shared" si="41"/>
        <v>0</v>
      </c>
      <c r="P319" s="172">
        <f t="shared" si="42"/>
        <v>11</v>
      </c>
      <c r="Q319" s="173">
        <f t="shared" si="43"/>
        <v>11</v>
      </c>
      <c r="R319" s="173" t="str">
        <f t="shared" si="44"/>
        <v/>
      </c>
      <c r="S319" s="193" t="str">
        <f t="shared" si="45"/>
        <v/>
      </c>
    </row>
    <row r="320" spans="1:19" x14ac:dyDescent="0.2">
      <c r="A320" s="192" t="s">
        <v>390</v>
      </c>
      <c r="B320" s="179" t="s">
        <v>182</v>
      </c>
      <c r="C320" s="180" t="s">
        <v>184</v>
      </c>
      <c r="D320" s="170"/>
      <c r="E320" s="171"/>
      <c r="F320" s="171"/>
      <c r="G320" s="171"/>
      <c r="H320" s="198" t="str">
        <f t="shared" si="39"/>
        <v/>
      </c>
      <c r="I320" s="203">
        <v>233</v>
      </c>
      <c r="J320" s="25">
        <v>205</v>
      </c>
      <c r="K320" s="25">
        <v>179</v>
      </c>
      <c r="L320" s="184">
        <f t="shared" si="40"/>
        <v>0.87317073170731707</v>
      </c>
      <c r="M320" s="206">
        <v>1</v>
      </c>
      <c r="N320" s="25">
        <v>13</v>
      </c>
      <c r="O320" s="201">
        <f t="shared" si="41"/>
        <v>5.9360730593607303E-2</v>
      </c>
      <c r="P320" s="172">
        <f t="shared" si="42"/>
        <v>233</v>
      </c>
      <c r="Q320" s="173">
        <f t="shared" si="43"/>
        <v>206</v>
      </c>
      <c r="R320" s="173">
        <f t="shared" si="44"/>
        <v>13</v>
      </c>
      <c r="S320" s="193">
        <f t="shared" si="45"/>
        <v>5.9360730593607303E-2</v>
      </c>
    </row>
    <row r="321" spans="1:19" x14ac:dyDescent="0.2">
      <c r="A321" s="192" t="s">
        <v>390</v>
      </c>
      <c r="B321" s="179" t="s">
        <v>542</v>
      </c>
      <c r="C321" s="180" t="s">
        <v>118</v>
      </c>
      <c r="D321" s="170"/>
      <c r="E321" s="171"/>
      <c r="F321" s="171"/>
      <c r="G321" s="171"/>
      <c r="H321" s="198" t="str">
        <f t="shared" si="39"/>
        <v/>
      </c>
      <c r="I321" s="203">
        <v>7</v>
      </c>
      <c r="J321" s="25">
        <v>6</v>
      </c>
      <c r="K321" s="25"/>
      <c r="L321" s="184">
        <f t="shared" si="40"/>
        <v>0</v>
      </c>
      <c r="M321" s="206">
        <v>1</v>
      </c>
      <c r="N321" s="25"/>
      <c r="O321" s="201">
        <f t="shared" si="41"/>
        <v>0</v>
      </c>
      <c r="P321" s="172">
        <f t="shared" si="42"/>
        <v>7</v>
      </c>
      <c r="Q321" s="173">
        <f t="shared" si="43"/>
        <v>7</v>
      </c>
      <c r="R321" s="173" t="str">
        <f t="shared" si="44"/>
        <v/>
      </c>
      <c r="S321" s="193" t="str">
        <f t="shared" si="45"/>
        <v/>
      </c>
    </row>
    <row r="322" spans="1:19" x14ac:dyDescent="0.2">
      <c r="A322" s="192" t="s">
        <v>390</v>
      </c>
      <c r="B322" s="179" t="s">
        <v>489</v>
      </c>
      <c r="C322" s="180" t="s">
        <v>197</v>
      </c>
      <c r="D322" s="170"/>
      <c r="E322" s="171"/>
      <c r="F322" s="171"/>
      <c r="G322" s="171"/>
      <c r="H322" s="198" t="str">
        <f t="shared" si="39"/>
        <v/>
      </c>
      <c r="I322" s="203">
        <v>67</v>
      </c>
      <c r="J322" s="25">
        <v>44</v>
      </c>
      <c r="K322" s="25">
        <v>2</v>
      </c>
      <c r="L322" s="184">
        <f t="shared" si="40"/>
        <v>4.5454545454545456E-2</v>
      </c>
      <c r="M322" s="206"/>
      <c r="N322" s="25">
        <v>23</v>
      </c>
      <c r="O322" s="201">
        <f t="shared" si="41"/>
        <v>0.34328358208955223</v>
      </c>
      <c r="P322" s="172">
        <f t="shared" si="42"/>
        <v>67</v>
      </c>
      <c r="Q322" s="173">
        <f t="shared" si="43"/>
        <v>44</v>
      </c>
      <c r="R322" s="173">
        <f t="shared" si="44"/>
        <v>23</v>
      </c>
      <c r="S322" s="193">
        <f t="shared" si="45"/>
        <v>0.34328358208955223</v>
      </c>
    </row>
    <row r="323" spans="1:19" x14ac:dyDescent="0.2">
      <c r="A323" s="192" t="s">
        <v>390</v>
      </c>
      <c r="B323" s="179" t="s">
        <v>198</v>
      </c>
      <c r="C323" s="180" t="s">
        <v>199</v>
      </c>
      <c r="D323" s="170"/>
      <c r="E323" s="171"/>
      <c r="F323" s="171"/>
      <c r="G323" s="171"/>
      <c r="H323" s="198" t="str">
        <f t="shared" si="39"/>
        <v/>
      </c>
      <c r="I323" s="203">
        <v>4060</v>
      </c>
      <c r="J323" s="25">
        <v>3830</v>
      </c>
      <c r="K323" s="25">
        <v>65</v>
      </c>
      <c r="L323" s="184">
        <f t="shared" si="40"/>
        <v>1.6971279373368148E-2</v>
      </c>
      <c r="M323" s="206">
        <v>6</v>
      </c>
      <c r="N323" s="25">
        <v>197</v>
      </c>
      <c r="O323" s="201">
        <f t="shared" si="41"/>
        <v>4.8847012149764446E-2</v>
      </c>
      <c r="P323" s="172">
        <f t="shared" si="42"/>
        <v>4060</v>
      </c>
      <c r="Q323" s="173">
        <f t="shared" si="43"/>
        <v>3836</v>
      </c>
      <c r="R323" s="173">
        <f t="shared" si="44"/>
        <v>197</v>
      </c>
      <c r="S323" s="193">
        <f t="shared" si="45"/>
        <v>4.8847012149764446E-2</v>
      </c>
    </row>
    <row r="324" spans="1:19" x14ac:dyDescent="0.2">
      <c r="A324" s="192" t="s">
        <v>390</v>
      </c>
      <c r="B324" s="179" t="s">
        <v>202</v>
      </c>
      <c r="C324" s="180" t="s">
        <v>203</v>
      </c>
      <c r="D324" s="170"/>
      <c r="E324" s="171"/>
      <c r="F324" s="171"/>
      <c r="G324" s="171"/>
      <c r="H324" s="198" t="str">
        <f t="shared" si="39"/>
        <v/>
      </c>
      <c r="I324" s="203">
        <v>399</v>
      </c>
      <c r="J324" s="25">
        <v>175</v>
      </c>
      <c r="K324" s="25">
        <v>39</v>
      </c>
      <c r="L324" s="184">
        <f t="shared" si="40"/>
        <v>0.22285714285714286</v>
      </c>
      <c r="M324" s="206"/>
      <c r="N324" s="25">
        <v>145</v>
      </c>
      <c r="O324" s="201">
        <f t="shared" si="41"/>
        <v>0.453125</v>
      </c>
      <c r="P324" s="172">
        <f t="shared" si="42"/>
        <v>399</v>
      </c>
      <c r="Q324" s="173">
        <f t="shared" si="43"/>
        <v>175</v>
      </c>
      <c r="R324" s="173">
        <f t="shared" si="44"/>
        <v>145</v>
      </c>
      <c r="S324" s="193">
        <f t="shared" si="45"/>
        <v>0.453125</v>
      </c>
    </row>
    <row r="325" spans="1:19" x14ac:dyDescent="0.2">
      <c r="A325" s="192" t="s">
        <v>390</v>
      </c>
      <c r="B325" s="179" t="s">
        <v>204</v>
      </c>
      <c r="C325" s="180" t="s">
        <v>205</v>
      </c>
      <c r="D325" s="170"/>
      <c r="E325" s="171"/>
      <c r="F325" s="171"/>
      <c r="G325" s="171"/>
      <c r="H325" s="198" t="str">
        <f t="shared" si="39"/>
        <v/>
      </c>
      <c r="I325" s="203">
        <v>1506</v>
      </c>
      <c r="J325" s="25">
        <v>978</v>
      </c>
      <c r="K325" s="25">
        <v>415</v>
      </c>
      <c r="L325" s="184">
        <f t="shared" si="40"/>
        <v>0.42433537832310836</v>
      </c>
      <c r="M325" s="206">
        <v>17</v>
      </c>
      <c r="N325" s="25">
        <v>431</v>
      </c>
      <c r="O325" s="201">
        <f t="shared" si="41"/>
        <v>0.30224403927068721</v>
      </c>
      <c r="P325" s="172">
        <f t="shared" si="42"/>
        <v>1506</v>
      </c>
      <c r="Q325" s="173">
        <f t="shared" si="43"/>
        <v>995</v>
      </c>
      <c r="R325" s="173">
        <f t="shared" si="44"/>
        <v>431</v>
      </c>
      <c r="S325" s="193">
        <f t="shared" si="45"/>
        <v>0.30224403927068721</v>
      </c>
    </row>
    <row r="326" spans="1:19" x14ac:dyDescent="0.2">
      <c r="A326" s="192" t="s">
        <v>390</v>
      </c>
      <c r="B326" s="179" t="s">
        <v>209</v>
      </c>
      <c r="C326" s="180" t="s">
        <v>493</v>
      </c>
      <c r="D326" s="170"/>
      <c r="E326" s="171"/>
      <c r="F326" s="171"/>
      <c r="G326" s="171"/>
      <c r="H326" s="198" t="str">
        <f t="shared" si="39"/>
        <v/>
      </c>
      <c r="I326" s="203">
        <v>18</v>
      </c>
      <c r="J326" s="25">
        <v>14</v>
      </c>
      <c r="K326" s="25">
        <v>4</v>
      </c>
      <c r="L326" s="184">
        <f t="shared" si="40"/>
        <v>0.2857142857142857</v>
      </c>
      <c r="M326" s="206"/>
      <c r="N326" s="25">
        <v>3</v>
      </c>
      <c r="O326" s="201">
        <f t="shared" si="41"/>
        <v>0.17647058823529413</v>
      </c>
      <c r="P326" s="172">
        <f t="shared" si="42"/>
        <v>18</v>
      </c>
      <c r="Q326" s="173">
        <f t="shared" si="43"/>
        <v>14</v>
      </c>
      <c r="R326" s="173">
        <f t="shared" si="44"/>
        <v>3</v>
      </c>
      <c r="S326" s="193">
        <f t="shared" si="45"/>
        <v>0.17647058823529413</v>
      </c>
    </row>
    <row r="327" spans="1:19" ht="29" x14ac:dyDescent="0.2">
      <c r="A327" s="192" t="s">
        <v>390</v>
      </c>
      <c r="B327" s="179" t="s">
        <v>212</v>
      </c>
      <c r="C327" s="180" t="s">
        <v>213</v>
      </c>
      <c r="D327" s="170"/>
      <c r="E327" s="171"/>
      <c r="F327" s="171"/>
      <c r="G327" s="171"/>
      <c r="H327" s="198" t="str">
        <f t="shared" si="39"/>
        <v/>
      </c>
      <c r="I327" s="203">
        <v>586</v>
      </c>
      <c r="J327" s="25">
        <v>370</v>
      </c>
      <c r="K327" s="25">
        <v>78</v>
      </c>
      <c r="L327" s="184">
        <f t="shared" si="40"/>
        <v>0.21081081081081082</v>
      </c>
      <c r="M327" s="206">
        <v>2</v>
      </c>
      <c r="N327" s="25">
        <v>135</v>
      </c>
      <c r="O327" s="201">
        <f t="shared" si="41"/>
        <v>0.26627218934911245</v>
      </c>
      <c r="P327" s="172">
        <f t="shared" si="42"/>
        <v>586</v>
      </c>
      <c r="Q327" s="173">
        <f t="shared" si="43"/>
        <v>372</v>
      </c>
      <c r="R327" s="173">
        <f t="shared" si="44"/>
        <v>135</v>
      </c>
      <c r="S327" s="193">
        <f t="shared" si="45"/>
        <v>0.26627218934911245</v>
      </c>
    </row>
    <row r="328" spans="1:19" x14ac:dyDescent="0.2">
      <c r="A328" s="192" t="s">
        <v>390</v>
      </c>
      <c r="B328" s="179" t="s">
        <v>215</v>
      </c>
      <c r="C328" s="180" t="s">
        <v>217</v>
      </c>
      <c r="D328" s="170">
        <v>1</v>
      </c>
      <c r="E328" s="171"/>
      <c r="F328" s="171"/>
      <c r="G328" s="171"/>
      <c r="H328" s="198" t="str">
        <f t="shared" si="39"/>
        <v/>
      </c>
      <c r="I328" s="203">
        <v>1088</v>
      </c>
      <c r="J328" s="25">
        <v>1026</v>
      </c>
      <c r="K328" s="25">
        <v>383</v>
      </c>
      <c r="L328" s="184">
        <f t="shared" si="40"/>
        <v>0.37329434697855751</v>
      </c>
      <c r="M328" s="206">
        <v>6</v>
      </c>
      <c r="N328" s="25">
        <v>31</v>
      </c>
      <c r="O328" s="201">
        <f t="shared" si="41"/>
        <v>2.9162746942615239E-2</v>
      </c>
      <c r="P328" s="172">
        <f t="shared" si="42"/>
        <v>1089</v>
      </c>
      <c r="Q328" s="173">
        <f t="shared" si="43"/>
        <v>1032</v>
      </c>
      <c r="R328" s="173">
        <f t="shared" si="44"/>
        <v>31</v>
      </c>
      <c r="S328" s="193">
        <f t="shared" si="45"/>
        <v>2.9162746942615239E-2</v>
      </c>
    </row>
    <row r="329" spans="1:19" ht="29" x14ac:dyDescent="0.2">
      <c r="A329" s="192" t="s">
        <v>390</v>
      </c>
      <c r="B329" s="179" t="s">
        <v>220</v>
      </c>
      <c r="C329" s="180" t="s">
        <v>222</v>
      </c>
      <c r="D329" s="170"/>
      <c r="E329" s="171"/>
      <c r="F329" s="171"/>
      <c r="G329" s="171"/>
      <c r="H329" s="198" t="str">
        <f t="shared" si="39"/>
        <v/>
      </c>
      <c r="I329" s="203">
        <v>75</v>
      </c>
      <c r="J329" s="25">
        <v>59</v>
      </c>
      <c r="K329" s="25">
        <v>22</v>
      </c>
      <c r="L329" s="184">
        <f t="shared" si="40"/>
        <v>0.3728813559322034</v>
      </c>
      <c r="M329" s="206"/>
      <c r="N329" s="25">
        <v>9</v>
      </c>
      <c r="O329" s="201">
        <f t="shared" ref="O329:O331" si="46">IF((J329+M329+N329)&lt;&gt;0,N329/(J329+M329+N329),"")</f>
        <v>0.13235294117647059</v>
      </c>
      <c r="P329" s="172">
        <f t="shared" ref="P329:P331" si="47">IF(SUM(D329,I329)&gt;0,SUM(D329,I329),"")</f>
        <v>75</v>
      </c>
      <c r="Q329" s="173">
        <f t="shared" ref="Q329:Q331" si="48">IF(SUM(E329,J329, M329)&gt;0,SUM(E329,J329, M329),"")</f>
        <v>59</v>
      </c>
      <c r="R329" s="173">
        <f t="shared" ref="R329:R331" si="49">IF(SUM(G329,N329)&gt;0,SUM(G329,N329),"")</f>
        <v>9</v>
      </c>
      <c r="S329" s="193">
        <f t="shared" ref="S329:S331" si="50">IFERROR(IF((Q329+R329)&lt;&gt;0,R329/(Q329+R329),""),"")</f>
        <v>0.13235294117647059</v>
      </c>
    </row>
    <row r="330" spans="1:19" x14ac:dyDescent="0.2">
      <c r="A330" s="192" t="s">
        <v>390</v>
      </c>
      <c r="B330" s="179" t="s">
        <v>220</v>
      </c>
      <c r="C330" s="180" t="s">
        <v>224</v>
      </c>
      <c r="D330" s="170"/>
      <c r="E330" s="171"/>
      <c r="F330" s="171"/>
      <c r="G330" s="171"/>
      <c r="H330" s="198" t="str">
        <f t="shared" si="39"/>
        <v/>
      </c>
      <c r="I330" s="203">
        <v>173</v>
      </c>
      <c r="J330" s="25">
        <v>141</v>
      </c>
      <c r="K330" s="25">
        <v>31</v>
      </c>
      <c r="L330" s="184">
        <f t="shared" si="40"/>
        <v>0.21985815602836881</v>
      </c>
      <c r="M330" s="206"/>
      <c r="N330" s="25">
        <v>20</v>
      </c>
      <c r="O330" s="201">
        <f t="shared" si="46"/>
        <v>0.12422360248447205</v>
      </c>
      <c r="P330" s="172">
        <f t="shared" si="47"/>
        <v>173</v>
      </c>
      <c r="Q330" s="173">
        <f t="shared" si="48"/>
        <v>141</v>
      </c>
      <c r="R330" s="173">
        <f t="shared" si="49"/>
        <v>20</v>
      </c>
      <c r="S330" s="193">
        <f t="shared" si="50"/>
        <v>0.12422360248447205</v>
      </c>
    </row>
    <row r="331" spans="1:19" x14ac:dyDescent="0.2">
      <c r="A331" s="192" t="s">
        <v>390</v>
      </c>
      <c r="B331" s="179" t="s">
        <v>545</v>
      </c>
      <c r="C331" s="180" t="s">
        <v>231</v>
      </c>
      <c r="D331" s="170"/>
      <c r="E331" s="171"/>
      <c r="F331" s="171"/>
      <c r="G331" s="171"/>
      <c r="H331" s="198" t="str">
        <f t="shared" si="39"/>
        <v/>
      </c>
      <c r="I331" s="203">
        <v>86</v>
      </c>
      <c r="J331" s="25">
        <v>58</v>
      </c>
      <c r="K331" s="25">
        <v>6</v>
      </c>
      <c r="L331" s="184">
        <f t="shared" si="40"/>
        <v>0.10344827586206896</v>
      </c>
      <c r="M331" s="206">
        <v>5</v>
      </c>
      <c r="N331" s="25">
        <v>9</v>
      </c>
      <c r="O331" s="201">
        <f t="shared" si="46"/>
        <v>0.125</v>
      </c>
      <c r="P331" s="172">
        <f t="shared" si="47"/>
        <v>86</v>
      </c>
      <c r="Q331" s="173">
        <f t="shared" si="48"/>
        <v>63</v>
      </c>
      <c r="R331" s="173">
        <f t="shared" si="49"/>
        <v>9</v>
      </c>
      <c r="S331" s="193">
        <f t="shared" si="50"/>
        <v>0.125</v>
      </c>
    </row>
    <row r="332" spans="1:19" x14ac:dyDescent="0.2">
      <c r="A332" s="192" t="s">
        <v>392</v>
      </c>
      <c r="B332" s="179" t="s">
        <v>0</v>
      </c>
      <c r="C332" s="180" t="s">
        <v>1</v>
      </c>
      <c r="D332" s="170">
        <v>0</v>
      </c>
      <c r="E332" s="171">
        <v>0</v>
      </c>
      <c r="F332" s="171"/>
      <c r="G332" s="171">
        <v>0</v>
      </c>
      <c r="H332" s="198" t="str">
        <f t="shared" si="39"/>
        <v/>
      </c>
      <c r="I332" s="203">
        <v>225</v>
      </c>
      <c r="J332" s="25">
        <v>205</v>
      </c>
      <c r="K332" s="25">
        <v>152</v>
      </c>
      <c r="L332" s="184">
        <f t="shared" si="40"/>
        <v>0.74146341463414633</v>
      </c>
      <c r="M332" s="25">
        <v>64</v>
      </c>
      <c r="N332" s="25">
        <v>0</v>
      </c>
      <c r="O332" s="201">
        <f t="shared" si="41"/>
        <v>0</v>
      </c>
      <c r="P332" s="172">
        <f t="shared" si="42"/>
        <v>225</v>
      </c>
      <c r="Q332" s="173">
        <f t="shared" si="43"/>
        <v>269</v>
      </c>
      <c r="R332" s="173" t="str">
        <f t="shared" si="44"/>
        <v/>
      </c>
      <c r="S332" s="193" t="str">
        <f t="shared" si="45"/>
        <v/>
      </c>
    </row>
    <row r="333" spans="1:19" x14ac:dyDescent="0.2">
      <c r="A333" s="192" t="s">
        <v>392</v>
      </c>
      <c r="B333" s="179" t="s">
        <v>2</v>
      </c>
      <c r="C333" s="180" t="s">
        <v>3</v>
      </c>
      <c r="D333" s="170">
        <v>2</v>
      </c>
      <c r="E333" s="171">
        <v>0</v>
      </c>
      <c r="F333" s="171"/>
      <c r="G333" s="171">
        <v>0</v>
      </c>
      <c r="H333" s="198" t="str">
        <f t="shared" si="39"/>
        <v/>
      </c>
      <c r="I333" s="203">
        <v>31</v>
      </c>
      <c r="J333" s="25">
        <v>29</v>
      </c>
      <c r="K333" s="25">
        <v>5</v>
      </c>
      <c r="L333" s="184">
        <f t="shared" si="40"/>
        <v>0.17241379310344829</v>
      </c>
      <c r="M333" s="206">
        <v>5</v>
      </c>
      <c r="N333" s="25">
        <v>1</v>
      </c>
      <c r="O333" s="201">
        <f t="shared" si="41"/>
        <v>2.8571428571428571E-2</v>
      </c>
      <c r="P333" s="172">
        <f t="shared" si="42"/>
        <v>33</v>
      </c>
      <c r="Q333" s="173">
        <f t="shared" si="43"/>
        <v>34</v>
      </c>
      <c r="R333" s="173">
        <f t="shared" si="44"/>
        <v>1</v>
      </c>
      <c r="S333" s="193">
        <f t="shared" si="45"/>
        <v>2.8571428571428571E-2</v>
      </c>
    </row>
    <row r="334" spans="1:19" x14ac:dyDescent="0.2">
      <c r="A334" s="192" t="s">
        <v>392</v>
      </c>
      <c r="B334" s="179" t="s">
        <v>4</v>
      </c>
      <c r="C334" s="180" t="s">
        <v>5</v>
      </c>
      <c r="D334" s="170">
        <v>386</v>
      </c>
      <c r="E334" s="171">
        <v>358</v>
      </c>
      <c r="F334" s="171"/>
      <c r="G334" s="171">
        <v>0</v>
      </c>
      <c r="H334" s="198">
        <f t="shared" si="39"/>
        <v>0</v>
      </c>
      <c r="I334" s="203">
        <v>51435</v>
      </c>
      <c r="J334" s="25">
        <v>25270</v>
      </c>
      <c r="K334" s="25">
        <v>14385</v>
      </c>
      <c r="L334" s="184">
        <f t="shared" si="40"/>
        <v>0.56925207756232687</v>
      </c>
      <c r="M334" s="206">
        <v>36</v>
      </c>
      <c r="N334" s="25">
        <v>17871</v>
      </c>
      <c r="O334" s="201">
        <f t="shared" si="41"/>
        <v>0.41390091947101465</v>
      </c>
      <c r="P334" s="172">
        <f t="shared" si="42"/>
        <v>51821</v>
      </c>
      <c r="Q334" s="173">
        <f t="shared" si="43"/>
        <v>25664</v>
      </c>
      <c r="R334" s="173">
        <f t="shared" si="44"/>
        <v>17871</v>
      </c>
      <c r="S334" s="193">
        <f t="shared" si="45"/>
        <v>0.41049730102216608</v>
      </c>
    </row>
    <row r="335" spans="1:19" x14ac:dyDescent="0.2">
      <c r="A335" s="192" t="s">
        <v>392</v>
      </c>
      <c r="B335" s="179" t="s">
        <v>4</v>
      </c>
      <c r="C335" s="180" t="s">
        <v>310</v>
      </c>
      <c r="D335" s="170">
        <v>0</v>
      </c>
      <c r="E335" s="171">
        <v>0</v>
      </c>
      <c r="F335" s="171"/>
      <c r="G335" s="171">
        <v>0</v>
      </c>
      <c r="H335" s="198" t="str">
        <f t="shared" si="39"/>
        <v/>
      </c>
      <c r="I335" s="203">
        <v>17107</v>
      </c>
      <c r="J335" s="25">
        <v>8722</v>
      </c>
      <c r="K335" s="25">
        <v>4376</v>
      </c>
      <c r="L335" s="184">
        <f t="shared" si="40"/>
        <v>0.50171978903921122</v>
      </c>
      <c r="M335" s="206">
        <v>1</v>
      </c>
      <c r="N335" s="25">
        <v>6971</v>
      </c>
      <c r="O335" s="201">
        <f t="shared" si="41"/>
        <v>0.4441824901236141</v>
      </c>
      <c r="P335" s="172">
        <f t="shared" si="42"/>
        <v>17107</v>
      </c>
      <c r="Q335" s="173">
        <f t="shared" si="43"/>
        <v>8723</v>
      </c>
      <c r="R335" s="173">
        <f t="shared" si="44"/>
        <v>6971</v>
      </c>
      <c r="S335" s="193">
        <f t="shared" si="45"/>
        <v>0.4441824901236141</v>
      </c>
    </row>
    <row r="336" spans="1:19" x14ac:dyDescent="0.2">
      <c r="A336" s="192" t="s">
        <v>392</v>
      </c>
      <c r="B336" s="179" t="s">
        <v>4</v>
      </c>
      <c r="C336" s="180" t="s">
        <v>255</v>
      </c>
      <c r="D336" s="170">
        <v>3</v>
      </c>
      <c r="E336" s="171">
        <v>1</v>
      </c>
      <c r="F336" s="171"/>
      <c r="G336" s="171">
        <v>2</v>
      </c>
      <c r="H336" s="198">
        <f t="shared" si="39"/>
        <v>0.66666666666666663</v>
      </c>
      <c r="I336" s="203">
        <v>20010</v>
      </c>
      <c r="J336" s="25">
        <v>10040</v>
      </c>
      <c r="K336" s="25">
        <v>5208</v>
      </c>
      <c r="L336" s="184">
        <f t="shared" si="40"/>
        <v>0.51872509960159363</v>
      </c>
      <c r="M336" s="206">
        <v>3</v>
      </c>
      <c r="N336" s="25">
        <v>7113</v>
      </c>
      <c r="O336" s="201">
        <f t="shared" si="41"/>
        <v>0.41460713453019354</v>
      </c>
      <c r="P336" s="172">
        <f t="shared" si="42"/>
        <v>20013</v>
      </c>
      <c r="Q336" s="173">
        <f t="shared" si="43"/>
        <v>10044</v>
      </c>
      <c r="R336" s="173">
        <f t="shared" si="44"/>
        <v>7115</v>
      </c>
      <c r="S336" s="193">
        <f t="shared" si="45"/>
        <v>0.41465120345008449</v>
      </c>
    </row>
    <row r="337" spans="1:19" x14ac:dyDescent="0.2">
      <c r="A337" s="192" t="s">
        <v>392</v>
      </c>
      <c r="B337" s="179" t="s">
        <v>6</v>
      </c>
      <c r="C337" s="180" t="s">
        <v>7</v>
      </c>
      <c r="D337" s="170">
        <v>359</v>
      </c>
      <c r="E337" s="171">
        <v>351</v>
      </c>
      <c r="F337" s="171"/>
      <c r="G337" s="171">
        <v>5</v>
      </c>
      <c r="H337" s="198">
        <f t="shared" si="39"/>
        <v>1.4044943820224719E-2</v>
      </c>
      <c r="I337" s="203">
        <v>691</v>
      </c>
      <c r="J337" s="25">
        <v>355</v>
      </c>
      <c r="K337" s="25">
        <v>93</v>
      </c>
      <c r="L337" s="184">
        <f t="shared" si="40"/>
        <v>0.26197183098591548</v>
      </c>
      <c r="M337" s="206">
        <v>0</v>
      </c>
      <c r="N337" s="25">
        <v>289</v>
      </c>
      <c r="O337" s="201">
        <f t="shared" si="41"/>
        <v>0.44875776397515527</v>
      </c>
      <c r="P337" s="172">
        <f t="shared" si="42"/>
        <v>1050</v>
      </c>
      <c r="Q337" s="173">
        <f t="shared" si="43"/>
        <v>706</v>
      </c>
      <c r="R337" s="173">
        <f t="shared" si="44"/>
        <v>294</v>
      </c>
      <c r="S337" s="193">
        <f t="shared" si="45"/>
        <v>0.29399999999999998</v>
      </c>
    </row>
    <row r="338" spans="1:19" x14ac:dyDescent="0.2">
      <c r="A338" s="192" t="s">
        <v>392</v>
      </c>
      <c r="B338" s="179" t="s">
        <v>8</v>
      </c>
      <c r="C338" s="180" t="s">
        <v>9</v>
      </c>
      <c r="D338" s="170">
        <v>2</v>
      </c>
      <c r="E338" s="171">
        <v>2</v>
      </c>
      <c r="F338" s="171"/>
      <c r="G338" s="171">
        <v>0</v>
      </c>
      <c r="H338" s="198">
        <f t="shared" si="39"/>
        <v>0</v>
      </c>
      <c r="I338" s="203">
        <v>31</v>
      </c>
      <c r="J338" s="25">
        <v>27</v>
      </c>
      <c r="K338" s="25">
        <v>8</v>
      </c>
      <c r="L338" s="184">
        <f t="shared" si="40"/>
        <v>0.29629629629629628</v>
      </c>
      <c r="M338" s="206">
        <v>0</v>
      </c>
      <c r="N338" s="25">
        <v>2</v>
      </c>
      <c r="O338" s="201">
        <f t="shared" si="41"/>
        <v>6.8965517241379309E-2</v>
      </c>
      <c r="P338" s="172">
        <f t="shared" si="42"/>
        <v>33</v>
      </c>
      <c r="Q338" s="173">
        <f t="shared" si="43"/>
        <v>29</v>
      </c>
      <c r="R338" s="173">
        <f t="shared" si="44"/>
        <v>2</v>
      </c>
      <c r="S338" s="193">
        <f t="shared" si="45"/>
        <v>6.4516129032258063E-2</v>
      </c>
    </row>
    <row r="339" spans="1:19" x14ac:dyDescent="0.2">
      <c r="A339" s="192" t="s">
        <v>392</v>
      </c>
      <c r="B339" s="179" t="s">
        <v>311</v>
      </c>
      <c r="C339" s="180" t="s">
        <v>312</v>
      </c>
      <c r="D339" s="170">
        <v>1</v>
      </c>
      <c r="E339" s="171">
        <v>1</v>
      </c>
      <c r="F339" s="171"/>
      <c r="G339" s="171">
        <v>0</v>
      </c>
      <c r="H339" s="198">
        <f t="shared" si="39"/>
        <v>0</v>
      </c>
      <c r="I339" s="203">
        <v>1929</v>
      </c>
      <c r="J339" s="25">
        <v>1663</v>
      </c>
      <c r="K339" s="25">
        <v>633</v>
      </c>
      <c r="L339" s="184">
        <f t="shared" si="40"/>
        <v>0.38063740228502707</v>
      </c>
      <c r="M339" s="206">
        <v>0</v>
      </c>
      <c r="N339" s="25">
        <v>215</v>
      </c>
      <c r="O339" s="201">
        <f t="shared" si="41"/>
        <v>0.11448349307774228</v>
      </c>
      <c r="P339" s="172">
        <f t="shared" si="42"/>
        <v>1930</v>
      </c>
      <c r="Q339" s="173">
        <f t="shared" si="43"/>
        <v>1664</v>
      </c>
      <c r="R339" s="173">
        <f t="shared" si="44"/>
        <v>215</v>
      </c>
      <c r="S339" s="193">
        <f t="shared" si="45"/>
        <v>0.11442256519425226</v>
      </c>
    </row>
    <row r="340" spans="1:19" x14ac:dyDescent="0.2">
      <c r="A340" s="192" t="s">
        <v>392</v>
      </c>
      <c r="B340" s="179" t="s">
        <v>10</v>
      </c>
      <c r="C340" s="180" t="s">
        <v>12</v>
      </c>
      <c r="D340" s="170">
        <v>0</v>
      </c>
      <c r="E340" s="171">
        <v>0</v>
      </c>
      <c r="F340" s="171"/>
      <c r="G340" s="171">
        <v>0</v>
      </c>
      <c r="H340" s="198" t="str">
        <f t="shared" si="39"/>
        <v/>
      </c>
      <c r="I340" s="203">
        <v>119</v>
      </c>
      <c r="J340" s="25">
        <v>90</v>
      </c>
      <c r="K340" s="25">
        <v>10</v>
      </c>
      <c r="L340" s="184">
        <f t="shared" si="40"/>
        <v>0.1111111111111111</v>
      </c>
      <c r="M340" s="206">
        <v>0</v>
      </c>
      <c r="N340" s="25">
        <v>10</v>
      </c>
      <c r="O340" s="201">
        <f t="shared" si="41"/>
        <v>0.1</v>
      </c>
      <c r="P340" s="172">
        <f t="shared" si="42"/>
        <v>119</v>
      </c>
      <c r="Q340" s="173">
        <f t="shared" si="43"/>
        <v>90</v>
      </c>
      <c r="R340" s="173">
        <f t="shared" si="44"/>
        <v>10</v>
      </c>
      <c r="S340" s="193">
        <f t="shared" si="45"/>
        <v>0.1</v>
      </c>
    </row>
    <row r="341" spans="1:19" x14ac:dyDescent="0.2">
      <c r="A341" s="192" t="s">
        <v>392</v>
      </c>
      <c r="B341" s="179" t="s">
        <v>13</v>
      </c>
      <c r="C341" s="180" t="s">
        <v>14</v>
      </c>
      <c r="D341" s="170">
        <v>0</v>
      </c>
      <c r="E341" s="171">
        <v>0</v>
      </c>
      <c r="F341" s="171"/>
      <c r="G341" s="171">
        <v>0</v>
      </c>
      <c r="H341" s="198" t="str">
        <f t="shared" si="39"/>
        <v/>
      </c>
      <c r="I341" s="203">
        <v>1</v>
      </c>
      <c r="J341" s="25">
        <v>1</v>
      </c>
      <c r="K341" s="25">
        <v>0</v>
      </c>
      <c r="L341" s="184">
        <f t="shared" si="40"/>
        <v>0</v>
      </c>
      <c r="M341" s="206">
        <v>0</v>
      </c>
      <c r="N341" s="25">
        <v>0</v>
      </c>
      <c r="O341" s="201">
        <f t="shared" si="41"/>
        <v>0</v>
      </c>
      <c r="P341" s="172">
        <f t="shared" si="42"/>
        <v>1</v>
      </c>
      <c r="Q341" s="173">
        <f t="shared" si="43"/>
        <v>1</v>
      </c>
      <c r="R341" s="173" t="str">
        <f t="shared" si="44"/>
        <v/>
      </c>
      <c r="S341" s="193" t="str">
        <f t="shared" si="45"/>
        <v/>
      </c>
    </row>
    <row r="342" spans="1:19" x14ac:dyDescent="0.2">
      <c r="A342" s="192" t="s">
        <v>392</v>
      </c>
      <c r="B342" s="179" t="s">
        <v>15</v>
      </c>
      <c r="C342" s="180" t="s">
        <v>16</v>
      </c>
      <c r="D342" s="170">
        <v>0</v>
      </c>
      <c r="E342" s="171">
        <v>0</v>
      </c>
      <c r="F342" s="171"/>
      <c r="G342" s="171">
        <v>0</v>
      </c>
      <c r="H342" s="198" t="str">
        <f t="shared" si="39"/>
        <v/>
      </c>
      <c r="I342" s="203">
        <v>3498</v>
      </c>
      <c r="J342" s="25">
        <v>2891</v>
      </c>
      <c r="K342" s="25">
        <v>1348</v>
      </c>
      <c r="L342" s="184">
        <f t="shared" si="40"/>
        <v>0.4662746454514009</v>
      </c>
      <c r="M342" s="206">
        <v>6</v>
      </c>
      <c r="N342" s="25">
        <v>178</v>
      </c>
      <c r="O342" s="201">
        <f t="shared" si="41"/>
        <v>5.7886178861788616E-2</v>
      </c>
      <c r="P342" s="172">
        <f t="shared" si="42"/>
        <v>3498</v>
      </c>
      <c r="Q342" s="173">
        <f t="shared" si="43"/>
        <v>2897</v>
      </c>
      <c r="R342" s="173">
        <f t="shared" si="44"/>
        <v>178</v>
      </c>
      <c r="S342" s="193">
        <f t="shared" si="45"/>
        <v>5.7886178861788616E-2</v>
      </c>
    </row>
    <row r="343" spans="1:19" x14ac:dyDescent="0.2">
      <c r="A343" s="192" t="s">
        <v>392</v>
      </c>
      <c r="B343" s="179" t="s">
        <v>313</v>
      </c>
      <c r="C343" s="180" t="s">
        <v>314</v>
      </c>
      <c r="D343" s="170">
        <v>7</v>
      </c>
      <c r="E343" s="171">
        <v>7</v>
      </c>
      <c r="F343" s="171"/>
      <c r="G343" s="171">
        <v>0</v>
      </c>
      <c r="H343" s="198">
        <f t="shared" si="39"/>
        <v>0</v>
      </c>
      <c r="I343" s="203">
        <v>2031</v>
      </c>
      <c r="J343" s="25">
        <v>1889</v>
      </c>
      <c r="K343" s="25">
        <v>1210</v>
      </c>
      <c r="L343" s="184">
        <f t="shared" si="40"/>
        <v>0.64055055584965592</v>
      </c>
      <c r="M343" s="206">
        <v>0</v>
      </c>
      <c r="N343" s="25">
        <v>97</v>
      </c>
      <c r="O343" s="201">
        <f t="shared" si="41"/>
        <v>4.8841893252769386E-2</v>
      </c>
      <c r="P343" s="172">
        <f t="shared" si="42"/>
        <v>2038</v>
      </c>
      <c r="Q343" s="173">
        <f t="shared" si="43"/>
        <v>1896</v>
      </c>
      <c r="R343" s="173">
        <f t="shared" si="44"/>
        <v>97</v>
      </c>
      <c r="S343" s="193">
        <f t="shared" si="45"/>
        <v>4.8670346211741093E-2</v>
      </c>
    </row>
    <row r="344" spans="1:19" x14ac:dyDescent="0.2">
      <c r="A344" s="192" t="s">
        <v>392</v>
      </c>
      <c r="B344" s="179" t="s">
        <v>17</v>
      </c>
      <c r="C344" s="180" t="s">
        <v>18</v>
      </c>
      <c r="D344" s="170">
        <v>2</v>
      </c>
      <c r="E344" s="171">
        <v>1</v>
      </c>
      <c r="F344" s="171"/>
      <c r="G344" s="171">
        <v>1</v>
      </c>
      <c r="H344" s="198">
        <f t="shared" si="39"/>
        <v>0.5</v>
      </c>
      <c r="I344" s="203">
        <v>1049</v>
      </c>
      <c r="J344" s="25">
        <v>823</v>
      </c>
      <c r="K344" s="25">
        <v>167</v>
      </c>
      <c r="L344" s="184">
        <f t="shared" si="40"/>
        <v>0.20291616038882138</v>
      </c>
      <c r="M344" s="206">
        <v>130</v>
      </c>
      <c r="N344" s="25">
        <v>124</v>
      </c>
      <c r="O344" s="201">
        <f t="shared" si="41"/>
        <v>0.11513463324048283</v>
      </c>
      <c r="P344" s="172">
        <f t="shared" si="42"/>
        <v>1051</v>
      </c>
      <c r="Q344" s="173">
        <f t="shared" si="43"/>
        <v>954</v>
      </c>
      <c r="R344" s="173">
        <f t="shared" si="44"/>
        <v>125</v>
      </c>
      <c r="S344" s="193">
        <f t="shared" si="45"/>
        <v>0.11584800741427248</v>
      </c>
    </row>
    <row r="345" spans="1:19" x14ac:dyDescent="0.2">
      <c r="A345" s="192" t="s">
        <v>392</v>
      </c>
      <c r="B345" s="179" t="s">
        <v>19</v>
      </c>
      <c r="C345" s="180" t="s">
        <v>20</v>
      </c>
      <c r="D345" s="170">
        <v>9</v>
      </c>
      <c r="E345" s="171">
        <v>12</v>
      </c>
      <c r="F345" s="171"/>
      <c r="G345" s="171">
        <v>2</v>
      </c>
      <c r="H345" s="198">
        <f t="shared" si="39"/>
        <v>0.14285714285714285</v>
      </c>
      <c r="I345" s="203">
        <v>1327</v>
      </c>
      <c r="J345" s="25">
        <v>1287</v>
      </c>
      <c r="K345" s="25">
        <v>1236</v>
      </c>
      <c r="L345" s="184">
        <f t="shared" si="40"/>
        <v>0.96037296037296038</v>
      </c>
      <c r="M345" s="206">
        <v>0</v>
      </c>
      <c r="N345" s="25">
        <v>2</v>
      </c>
      <c r="O345" s="201">
        <f t="shared" si="41"/>
        <v>1.5515903801396431E-3</v>
      </c>
      <c r="P345" s="172">
        <f t="shared" si="42"/>
        <v>1336</v>
      </c>
      <c r="Q345" s="173">
        <f t="shared" si="43"/>
        <v>1299</v>
      </c>
      <c r="R345" s="173">
        <f t="shared" si="44"/>
        <v>4</v>
      </c>
      <c r="S345" s="193">
        <f t="shared" si="45"/>
        <v>3.0698388334612432E-3</v>
      </c>
    </row>
    <row r="346" spans="1:19" x14ac:dyDescent="0.2">
      <c r="A346" s="192" t="s">
        <v>392</v>
      </c>
      <c r="B346" s="179" t="s">
        <v>21</v>
      </c>
      <c r="C346" s="180" t="s">
        <v>22</v>
      </c>
      <c r="D346" s="170">
        <v>0</v>
      </c>
      <c r="E346" s="171">
        <v>0</v>
      </c>
      <c r="F346" s="171"/>
      <c r="G346" s="171">
        <v>0</v>
      </c>
      <c r="H346" s="198" t="str">
        <f t="shared" si="39"/>
        <v/>
      </c>
      <c r="I346" s="203">
        <v>12</v>
      </c>
      <c r="J346" s="25">
        <v>6</v>
      </c>
      <c r="K346" s="25">
        <v>2</v>
      </c>
      <c r="L346" s="184">
        <f t="shared" si="40"/>
        <v>0.33333333333333331</v>
      </c>
      <c r="M346" s="206">
        <v>0</v>
      </c>
      <c r="N346" s="25">
        <v>3</v>
      </c>
      <c r="O346" s="201">
        <f t="shared" si="41"/>
        <v>0.33333333333333331</v>
      </c>
      <c r="P346" s="172">
        <f t="shared" si="42"/>
        <v>12</v>
      </c>
      <c r="Q346" s="173">
        <f t="shared" si="43"/>
        <v>6</v>
      </c>
      <c r="R346" s="173">
        <f t="shared" si="44"/>
        <v>3</v>
      </c>
      <c r="S346" s="193">
        <f t="shared" si="45"/>
        <v>0.33333333333333331</v>
      </c>
    </row>
    <row r="347" spans="1:19" x14ac:dyDescent="0.2">
      <c r="A347" s="192" t="s">
        <v>392</v>
      </c>
      <c r="B347" s="179" t="s">
        <v>23</v>
      </c>
      <c r="C347" s="180" t="s">
        <v>24</v>
      </c>
      <c r="D347" s="170">
        <v>60</v>
      </c>
      <c r="E347" s="171">
        <v>60</v>
      </c>
      <c r="F347" s="171"/>
      <c r="G347" s="171">
        <v>0</v>
      </c>
      <c r="H347" s="198">
        <f t="shared" si="39"/>
        <v>0</v>
      </c>
      <c r="I347" s="203">
        <v>4018</v>
      </c>
      <c r="J347" s="25">
        <v>3070</v>
      </c>
      <c r="K347" s="25">
        <v>693</v>
      </c>
      <c r="L347" s="184">
        <f t="shared" si="40"/>
        <v>0.2257328990228013</v>
      </c>
      <c r="M347" s="206">
        <v>6</v>
      </c>
      <c r="N347" s="25">
        <v>835</v>
      </c>
      <c r="O347" s="201">
        <f t="shared" si="41"/>
        <v>0.21350038353362311</v>
      </c>
      <c r="P347" s="172">
        <f t="shared" si="42"/>
        <v>4078</v>
      </c>
      <c r="Q347" s="173">
        <f t="shared" si="43"/>
        <v>3136</v>
      </c>
      <c r="R347" s="173">
        <f t="shared" si="44"/>
        <v>835</v>
      </c>
      <c r="S347" s="193">
        <f t="shared" si="45"/>
        <v>0.2102744900528834</v>
      </c>
    </row>
    <row r="348" spans="1:19" x14ac:dyDescent="0.2">
      <c r="A348" s="192" t="s">
        <v>392</v>
      </c>
      <c r="B348" s="179" t="s">
        <v>25</v>
      </c>
      <c r="C348" s="180" t="s">
        <v>262</v>
      </c>
      <c r="D348" s="170">
        <v>0</v>
      </c>
      <c r="E348" s="171">
        <v>0</v>
      </c>
      <c r="F348" s="171"/>
      <c r="G348" s="171">
        <v>0</v>
      </c>
      <c r="H348" s="198" t="str">
        <f t="shared" si="39"/>
        <v/>
      </c>
      <c r="I348" s="203">
        <v>50</v>
      </c>
      <c r="J348" s="25">
        <v>39</v>
      </c>
      <c r="K348" s="25">
        <v>11</v>
      </c>
      <c r="L348" s="184">
        <f t="shared" si="40"/>
        <v>0.28205128205128205</v>
      </c>
      <c r="M348" s="206">
        <v>1</v>
      </c>
      <c r="N348" s="25">
        <v>5</v>
      </c>
      <c r="O348" s="201">
        <f t="shared" si="41"/>
        <v>0.1111111111111111</v>
      </c>
      <c r="P348" s="172">
        <f t="shared" si="42"/>
        <v>50</v>
      </c>
      <c r="Q348" s="173">
        <f t="shared" si="43"/>
        <v>40</v>
      </c>
      <c r="R348" s="173">
        <f t="shared" si="44"/>
        <v>5</v>
      </c>
      <c r="S348" s="193">
        <f t="shared" si="45"/>
        <v>0.1111111111111111</v>
      </c>
    </row>
    <row r="349" spans="1:19" ht="29" x14ac:dyDescent="0.2">
      <c r="A349" s="192" t="s">
        <v>392</v>
      </c>
      <c r="B349" s="179" t="s">
        <v>26</v>
      </c>
      <c r="C349" s="180" t="s">
        <v>27</v>
      </c>
      <c r="D349" s="170">
        <v>0</v>
      </c>
      <c r="E349" s="171">
        <v>0</v>
      </c>
      <c r="F349" s="171"/>
      <c r="G349" s="171">
        <v>0</v>
      </c>
      <c r="H349" s="198" t="str">
        <f t="shared" si="39"/>
        <v/>
      </c>
      <c r="I349" s="203">
        <v>23</v>
      </c>
      <c r="J349" s="25">
        <v>20</v>
      </c>
      <c r="K349" s="25">
        <v>5</v>
      </c>
      <c r="L349" s="184">
        <f t="shared" si="40"/>
        <v>0.25</v>
      </c>
      <c r="M349" s="206">
        <v>0</v>
      </c>
      <c r="N349" s="25">
        <v>1</v>
      </c>
      <c r="O349" s="201">
        <f t="shared" si="41"/>
        <v>4.7619047619047616E-2</v>
      </c>
      <c r="P349" s="172">
        <f t="shared" si="42"/>
        <v>23</v>
      </c>
      <c r="Q349" s="173">
        <f t="shared" si="43"/>
        <v>20</v>
      </c>
      <c r="R349" s="173">
        <f t="shared" si="44"/>
        <v>1</v>
      </c>
      <c r="S349" s="193">
        <f t="shared" si="45"/>
        <v>4.7619047619047616E-2</v>
      </c>
    </row>
    <row r="350" spans="1:19" x14ac:dyDescent="0.2">
      <c r="A350" s="192" t="s">
        <v>392</v>
      </c>
      <c r="B350" s="179" t="s">
        <v>28</v>
      </c>
      <c r="C350" s="180" t="s">
        <v>29</v>
      </c>
      <c r="D350" s="170">
        <v>3</v>
      </c>
      <c r="E350" s="171">
        <v>3</v>
      </c>
      <c r="F350" s="171"/>
      <c r="G350" s="171">
        <v>0</v>
      </c>
      <c r="H350" s="198">
        <f t="shared" si="39"/>
        <v>0</v>
      </c>
      <c r="I350" s="203">
        <v>22</v>
      </c>
      <c r="J350" s="25">
        <v>19</v>
      </c>
      <c r="K350" s="25">
        <v>5</v>
      </c>
      <c r="L350" s="184">
        <f t="shared" si="40"/>
        <v>0.26315789473684209</v>
      </c>
      <c r="M350" s="206">
        <v>0</v>
      </c>
      <c r="N350" s="25">
        <v>1</v>
      </c>
      <c r="O350" s="201">
        <f t="shared" si="41"/>
        <v>0.05</v>
      </c>
      <c r="P350" s="172">
        <f t="shared" si="42"/>
        <v>25</v>
      </c>
      <c r="Q350" s="173">
        <f t="shared" si="43"/>
        <v>22</v>
      </c>
      <c r="R350" s="173">
        <f t="shared" si="44"/>
        <v>1</v>
      </c>
      <c r="S350" s="193">
        <f t="shared" si="45"/>
        <v>4.3478260869565216E-2</v>
      </c>
    </row>
    <row r="351" spans="1:19" x14ac:dyDescent="0.2">
      <c r="A351" s="192" t="s">
        <v>392</v>
      </c>
      <c r="B351" s="179" t="s">
        <v>28</v>
      </c>
      <c r="C351" s="180" t="s">
        <v>30</v>
      </c>
      <c r="D351" s="170">
        <v>0</v>
      </c>
      <c r="E351" s="171">
        <v>0</v>
      </c>
      <c r="F351" s="171"/>
      <c r="G351" s="171">
        <v>0</v>
      </c>
      <c r="H351" s="198" t="str">
        <f t="shared" si="39"/>
        <v/>
      </c>
      <c r="I351" s="203">
        <v>16</v>
      </c>
      <c r="J351" s="25">
        <v>15</v>
      </c>
      <c r="K351" s="25">
        <v>6</v>
      </c>
      <c r="L351" s="184">
        <f t="shared" si="40"/>
        <v>0.4</v>
      </c>
      <c r="M351" s="206">
        <v>0</v>
      </c>
      <c r="N351" s="25">
        <v>0</v>
      </c>
      <c r="O351" s="201">
        <f t="shared" si="41"/>
        <v>0</v>
      </c>
      <c r="P351" s="172">
        <f t="shared" si="42"/>
        <v>16</v>
      </c>
      <c r="Q351" s="173">
        <f t="shared" si="43"/>
        <v>15</v>
      </c>
      <c r="R351" s="173" t="str">
        <f t="shared" si="44"/>
        <v/>
      </c>
      <c r="S351" s="193" t="str">
        <f t="shared" si="45"/>
        <v/>
      </c>
    </row>
    <row r="352" spans="1:19" x14ac:dyDescent="0.2">
      <c r="A352" s="192" t="s">
        <v>392</v>
      </c>
      <c r="B352" s="179" t="s">
        <v>28</v>
      </c>
      <c r="C352" s="180" t="s">
        <v>31</v>
      </c>
      <c r="D352" s="170">
        <v>2</v>
      </c>
      <c r="E352" s="171">
        <v>2</v>
      </c>
      <c r="F352" s="171"/>
      <c r="G352" s="171">
        <v>0</v>
      </c>
      <c r="H352" s="198">
        <f t="shared" si="39"/>
        <v>0</v>
      </c>
      <c r="I352" s="203">
        <v>33</v>
      </c>
      <c r="J352" s="25">
        <v>26</v>
      </c>
      <c r="K352" s="25">
        <v>3</v>
      </c>
      <c r="L352" s="184">
        <f t="shared" si="40"/>
        <v>0.11538461538461539</v>
      </c>
      <c r="M352" s="206">
        <v>0</v>
      </c>
      <c r="N352" s="25">
        <v>2</v>
      </c>
      <c r="O352" s="201">
        <f t="shared" si="41"/>
        <v>7.1428571428571425E-2</v>
      </c>
      <c r="P352" s="172">
        <f t="shared" si="42"/>
        <v>35</v>
      </c>
      <c r="Q352" s="173">
        <f t="shared" si="43"/>
        <v>28</v>
      </c>
      <c r="R352" s="173">
        <f t="shared" si="44"/>
        <v>2</v>
      </c>
      <c r="S352" s="193">
        <f t="shared" si="45"/>
        <v>6.6666666666666666E-2</v>
      </c>
    </row>
    <row r="353" spans="1:19" x14ac:dyDescent="0.2">
      <c r="A353" s="192" t="s">
        <v>392</v>
      </c>
      <c r="B353" s="179" t="s">
        <v>32</v>
      </c>
      <c r="C353" s="180" t="s">
        <v>33</v>
      </c>
      <c r="D353" s="170">
        <v>0</v>
      </c>
      <c r="E353" s="171">
        <v>0</v>
      </c>
      <c r="F353" s="171"/>
      <c r="G353" s="171">
        <v>0</v>
      </c>
      <c r="H353" s="198" t="str">
        <f t="shared" si="39"/>
        <v/>
      </c>
      <c r="I353" s="203">
        <v>148</v>
      </c>
      <c r="J353" s="25">
        <v>140</v>
      </c>
      <c r="K353" s="25">
        <v>6</v>
      </c>
      <c r="L353" s="184">
        <f t="shared" si="40"/>
        <v>4.2857142857142858E-2</v>
      </c>
      <c r="M353" s="206">
        <v>0</v>
      </c>
      <c r="N353" s="25">
        <v>4</v>
      </c>
      <c r="O353" s="201">
        <f t="shared" si="41"/>
        <v>2.7777777777777776E-2</v>
      </c>
      <c r="P353" s="172">
        <f t="shared" si="42"/>
        <v>148</v>
      </c>
      <c r="Q353" s="173">
        <f t="shared" si="43"/>
        <v>140</v>
      </c>
      <c r="R353" s="173">
        <f t="shared" si="44"/>
        <v>4</v>
      </c>
      <c r="S353" s="193">
        <f t="shared" si="45"/>
        <v>2.7777777777777776E-2</v>
      </c>
    </row>
    <row r="354" spans="1:19" x14ac:dyDescent="0.2">
      <c r="A354" s="192" t="s">
        <v>392</v>
      </c>
      <c r="B354" s="179" t="s">
        <v>317</v>
      </c>
      <c r="C354" s="180" t="s">
        <v>318</v>
      </c>
      <c r="D354" s="170">
        <v>42</v>
      </c>
      <c r="E354" s="171">
        <v>38</v>
      </c>
      <c r="F354" s="171"/>
      <c r="G354" s="171">
        <v>4</v>
      </c>
      <c r="H354" s="198">
        <f t="shared" si="39"/>
        <v>9.5238095238095233E-2</v>
      </c>
      <c r="I354" s="203">
        <v>4409</v>
      </c>
      <c r="J354" s="25">
        <v>3210</v>
      </c>
      <c r="K354" s="25">
        <v>872</v>
      </c>
      <c r="L354" s="184">
        <f t="shared" si="40"/>
        <v>0.27165109034267915</v>
      </c>
      <c r="M354" s="206">
        <v>0</v>
      </c>
      <c r="N354" s="25">
        <v>852</v>
      </c>
      <c r="O354" s="201">
        <f t="shared" si="41"/>
        <v>0.20974889217134415</v>
      </c>
      <c r="P354" s="172">
        <f t="shared" si="42"/>
        <v>4451</v>
      </c>
      <c r="Q354" s="173">
        <f t="shared" si="43"/>
        <v>3248</v>
      </c>
      <c r="R354" s="173">
        <f t="shared" si="44"/>
        <v>856</v>
      </c>
      <c r="S354" s="193">
        <f t="shared" si="45"/>
        <v>0.20857699805068225</v>
      </c>
    </row>
    <row r="355" spans="1:19" x14ac:dyDescent="0.2">
      <c r="A355" s="192" t="s">
        <v>392</v>
      </c>
      <c r="B355" s="179" t="s">
        <v>319</v>
      </c>
      <c r="C355" s="180" t="s">
        <v>320</v>
      </c>
      <c r="D355" s="170">
        <v>0</v>
      </c>
      <c r="E355" s="171">
        <v>0</v>
      </c>
      <c r="F355" s="171"/>
      <c r="G355" s="171">
        <v>0</v>
      </c>
      <c r="H355" s="198" t="str">
        <f t="shared" si="39"/>
        <v/>
      </c>
      <c r="I355" s="203">
        <v>64</v>
      </c>
      <c r="J355" s="25">
        <v>64</v>
      </c>
      <c r="K355" s="25">
        <v>17</v>
      </c>
      <c r="L355" s="184">
        <f t="shared" si="40"/>
        <v>0.265625</v>
      </c>
      <c r="M355" s="206">
        <v>0</v>
      </c>
      <c r="N355" s="25">
        <v>0</v>
      </c>
      <c r="O355" s="201">
        <f t="shared" si="41"/>
        <v>0</v>
      </c>
      <c r="P355" s="172">
        <f t="shared" si="42"/>
        <v>64</v>
      </c>
      <c r="Q355" s="173">
        <f t="shared" si="43"/>
        <v>64</v>
      </c>
      <c r="R355" s="173" t="str">
        <f t="shared" si="44"/>
        <v/>
      </c>
      <c r="S355" s="193" t="str">
        <f t="shared" si="45"/>
        <v/>
      </c>
    </row>
    <row r="356" spans="1:19" x14ac:dyDescent="0.2">
      <c r="A356" s="192" t="s">
        <v>392</v>
      </c>
      <c r="B356" s="179" t="s">
        <v>321</v>
      </c>
      <c r="C356" s="180" t="s">
        <v>322</v>
      </c>
      <c r="D356" s="170">
        <v>0</v>
      </c>
      <c r="E356" s="171">
        <v>0</v>
      </c>
      <c r="F356" s="171"/>
      <c r="G356" s="171">
        <v>0</v>
      </c>
      <c r="H356" s="198" t="str">
        <f t="shared" si="39"/>
        <v/>
      </c>
      <c r="I356" s="203">
        <v>1136</v>
      </c>
      <c r="J356" s="25">
        <v>1003</v>
      </c>
      <c r="K356" s="25">
        <v>379</v>
      </c>
      <c r="L356" s="184">
        <f t="shared" si="40"/>
        <v>0.37786640079760719</v>
      </c>
      <c r="M356" s="206">
        <v>0</v>
      </c>
      <c r="N356" s="25">
        <v>90</v>
      </c>
      <c r="O356" s="201">
        <f t="shared" si="41"/>
        <v>8.2342177493138158E-2</v>
      </c>
      <c r="P356" s="172">
        <f t="shared" si="42"/>
        <v>1136</v>
      </c>
      <c r="Q356" s="173">
        <f t="shared" si="43"/>
        <v>1003</v>
      </c>
      <c r="R356" s="173">
        <f t="shared" si="44"/>
        <v>90</v>
      </c>
      <c r="S356" s="193">
        <f t="shared" si="45"/>
        <v>8.2342177493138158E-2</v>
      </c>
    </row>
    <row r="357" spans="1:19" x14ac:dyDescent="0.2">
      <c r="A357" s="192" t="s">
        <v>392</v>
      </c>
      <c r="B357" s="179" t="s">
        <v>34</v>
      </c>
      <c r="C357" s="180" t="s">
        <v>323</v>
      </c>
      <c r="D357" s="170">
        <v>106</v>
      </c>
      <c r="E357" s="171">
        <v>58</v>
      </c>
      <c r="F357" s="171"/>
      <c r="G357" s="171">
        <v>39</v>
      </c>
      <c r="H357" s="198">
        <f t="shared" si="39"/>
        <v>0.40206185567010311</v>
      </c>
      <c r="I357" s="203">
        <v>3819</v>
      </c>
      <c r="J357" s="25">
        <v>2626</v>
      </c>
      <c r="K357" s="25">
        <v>1285</v>
      </c>
      <c r="L357" s="184">
        <f t="shared" si="40"/>
        <v>0.48933739527798936</v>
      </c>
      <c r="M357" s="206">
        <v>14</v>
      </c>
      <c r="N357" s="25">
        <v>926</v>
      </c>
      <c r="O357" s="201">
        <f t="shared" si="41"/>
        <v>0.25967470555243971</v>
      </c>
      <c r="P357" s="172">
        <f t="shared" si="42"/>
        <v>3925</v>
      </c>
      <c r="Q357" s="173">
        <f t="shared" si="43"/>
        <v>2698</v>
      </c>
      <c r="R357" s="173">
        <f t="shared" si="44"/>
        <v>965</v>
      </c>
      <c r="S357" s="193">
        <f t="shared" si="45"/>
        <v>0.26344526344526342</v>
      </c>
    </row>
    <row r="358" spans="1:19" x14ac:dyDescent="0.2">
      <c r="A358" s="192" t="s">
        <v>392</v>
      </c>
      <c r="B358" s="179" t="s">
        <v>34</v>
      </c>
      <c r="C358" s="180" t="s">
        <v>266</v>
      </c>
      <c r="D358" s="170">
        <v>94</v>
      </c>
      <c r="E358" s="171">
        <v>72</v>
      </c>
      <c r="F358" s="171"/>
      <c r="G358" s="171">
        <v>7</v>
      </c>
      <c r="H358" s="198">
        <f t="shared" si="39"/>
        <v>8.8607594936708861E-2</v>
      </c>
      <c r="I358" s="203">
        <v>4161</v>
      </c>
      <c r="J358" s="25">
        <v>3011</v>
      </c>
      <c r="K358" s="25">
        <v>815</v>
      </c>
      <c r="L358" s="184">
        <f t="shared" si="40"/>
        <v>0.27067419461972769</v>
      </c>
      <c r="M358" s="206">
        <v>1</v>
      </c>
      <c r="N358" s="25">
        <v>826</v>
      </c>
      <c r="O358" s="201">
        <f t="shared" si="41"/>
        <v>0.21521625846795206</v>
      </c>
      <c r="P358" s="172">
        <f t="shared" si="42"/>
        <v>4255</v>
      </c>
      <c r="Q358" s="173">
        <f t="shared" si="43"/>
        <v>3084</v>
      </c>
      <c r="R358" s="173">
        <f t="shared" si="44"/>
        <v>833</v>
      </c>
      <c r="S358" s="193">
        <f t="shared" si="45"/>
        <v>0.21266275210620372</v>
      </c>
    </row>
    <row r="359" spans="1:19" x14ac:dyDescent="0.2">
      <c r="A359" s="192" t="s">
        <v>392</v>
      </c>
      <c r="B359" s="179" t="s">
        <v>35</v>
      </c>
      <c r="C359" s="180" t="s">
        <v>267</v>
      </c>
      <c r="D359" s="170">
        <v>12</v>
      </c>
      <c r="E359" s="171">
        <v>11</v>
      </c>
      <c r="F359" s="171"/>
      <c r="G359" s="171">
        <v>0</v>
      </c>
      <c r="H359" s="198">
        <f t="shared" si="39"/>
        <v>0</v>
      </c>
      <c r="I359" s="203">
        <v>2334</v>
      </c>
      <c r="J359" s="25">
        <v>2108</v>
      </c>
      <c r="K359" s="25">
        <v>275</v>
      </c>
      <c r="L359" s="184">
        <f t="shared" si="40"/>
        <v>0.13045540796963948</v>
      </c>
      <c r="M359" s="206">
        <v>0</v>
      </c>
      <c r="N359" s="25">
        <v>135</v>
      </c>
      <c r="O359" s="201">
        <f t="shared" si="41"/>
        <v>6.0187249219794917E-2</v>
      </c>
      <c r="P359" s="172">
        <f t="shared" si="42"/>
        <v>2346</v>
      </c>
      <c r="Q359" s="173">
        <f t="shared" si="43"/>
        <v>2119</v>
      </c>
      <c r="R359" s="173">
        <f t="shared" si="44"/>
        <v>135</v>
      </c>
      <c r="S359" s="193">
        <f t="shared" si="45"/>
        <v>5.9893522626441882E-2</v>
      </c>
    </row>
    <row r="360" spans="1:19" ht="29" x14ac:dyDescent="0.2">
      <c r="A360" s="192" t="s">
        <v>392</v>
      </c>
      <c r="B360" s="179" t="s">
        <v>324</v>
      </c>
      <c r="C360" s="180" t="s">
        <v>325</v>
      </c>
      <c r="D360" s="170">
        <v>18</v>
      </c>
      <c r="E360" s="171">
        <v>16</v>
      </c>
      <c r="F360" s="171"/>
      <c r="G360" s="171">
        <v>1</v>
      </c>
      <c r="H360" s="198">
        <f t="shared" si="39"/>
        <v>5.8823529411764705E-2</v>
      </c>
      <c r="I360" s="203">
        <v>1021</v>
      </c>
      <c r="J360" s="25">
        <v>691</v>
      </c>
      <c r="K360" s="25">
        <v>112</v>
      </c>
      <c r="L360" s="184">
        <f t="shared" si="40"/>
        <v>0.16208393632416787</v>
      </c>
      <c r="M360" s="206">
        <v>0</v>
      </c>
      <c r="N360" s="25">
        <v>278</v>
      </c>
      <c r="O360" s="201">
        <f t="shared" si="41"/>
        <v>0.2868937048503612</v>
      </c>
      <c r="P360" s="172">
        <f t="shared" si="42"/>
        <v>1039</v>
      </c>
      <c r="Q360" s="173">
        <f t="shared" si="43"/>
        <v>707</v>
      </c>
      <c r="R360" s="173">
        <f t="shared" si="44"/>
        <v>279</v>
      </c>
      <c r="S360" s="193">
        <f t="shared" si="45"/>
        <v>0.28296146044624748</v>
      </c>
    </row>
    <row r="361" spans="1:19" x14ac:dyDescent="0.2">
      <c r="A361" s="192" t="s">
        <v>392</v>
      </c>
      <c r="B361" s="179" t="s">
        <v>326</v>
      </c>
      <c r="C361" s="180" t="s">
        <v>327</v>
      </c>
      <c r="D361" s="170">
        <v>15</v>
      </c>
      <c r="E361" s="171">
        <v>16</v>
      </c>
      <c r="F361" s="171"/>
      <c r="G361" s="171">
        <v>0</v>
      </c>
      <c r="H361" s="198">
        <f t="shared" si="39"/>
        <v>0</v>
      </c>
      <c r="I361" s="203">
        <v>2537</v>
      </c>
      <c r="J361" s="25">
        <v>1934</v>
      </c>
      <c r="K361" s="25">
        <v>1115</v>
      </c>
      <c r="L361" s="184">
        <f t="shared" si="40"/>
        <v>0.57652533609100309</v>
      </c>
      <c r="M361" s="206">
        <v>0</v>
      </c>
      <c r="N361" s="25">
        <v>536</v>
      </c>
      <c r="O361" s="201">
        <f t="shared" si="41"/>
        <v>0.21700404858299596</v>
      </c>
      <c r="P361" s="172">
        <f t="shared" si="42"/>
        <v>2552</v>
      </c>
      <c r="Q361" s="173">
        <f t="shared" si="43"/>
        <v>1950</v>
      </c>
      <c r="R361" s="173">
        <f t="shared" si="44"/>
        <v>536</v>
      </c>
      <c r="S361" s="193">
        <f t="shared" si="45"/>
        <v>0.21560740144810941</v>
      </c>
    </row>
    <row r="362" spans="1:19" ht="29" x14ac:dyDescent="0.2">
      <c r="A362" s="192" t="s">
        <v>392</v>
      </c>
      <c r="B362" s="179" t="s">
        <v>40</v>
      </c>
      <c r="C362" s="180" t="s">
        <v>41</v>
      </c>
      <c r="D362" s="170">
        <v>1</v>
      </c>
      <c r="E362" s="171">
        <v>1</v>
      </c>
      <c r="F362" s="171"/>
      <c r="G362" s="171">
        <v>0</v>
      </c>
      <c r="H362" s="198">
        <f t="shared" si="39"/>
        <v>0</v>
      </c>
      <c r="I362" s="203">
        <v>144</v>
      </c>
      <c r="J362" s="25">
        <v>67</v>
      </c>
      <c r="K362" s="25">
        <v>1</v>
      </c>
      <c r="L362" s="184">
        <f t="shared" si="40"/>
        <v>1.4925373134328358E-2</v>
      </c>
      <c r="M362" s="206">
        <v>1</v>
      </c>
      <c r="N362" s="25">
        <v>70</v>
      </c>
      <c r="O362" s="201">
        <f t="shared" si="41"/>
        <v>0.50724637681159424</v>
      </c>
      <c r="P362" s="172">
        <f t="shared" si="42"/>
        <v>145</v>
      </c>
      <c r="Q362" s="173">
        <f t="shared" si="43"/>
        <v>69</v>
      </c>
      <c r="R362" s="173">
        <f t="shared" si="44"/>
        <v>70</v>
      </c>
      <c r="S362" s="193">
        <f t="shared" si="45"/>
        <v>0.50359712230215825</v>
      </c>
    </row>
    <row r="363" spans="1:19" x14ac:dyDescent="0.2">
      <c r="A363" s="192" t="s">
        <v>392</v>
      </c>
      <c r="B363" s="179" t="s">
        <v>42</v>
      </c>
      <c r="C363" s="180" t="s">
        <v>43</v>
      </c>
      <c r="D363" s="170">
        <v>31</v>
      </c>
      <c r="E363" s="171">
        <v>24</v>
      </c>
      <c r="F363" s="171"/>
      <c r="G363" s="171">
        <v>6</v>
      </c>
      <c r="H363" s="198">
        <f t="shared" si="39"/>
        <v>0.2</v>
      </c>
      <c r="I363" s="203">
        <v>3456</v>
      </c>
      <c r="J363" s="25">
        <v>3436</v>
      </c>
      <c r="K363" s="25">
        <v>3008</v>
      </c>
      <c r="L363" s="184">
        <f t="shared" si="40"/>
        <v>0.87543655413271249</v>
      </c>
      <c r="M363" s="206">
        <v>0</v>
      </c>
      <c r="N363" s="25">
        <v>55</v>
      </c>
      <c r="O363" s="201">
        <f t="shared" si="41"/>
        <v>1.5754798052134058E-2</v>
      </c>
      <c r="P363" s="172">
        <f t="shared" si="42"/>
        <v>3487</v>
      </c>
      <c r="Q363" s="173">
        <f t="shared" si="43"/>
        <v>3460</v>
      </c>
      <c r="R363" s="173">
        <f t="shared" si="44"/>
        <v>61</v>
      </c>
      <c r="S363" s="193">
        <f t="shared" si="45"/>
        <v>1.7324623686452711E-2</v>
      </c>
    </row>
    <row r="364" spans="1:19" x14ac:dyDescent="0.2">
      <c r="A364" s="192" t="s">
        <v>392</v>
      </c>
      <c r="B364" s="179" t="s">
        <v>42</v>
      </c>
      <c r="C364" s="180" t="s">
        <v>328</v>
      </c>
      <c r="D364" s="170">
        <v>3</v>
      </c>
      <c r="E364" s="171">
        <v>3</v>
      </c>
      <c r="F364" s="171"/>
      <c r="G364" s="171">
        <v>0</v>
      </c>
      <c r="H364" s="198">
        <f t="shared" si="39"/>
        <v>0</v>
      </c>
      <c r="I364" s="203">
        <v>501</v>
      </c>
      <c r="J364" s="25">
        <v>500</v>
      </c>
      <c r="K364" s="25">
        <v>343</v>
      </c>
      <c r="L364" s="184">
        <f t="shared" si="40"/>
        <v>0.68600000000000005</v>
      </c>
      <c r="M364" s="206">
        <v>0</v>
      </c>
      <c r="N364" s="25">
        <v>2</v>
      </c>
      <c r="O364" s="201">
        <f t="shared" si="41"/>
        <v>3.9840637450199202E-3</v>
      </c>
      <c r="P364" s="172">
        <f t="shared" si="42"/>
        <v>504</v>
      </c>
      <c r="Q364" s="173">
        <f t="shared" si="43"/>
        <v>503</v>
      </c>
      <c r="R364" s="173">
        <f t="shared" si="44"/>
        <v>2</v>
      </c>
      <c r="S364" s="193">
        <f t="shared" si="45"/>
        <v>3.9603960396039604E-3</v>
      </c>
    </row>
    <row r="365" spans="1:19" ht="29" x14ac:dyDescent="0.2">
      <c r="A365" s="192" t="s">
        <v>392</v>
      </c>
      <c r="B365" s="179" t="s">
        <v>42</v>
      </c>
      <c r="C365" s="180" t="s">
        <v>45</v>
      </c>
      <c r="D365" s="170">
        <v>2</v>
      </c>
      <c r="E365" s="171">
        <v>2</v>
      </c>
      <c r="F365" s="171"/>
      <c r="G365" s="171">
        <v>0</v>
      </c>
      <c r="H365" s="198">
        <f t="shared" si="39"/>
        <v>0</v>
      </c>
      <c r="I365" s="203">
        <v>650</v>
      </c>
      <c r="J365" s="25">
        <v>575</v>
      </c>
      <c r="K365" s="25">
        <v>320</v>
      </c>
      <c r="L365" s="184">
        <f t="shared" si="40"/>
        <v>0.55652173913043479</v>
      </c>
      <c r="M365" s="206">
        <v>0</v>
      </c>
      <c r="N365" s="25">
        <v>15</v>
      </c>
      <c r="O365" s="201">
        <f t="shared" si="41"/>
        <v>2.5423728813559324E-2</v>
      </c>
      <c r="P365" s="172">
        <f t="shared" si="42"/>
        <v>652</v>
      </c>
      <c r="Q365" s="173">
        <f t="shared" si="43"/>
        <v>577</v>
      </c>
      <c r="R365" s="173">
        <f t="shared" si="44"/>
        <v>15</v>
      </c>
      <c r="S365" s="193">
        <f t="shared" si="45"/>
        <v>2.5337837837837839E-2</v>
      </c>
    </row>
    <row r="366" spans="1:19" x14ac:dyDescent="0.2">
      <c r="A366" s="192" t="s">
        <v>392</v>
      </c>
      <c r="B366" s="179" t="s">
        <v>42</v>
      </c>
      <c r="C366" s="180" t="s">
        <v>46</v>
      </c>
      <c r="D366" s="170">
        <v>9</v>
      </c>
      <c r="E366" s="171">
        <v>5</v>
      </c>
      <c r="F366" s="171"/>
      <c r="G366" s="171">
        <v>1</v>
      </c>
      <c r="H366" s="198">
        <f t="shared" si="39"/>
        <v>0.16666666666666666</v>
      </c>
      <c r="I366" s="203">
        <v>441</v>
      </c>
      <c r="J366" s="25">
        <v>358</v>
      </c>
      <c r="K366" s="25">
        <v>72</v>
      </c>
      <c r="L366" s="184">
        <f t="shared" si="40"/>
        <v>0.2011173184357542</v>
      </c>
      <c r="M366" s="206">
        <v>0</v>
      </c>
      <c r="N366" s="25">
        <v>49</v>
      </c>
      <c r="O366" s="201">
        <f t="shared" si="41"/>
        <v>0.12039312039312039</v>
      </c>
      <c r="P366" s="172">
        <f t="shared" si="42"/>
        <v>450</v>
      </c>
      <c r="Q366" s="173">
        <f t="shared" si="43"/>
        <v>363</v>
      </c>
      <c r="R366" s="173">
        <f t="shared" si="44"/>
        <v>50</v>
      </c>
      <c r="S366" s="193">
        <f t="shared" si="45"/>
        <v>0.12106537530266344</v>
      </c>
    </row>
    <row r="367" spans="1:19" x14ac:dyDescent="0.2">
      <c r="A367" s="192" t="s">
        <v>392</v>
      </c>
      <c r="B367" s="179" t="s">
        <v>42</v>
      </c>
      <c r="C367" s="180" t="s">
        <v>492</v>
      </c>
      <c r="D367" s="170">
        <v>2</v>
      </c>
      <c r="E367" s="171">
        <v>3</v>
      </c>
      <c r="F367" s="171"/>
      <c r="G367" s="171">
        <v>0</v>
      </c>
      <c r="H367" s="198">
        <f t="shared" si="39"/>
        <v>0</v>
      </c>
      <c r="I367" s="203">
        <v>23</v>
      </c>
      <c r="J367" s="25">
        <v>19</v>
      </c>
      <c r="K367" s="25">
        <v>4</v>
      </c>
      <c r="L367" s="184">
        <f t="shared" si="40"/>
        <v>0.21052631578947367</v>
      </c>
      <c r="M367" s="206">
        <v>0</v>
      </c>
      <c r="N367" s="25">
        <v>3</v>
      </c>
      <c r="O367" s="201">
        <f t="shared" si="41"/>
        <v>0.13636363636363635</v>
      </c>
      <c r="P367" s="172">
        <f t="shared" si="42"/>
        <v>25</v>
      </c>
      <c r="Q367" s="173">
        <f t="shared" si="43"/>
        <v>22</v>
      </c>
      <c r="R367" s="173">
        <f t="shared" si="44"/>
        <v>3</v>
      </c>
      <c r="S367" s="193">
        <f t="shared" si="45"/>
        <v>0.12</v>
      </c>
    </row>
    <row r="368" spans="1:19" x14ac:dyDescent="0.2">
      <c r="A368" s="192" t="s">
        <v>392</v>
      </c>
      <c r="B368" s="179" t="s">
        <v>42</v>
      </c>
      <c r="C368" s="180" t="s">
        <v>329</v>
      </c>
      <c r="D368" s="170">
        <v>0</v>
      </c>
      <c r="E368" s="171">
        <v>0</v>
      </c>
      <c r="F368" s="171"/>
      <c r="G368" s="171">
        <v>0</v>
      </c>
      <c r="H368" s="198" t="str">
        <f t="shared" si="39"/>
        <v/>
      </c>
      <c r="I368" s="203">
        <v>54</v>
      </c>
      <c r="J368" s="25">
        <v>48</v>
      </c>
      <c r="K368" s="25">
        <v>30</v>
      </c>
      <c r="L368" s="184">
        <f t="shared" si="40"/>
        <v>0.625</v>
      </c>
      <c r="M368" s="206">
        <v>0</v>
      </c>
      <c r="N368" s="25">
        <v>1</v>
      </c>
      <c r="O368" s="201">
        <f t="shared" si="41"/>
        <v>2.0408163265306121E-2</v>
      </c>
      <c r="P368" s="172">
        <f t="shared" si="42"/>
        <v>54</v>
      </c>
      <c r="Q368" s="173">
        <f t="shared" si="43"/>
        <v>48</v>
      </c>
      <c r="R368" s="173">
        <f t="shared" si="44"/>
        <v>1</v>
      </c>
      <c r="S368" s="193">
        <f t="shared" si="45"/>
        <v>2.0408163265306121E-2</v>
      </c>
    </row>
    <row r="369" spans="1:19" x14ac:dyDescent="0.2">
      <c r="A369" s="192" t="s">
        <v>392</v>
      </c>
      <c r="B369" s="179" t="s">
        <v>47</v>
      </c>
      <c r="C369" s="180" t="s">
        <v>48</v>
      </c>
      <c r="D369" s="170">
        <v>0</v>
      </c>
      <c r="E369" s="171">
        <v>0</v>
      </c>
      <c r="F369" s="171"/>
      <c r="G369" s="171">
        <v>0</v>
      </c>
      <c r="H369" s="198" t="str">
        <f t="shared" si="39"/>
        <v/>
      </c>
      <c r="I369" s="203">
        <v>7</v>
      </c>
      <c r="J369" s="25">
        <v>7</v>
      </c>
      <c r="K369" s="25">
        <v>2</v>
      </c>
      <c r="L369" s="184">
        <f t="shared" si="40"/>
        <v>0.2857142857142857</v>
      </c>
      <c r="M369" s="206">
        <v>0</v>
      </c>
      <c r="N369" s="25">
        <v>0</v>
      </c>
      <c r="O369" s="201">
        <f t="shared" si="41"/>
        <v>0</v>
      </c>
      <c r="P369" s="172">
        <f t="shared" si="42"/>
        <v>7</v>
      </c>
      <c r="Q369" s="173">
        <f t="shared" si="43"/>
        <v>7</v>
      </c>
      <c r="R369" s="173" t="str">
        <f t="shared" si="44"/>
        <v/>
      </c>
      <c r="S369" s="193" t="str">
        <f t="shared" si="45"/>
        <v/>
      </c>
    </row>
    <row r="370" spans="1:19" x14ac:dyDescent="0.2">
      <c r="A370" s="192" t="s">
        <v>392</v>
      </c>
      <c r="B370" s="179" t="s">
        <v>330</v>
      </c>
      <c r="C370" s="180" t="s">
        <v>331</v>
      </c>
      <c r="D370" s="170">
        <v>0</v>
      </c>
      <c r="E370" s="171">
        <v>0</v>
      </c>
      <c r="F370" s="171"/>
      <c r="G370" s="171">
        <v>0</v>
      </c>
      <c r="H370" s="198" t="str">
        <f t="shared" si="39"/>
        <v/>
      </c>
      <c r="I370" s="203">
        <v>1105</v>
      </c>
      <c r="J370" s="25">
        <v>771</v>
      </c>
      <c r="K370" s="25">
        <v>343</v>
      </c>
      <c r="L370" s="184">
        <f t="shared" si="40"/>
        <v>0.44487678339818415</v>
      </c>
      <c r="M370" s="206">
        <v>0</v>
      </c>
      <c r="N370" s="25">
        <v>248</v>
      </c>
      <c r="O370" s="201">
        <f t="shared" si="41"/>
        <v>0.24337585868498529</v>
      </c>
      <c r="P370" s="172">
        <f t="shared" si="42"/>
        <v>1105</v>
      </c>
      <c r="Q370" s="173">
        <f t="shared" si="43"/>
        <v>771</v>
      </c>
      <c r="R370" s="173">
        <f t="shared" si="44"/>
        <v>248</v>
      </c>
      <c r="S370" s="193">
        <f t="shared" si="45"/>
        <v>0.24337585868498529</v>
      </c>
    </row>
    <row r="371" spans="1:19" x14ac:dyDescent="0.2">
      <c r="A371" s="192" t="s">
        <v>392</v>
      </c>
      <c r="B371" s="179" t="s">
        <v>330</v>
      </c>
      <c r="C371" s="180" t="s">
        <v>332</v>
      </c>
      <c r="D371" s="170">
        <v>0</v>
      </c>
      <c r="E371" s="171">
        <v>0</v>
      </c>
      <c r="F371" s="171"/>
      <c r="G371" s="171">
        <v>0</v>
      </c>
      <c r="H371" s="198" t="str">
        <f t="shared" si="39"/>
        <v/>
      </c>
      <c r="I371" s="203">
        <v>80</v>
      </c>
      <c r="J371" s="25">
        <v>44</v>
      </c>
      <c r="K371" s="25">
        <v>16</v>
      </c>
      <c r="L371" s="184">
        <f t="shared" si="40"/>
        <v>0.36363636363636365</v>
      </c>
      <c r="M371" s="206">
        <v>0</v>
      </c>
      <c r="N371" s="25">
        <v>31</v>
      </c>
      <c r="O371" s="201">
        <f t="shared" si="41"/>
        <v>0.41333333333333333</v>
      </c>
      <c r="P371" s="172">
        <f t="shared" si="42"/>
        <v>80</v>
      </c>
      <c r="Q371" s="173">
        <f t="shared" si="43"/>
        <v>44</v>
      </c>
      <c r="R371" s="173">
        <f t="shared" si="44"/>
        <v>31</v>
      </c>
      <c r="S371" s="193">
        <f t="shared" si="45"/>
        <v>0.41333333333333333</v>
      </c>
    </row>
    <row r="372" spans="1:19" ht="29" x14ac:dyDescent="0.2">
      <c r="A372" s="192" t="s">
        <v>392</v>
      </c>
      <c r="B372" s="179" t="s">
        <v>540</v>
      </c>
      <c r="C372" s="180" t="s">
        <v>333</v>
      </c>
      <c r="D372" s="170">
        <v>74</v>
      </c>
      <c r="E372" s="171">
        <v>46</v>
      </c>
      <c r="F372" s="171"/>
      <c r="G372" s="171">
        <v>26</v>
      </c>
      <c r="H372" s="198">
        <f t="shared" si="39"/>
        <v>0.3611111111111111</v>
      </c>
      <c r="I372" s="203">
        <v>4769</v>
      </c>
      <c r="J372" s="25">
        <v>3676</v>
      </c>
      <c r="K372" s="25">
        <v>2108</v>
      </c>
      <c r="L372" s="184">
        <f t="shared" si="40"/>
        <v>0.57344940152339496</v>
      </c>
      <c r="M372" s="206">
        <v>0</v>
      </c>
      <c r="N372" s="25">
        <v>941</v>
      </c>
      <c r="O372" s="201">
        <f t="shared" si="41"/>
        <v>0.20381199913363657</v>
      </c>
      <c r="P372" s="172">
        <f t="shared" si="42"/>
        <v>4843</v>
      </c>
      <c r="Q372" s="173">
        <f t="shared" si="43"/>
        <v>3722</v>
      </c>
      <c r="R372" s="173">
        <f t="shared" si="44"/>
        <v>967</v>
      </c>
      <c r="S372" s="193">
        <f t="shared" si="45"/>
        <v>0.20622734058434633</v>
      </c>
    </row>
    <row r="373" spans="1:19" ht="29" x14ac:dyDescent="0.2">
      <c r="A373" s="192" t="s">
        <v>392</v>
      </c>
      <c r="B373" s="179" t="s">
        <v>540</v>
      </c>
      <c r="C373" s="180" t="s">
        <v>334</v>
      </c>
      <c r="D373" s="170">
        <v>30</v>
      </c>
      <c r="E373" s="171">
        <v>18</v>
      </c>
      <c r="F373" s="171"/>
      <c r="G373" s="171">
        <v>11</v>
      </c>
      <c r="H373" s="198">
        <f t="shared" si="39"/>
        <v>0.37931034482758619</v>
      </c>
      <c r="I373" s="203">
        <v>830</v>
      </c>
      <c r="J373" s="25">
        <v>446</v>
      </c>
      <c r="K373" s="25">
        <v>184</v>
      </c>
      <c r="L373" s="184">
        <f t="shared" si="40"/>
        <v>0.41255605381165922</v>
      </c>
      <c r="M373" s="206">
        <v>0</v>
      </c>
      <c r="N373" s="25">
        <v>363</v>
      </c>
      <c r="O373" s="201">
        <f t="shared" si="41"/>
        <v>0.44870210135970334</v>
      </c>
      <c r="P373" s="172">
        <f t="shared" si="42"/>
        <v>860</v>
      </c>
      <c r="Q373" s="173">
        <f t="shared" si="43"/>
        <v>464</v>
      </c>
      <c r="R373" s="173">
        <f t="shared" si="44"/>
        <v>374</v>
      </c>
      <c r="S373" s="193">
        <f t="shared" si="45"/>
        <v>0.44630071599045346</v>
      </c>
    </row>
    <row r="374" spans="1:19" ht="43" x14ac:dyDescent="0.2">
      <c r="A374" s="192" t="s">
        <v>392</v>
      </c>
      <c r="B374" s="179" t="s">
        <v>539</v>
      </c>
      <c r="C374" s="180" t="s">
        <v>49</v>
      </c>
      <c r="D374" s="170">
        <v>0</v>
      </c>
      <c r="E374" s="171">
        <v>0</v>
      </c>
      <c r="F374" s="171"/>
      <c r="G374" s="171">
        <v>0</v>
      </c>
      <c r="H374" s="198" t="str">
        <f t="shared" si="39"/>
        <v/>
      </c>
      <c r="I374" s="203">
        <v>3</v>
      </c>
      <c r="J374" s="25">
        <v>2</v>
      </c>
      <c r="K374" s="25">
        <v>2</v>
      </c>
      <c r="L374" s="184">
        <f t="shared" si="40"/>
        <v>1</v>
      </c>
      <c r="M374" s="206">
        <v>0</v>
      </c>
      <c r="N374" s="25">
        <v>0</v>
      </c>
      <c r="O374" s="201">
        <f t="shared" si="41"/>
        <v>0</v>
      </c>
      <c r="P374" s="172">
        <f t="shared" si="42"/>
        <v>3</v>
      </c>
      <c r="Q374" s="173">
        <f t="shared" si="43"/>
        <v>2</v>
      </c>
      <c r="R374" s="173" t="str">
        <f t="shared" si="44"/>
        <v/>
      </c>
      <c r="S374" s="193" t="str">
        <f t="shared" si="45"/>
        <v/>
      </c>
    </row>
    <row r="375" spans="1:19" x14ac:dyDescent="0.2">
      <c r="A375" s="192" t="s">
        <v>392</v>
      </c>
      <c r="B375" s="179" t="s">
        <v>52</v>
      </c>
      <c r="C375" s="180" t="s">
        <v>400</v>
      </c>
      <c r="D375" s="170">
        <v>326</v>
      </c>
      <c r="E375" s="171">
        <v>226</v>
      </c>
      <c r="F375" s="171"/>
      <c r="G375" s="171">
        <v>45</v>
      </c>
      <c r="H375" s="198">
        <f t="shared" si="39"/>
        <v>0.16605166051660517</v>
      </c>
      <c r="I375" s="203">
        <v>20296</v>
      </c>
      <c r="J375" s="25">
        <v>14628</v>
      </c>
      <c r="K375" s="25">
        <v>8592</v>
      </c>
      <c r="L375" s="184">
        <f t="shared" si="40"/>
        <v>0.58736669401148478</v>
      </c>
      <c r="M375" s="206">
        <v>9</v>
      </c>
      <c r="N375" s="25">
        <v>4764</v>
      </c>
      <c r="O375" s="201">
        <f t="shared" si="41"/>
        <v>0.24555435286840885</v>
      </c>
      <c r="P375" s="172">
        <f t="shared" si="42"/>
        <v>20622</v>
      </c>
      <c r="Q375" s="173">
        <f t="shared" si="43"/>
        <v>14863</v>
      </c>
      <c r="R375" s="173">
        <f t="shared" si="44"/>
        <v>4809</v>
      </c>
      <c r="S375" s="193">
        <f t="shared" si="45"/>
        <v>0.2444591297275315</v>
      </c>
    </row>
    <row r="376" spans="1:19" x14ac:dyDescent="0.2">
      <c r="A376" s="192" t="s">
        <v>392</v>
      </c>
      <c r="B376" s="179" t="s">
        <v>53</v>
      </c>
      <c r="C376" s="180" t="s">
        <v>54</v>
      </c>
      <c r="D376" s="170">
        <v>0</v>
      </c>
      <c r="E376" s="171">
        <v>0</v>
      </c>
      <c r="F376" s="171"/>
      <c r="G376" s="171">
        <v>0</v>
      </c>
      <c r="H376" s="198" t="str">
        <f t="shared" si="39"/>
        <v/>
      </c>
      <c r="I376" s="203">
        <v>160</v>
      </c>
      <c r="J376" s="25">
        <v>155</v>
      </c>
      <c r="K376" s="25">
        <v>74</v>
      </c>
      <c r="L376" s="184">
        <f t="shared" si="40"/>
        <v>0.47741935483870968</v>
      </c>
      <c r="M376" s="206">
        <v>0</v>
      </c>
      <c r="N376" s="25">
        <v>0</v>
      </c>
      <c r="O376" s="201">
        <f t="shared" si="41"/>
        <v>0</v>
      </c>
      <c r="P376" s="172">
        <f t="shared" si="42"/>
        <v>160</v>
      </c>
      <c r="Q376" s="173">
        <f t="shared" si="43"/>
        <v>155</v>
      </c>
      <c r="R376" s="173" t="str">
        <f t="shared" si="44"/>
        <v/>
      </c>
      <c r="S376" s="193" t="str">
        <f t="shared" si="45"/>
        <v/>
      </c>
    </row>
    <row r="377" spans="1:19" x14ac:dyDescent="0.2">
      <c r="A377" s="192" t="s">
        <v>392</v>
      </c>
      <c r="B377" s="179" t="s">
        <v>55</v>
      </c>
      <c r="C377" s="180" t="s">
        <v>56</v>
      </c>
      <c r="D377" s="170">
        <v>418</v>
      </c>
      <c r="E377" s="171">
        <v>378</v>
      </c>
      <c r="F377" s="171"/>
      <c r="G377" s="171">
        <v>36</v>
      </c>
      <c r="H377" s="198">
        <f t="shared" si="39"/>
        <v>8.6956521739130432E-2</v>
      </c>
      <c r="I377" s="203">
        <v>378</v>
      </c>
      <c r="J377" s="25">
        <v>362</v>
      </c>
      <c r="K377" s="25">
        <v>187</v>
      </c>
      <c r="L377" s="184">
        <f t="shared" si="40"/>
        <v>0.51657458563535907</v>
      </c>
      <c r="M377" s="206">
        <v>0</v>
      </c>
      <c r="N377" s="25">
        <v>10</v>
      </c>
      <c r="O377" s="201">
        <f t="shared" si="41"/>
        <v>2.6881720430107527E-2</v>
      </c>
      <c r="P377" s="172">
        <f t="shared" si="42"/>
        <v>796</v>
      </c>
      <c r="Q377" s="173">
        <f t="shared" si="43"/>
        <v>740</v>
      </c>
      <c r="R377" s="173">
        <f t="shared" si="44"/>
        <v>46</v>
      </c>
      <c r="S377" s="193">
        <f t="shared" si="45"/>
        <v>5.8524173027989825E-2</v>
      </c>
    </row>
    <row r="378" spans="1:19" x14ac:dyDescent="0.2">
      <c r="A378" s="192" t="s">
        <v>392</v>
      </c>
      <c r="B378" s="179" t="s">
        <v>57</v>
      </c>
      <c r="C378" s="180" t="s">
        <v>58</v>
      </c>
      <c r="D378" s="170">
        <v>0</v>
      </c>
      <c r="E378" s="171">
        <v>0</v>
      </c>
      <c r="F378" s="171"/>
      <c r="G378" s="171">
        <v>0</v>
      </c>
      <c r="H378" s="198" t="str">
        <f t="shared" ref="H378:H435" si="51">IF((E378+G378)&lt;&gt;0,G378/(E378+G378),"")</f>
        <v/>
      </c>
      <c r="I378" s="203">
        <v>334</v>
      </c>
      <c r="J378" s="25">
        <v>270</v>
      </c>
      <c r="K378" s="25">
        <v>16</v>
      </c>
      <c r="L378" s="184">
        <f t="shared" ref="L378:L435" si="52">IF(J378&lt;&gt;0,K378/J378,"")</f>
        <v>5.9259259259259262E-2</v>
      </c>
      <c r="M378" s="206">
        <v>0</v>
      </c>
      <c r="N378" s="25">
        <v>27</v>
      </c>
      <c r="O378" s="201">
        <f t="shared" ref="O378:O435" si="53">IF((J378+M378+N378)&lt;&gt;0,N378/(J378+M378+N378),"")</f>
        <v>9.0909090909090912E-2</v>
      </c>
      <c r="P378" s="172">
        <f t="shared" ref="P378:P435" si="54">IF(SUM(D378,I378)&gt;0,SUM(D378,I378),"")</f>
        <v>334</v>
      </c>
      <c r="Q378" s="173">
        <f t="shared" ref="Q378:Q435" si="55">IF(SUM(E378,J378, M378)&gt;0,SUM(E378,J378, M378),"")</f>
        <v>270</v>
      </c>
      <c r="R378" s="173">
        <f t="shared" ref="R378:R435" si="56">IF(SUM(G378,N378)&gt;0,SUM(G378,N378),"")</f>
        <v>27</v>
      </c>
      <c r="S378" s="193">
        <f t="shared" ref="S378:S435" si="57">IFERROR(IF((Q378+R378)&lt;&gt;0,R378/(Q378+R378),""),"")</f>
        <v>9.0909090909090912E-2</v>
      </c>
    </row>
    <row r="379" spans="1:19" x14ac:dyDescent="0.2">
      <c r="A379" s="192" t="s">
        <v>392</v>
      </c>
      <c r="B379" s="179" t="s">
        <v>335</v>
      </c>
      <c r="C379" s="180" t="s">
        <v>335</v>
      </c>
      <c r="D379" s="170">
        <v>15</v>
      </c>
      <c r="E379" s="171">
        <v>13</v>
      </c>
      <c r="F379" s="171"/>
      <c r="G379" s="171">
        <v>1</v>
      </c>
      <c r="H379" s="198">
        <f t="shared" si="51"/>
        <v>7.1428571428571425E-2</v>
      </c>
      <c r="I379" s="203">
        <v>1217</v>
      </c>
      <c r="J379" s="25">
        <v>1128</v>
      </c>
      <c r="K379" s="25">
        <v>567</v>
      </c>
      <c r="L379" s="184">
        <f t="shared" si="52"/>
        <v>0.50265957446808507</v>
      </c>
      <c r="M379" s="206">
        <v>1</v>
      </c>
      <c r="N379" s="25">
        <v>38</v>
      </c>
      <c r="O379" s="201">
        <f t="shared" si="53"/>
        <v>3.2562125107112254E-2</v>
      </c>
      <c r="P379" s="172">
        <f t="shared" si="54"/>
        <v>1232</v>
      </c>
      <c r="Q379" s="173">
        <f t="shared" si="55"/>
        <v>1142</v>
      </c>
      <c r="R379" s="173">
        <f t="shared" si="56"/>
        <v>39</v>
      </c>
      <c r="S379" s="193">
        <f t="shared" si="57"/>
        <v>3.3022861981371721E-2</v>
      </c>
    </row>
    <row r="380" spans="1:19" ht="29" x14ac:dyDescent="0.2">
      <c r="A380" s="192" t="s">
        <v>392</v>
      </c>
      <c r="B380" s="179" t="s">
        <v>62</v>
      </c>
      <c r="C380" s="180" t="s">
        <v>63</v>
      </c>
      <c r="D380" s="170">
        <v>41</v>
      </c>
      <c r="E380" s="171">
        <v>38</v>
      </c>
      <c r="F380" s="171"/>
      <c r="G380" s="171">
        <v>3</v>
      </c>
      <c r="H380" s="198">
        <f t="shared" si="51"/>
        <v>7.3170731707317069E-2</v>
      </c>
      <c r="I380" s="203">
        <v>1129</v>
      </c>
      <c r="J380" s="25">
        <v>912</v>
      </c>
      <c r="K380" s="25">
        <v>400</v>
      </c>
      <c r="L380" s="184">
        <f t="shared" si="52"/>
        <v>0.43859649122807015</v>
      </c>
      <c r="M380" s="206">
        <v>0</v>
      </c>
      <c r="N380" s="25">
        <v>202</v>
      </c>
      <c r="O380" s="201">
        <f t="shared" si="53"/>
        <v>0.18132854578096949</v>
      </c>
      <c r="P380" s="172">
        <f t="shared" si="54"/>
        <v>1170</v>
      </c>
      <c r="Q380" s="173">
        <f t="shared" si="55"/>
        <v>950</v>
      </c>
      <c r="R380" s="173">
        <f t="shared" si="56"/>
        <v>205</v>
      </c>
      <c r="S380" s="193">
        <f t="shared" si="57"/>
        <v>0.1774891774891775</v>
      </c>
    </row>
    <row r="381" spans="1:19" x14ac:dyDescent="0.2">
      <c r="A381" s="192" t="s">
        <v>392</v>
      </c>
      <c r="B381" s="179" t="s">
        <v>64</v>
      </c>
      <c r="C381" s="180" t="s">
        <v>270</v>
      </c>
      <c r="D381" s="170">
        <v>15</v>
      </c>
      <c r="E381" s="171">
        <v>11</v>
      </c>
      <c r="F381" s="171"/>
      <c r="G381" s="171">
        <v>1</v>
      </c>
      <c r="H381" s="198">
        <f t="shared" si="51"/>
        <v>8.3333333333333329E-2</v>
      </c>
      <c r="I381" s="203">
        <v>1690</v>
      </c>
      <c r="J381" s="25">
        <v>1319</v>
      </c>
      <c r="K381" s="25">
        <v>275</v>
      </c>
      <c r="L381" s="184">
        <f t="shared" si="52"/>
        <v>0.20849128127369218</v>
      </c>
      <c r="M381" s="206">
        <v>0</v>
      </c>
      <c r="N381" s="25">
        <v>335</v>
      </c>
      <c r="O381" s="201">
        <f t="shared" si="53"/>
        <v>0.20253929866989118</v>
      </c>
      <c r="P381" s="172">
        <f t="shared" si="54"/>
        <v>1705</v>
      </c>
      <c r="Q381" s="173">
        <f t="shared" si="55"/>
        <v>1330</v>
      </c>
      <c r="R381" s="173">
        <f t="shared" si="56"/>
        <v>336</v>
      </c>
      <c r="S381" s="193">
        <f t="shared" si="57"/>
        <v>0.20168067226890757</v>
      </c>
    </row>
    <row r="382" spans="1:19" x14ac:dyDescent="0.2">
      <c r="A382" s="192" t="s">
        <v>392</v>
      </c>
      <c r="B382" s="179" t="s">
        <v>65</v>
      </c>
      <c r="C382" s="180" t="s">
        <v>66</v>
      </c>
      <c r="D382" s="170">
        <v>17</v>
      </c>
      <c r="E382" s="171">
        <v>15</v>
      </c>
      <c r="F382" s="171"/>
      <c r="G382" s="171">
        <v>0</v>
      </c>
      <c r="H382" s="198">
        <f t="shared" si="51"/>
        <v>0</v>
      </c>
      <c r="I382" s="203">
        <v>22569</v>
      </c>
      <c r="J382" s="25">
        <v>17274</v>
      </c>
      <c r="K382" s="25">
        <v>8754</v>
      </c>
      <c r="L382" s="184">
        <f t="shared" si="52"/>
        <v>0.50677318513372693</v>
      </c>
      <c r="M382" s="206">
        <v>71</v>
      </c>
      <c r="N382" s="25">
        <v>2729</v>
      </c>
      <c r="O382" s="201">
        <f t="shared" si="53"/>
        <v>0.1359469961143768</v>
      </c>
      <c r="P382" s="172">
        <f t="shared" si="54"/>
        <v>22586</v>
      </c>
      <c r="Q382" s="173">
        <f t="shared" si="55"/>
        <v>17360</v>
      </c>
      <c r="R382" s="173">
        <f t="shared" si="56"/>
        <v>2729</v>
      </c>
      <c r="S382" s="193">
        <f t="shared" si="57"/>
        <v>0.13584548758026782</v>
      </c>
    </row>
    <row r="383" spans="1:19" ht="29" x14ac:dyDescent="0.2">
      <c r="A383" s="192" t="s">
        <v>392</v>
      </c>
      <c r="B383" s="179" t="s">
        <v>240</v>
      </c>
      <c r="C383" s="180" t="s">
        <v>275</v>
      </c>
      <c r="D383" s="170">
        <v>19</v>
      </c>
      <c r="E383" s="171">
        <v>17</v>
      </c>
      <c r="F383" s="171"/>
      <c r="G383" s="171">
        <v>0</v>
      </c>
      <c r="H383" s="198">
        <f t="shared" si="51"/>
        <v>0</v>
      </c>
      <c r="I383" s="203">
        <v>159</v>
      </c>
      <c r="J383" s="25">
        <v>131</v>
      </c>
      <c r="K383" s="25">
        <v>60</v>
      </c>
      <c r="L383" s="184">
        <f t="shared" si="52"/>
        <v>0.4580152671755725</v>
      </c>
      <c r="M383" s="206">
        <v>31</v>
      </c>
      <c r="N383" s="25">
        <v>1</v>
      </c>
      <c r="O383" s="201">
        <f t="shared" si="53"/>
        <v>6.1349693251533744E-3</v>
      </c>
      <c r="P383" s="172">
        <f t="shared" si="54"/>
        <v>178</v>
      </c>
      <c r="Q383" s="173">
        <f t="shared" si="55"/>
        <v>179</v>
      </c>
      <c r="R383" s="173">
        <f t="shared" si="56"/>
        <v>1</v>
      </c>
      <c r="S383" s="193">
        <f t="shared" si="57"/>
        <v>5.5555555555555558E-3</v>
      </c>
    </row>
    <row r="384" spans="1:19" x14ac:dyDescent="0.2">
      <c r="A384" s="192" t="s">
        <v>392</v>
      </c>
      <c r="B384" s="179" t="s">
        <v>69</v>
      </c>
      <c r="C384" s="180" t="s">
        <v>70</v>
      </c>
      <c r="D384" s="170">
        <v>1</v>
      </c>
      <c r="E384" s="171">
        <v>1</v>
      </c>
      <c r="F384" s="171"/>
      <c r="G384" s="171">
        <v>0</v>
      </c>
      <c r="H384" s="198">
        <f t="shared" si="51"/>
        <v>0</v>
      </c>
      <c r="I384" s="203">
        <v>789</v>
      </c>
      <c r="J384" s="25">
        <v>542</v>
      </c>
      <c r="K384" s="25">
        <v>179</v>
      </c>
      <c r="L384" s="184">
        <f t="shared" si="52"/>
        <v>0.33025830258302585</v>
      </c>
      <c r="M384" s="206">
        <v>8</v>
      </c>
      <c r="N384" s="25">
        <v>178</v>
      </c>
      <c r="O384" s="201">
        <f t="shared" si="53"/>
        <v>0.2445054945054945</v>
      </c>
      <c r="P384" s="172">
        <f t="shared" si="54"/>
        <v>790</v>
      </c>
      <c r="Q384" s="173">
        <f t="shared" si="55"/>
        <v>551</v>
      </c>
      <c r="R384" s="173">
        <f t="shared" si="56"/>
        <v>178</v>
      </c>
      <c r="S384" s="193">
        <f t="shared" si="57"/>
        <v>0.24417009602194786</v>
      </c>
    </row>
    <row r="385" spans="1:19" x14ac:dyDescent="0.2">
      <c r="A385" s="192" t="s">
        <v>392</v>
      </c>
      <c r="B385" s="179" t="s">
        <v>71</v>
      </c>
      <c r="C385" s="180" t="s">
        <v>72</v>
      </c>
      <c r="D385" s="170">
        <v>0</v>
      </c>
      <c r="E385" s="171">
        <v>0</v>
      </c>
      <c r="F385" s="171"/>
      <c r="G385" s="171">
        <v>0</v>
      </c>
      <c r="H385" s="198" t="str">
        <f t="shared" si="51"/>
        <v/>
      </c>
      <c r="I385" s="203">
        <v>6</v>
      </c>
      <c r="J385" s="25">
        <v>6</v>
      </c>
      <c r="K385" s="25">
        <v>0</v>
      </c>
      <c r="L385" s="184">
        <f t="shared" si="52"/>
        <v>0</v>
      </c>
      <c r="M385" s="206">
        <v>0</v>
      </c>
      <c r="N385" s="25">
        <v>0</v>
      </c>
      <c r="O385" s="201">
        <f t="shared" si="53"/>
        <v>0</v>
      </c>
      <c r="P385" s="172">
        <f t="shared" si="54"/>
        <v>6</v>
      </c>
      <c r="Q385" s="173">
        <f t="shared" si="55"/>
        <v>6</v>
      </c>
      <c r="R385" s="173" t="str">
        <f t="shared" si="56"/>
        <v/>
      </c>
      <c r="S385" s="193" t="str">
        <f t="shared" si="57"/>
        <v/>
      </c>
    </row>
    <row r="386" spans="1:19" ht="43" x14ac:dyDescent="0.2">
      <c r="A386" s="192" t="s">
        <v>392</v>
      </c>
      <c r="B386" s="179" t="s">
        <v>546</v>
      </c>
      <c r="C386" s="180" t="s">
        <v>73</v>
      </c>
      <c r="D386" s="170">
        <v>0</v>
      </c>
      <c r="E386" s="171">
        <v>0</v>
      </c>
      <c r="F386" s="171"/>
      <c r="G386" s="171">
        <v>0</v>
      </c>
      <c r="H386" s="198" t="str">
        <f t="shared" si="51"/>
        <v/>
      </c>
      <c r="I386" s="203">
        <v>90</v>
      </c>
      <c r="J386" s="25">
        <v>85</v>
      </c>
      <c r="K386" s="25">
        <v>23</v>
      </c>
      <c r="L386" s="184">
        <f t="shared" si="52"/>
        <v>0.27058823529411763</v>
      </c>
      <c r="M386" s="206">
        <v>1</v>
      </c>
      <c r="N386" s="25">
        <v>5</v>
      </c>
      <c r="O386" s="201">
        <f t="shared" si="53"/>
        <v>5.4945054945054944E-2</v>
      </c>
      <c r="P386" s="172">
        <f t="shared" si="54"/>
        <v>90</v>
      </c>
      <c r="Q386" s="173">
        <f t="shared" si="55"/>
        <v>86</v>
      </c>
      <c r="R386" s="173">
        <f t="shared" si="56"/>
        <v>5</v>
      </c>
      <c r="S386" s="193">
        <f t="shared" si="57"/>
        <v>5.4945054945054944E-2</v>
      </c>
    </row>
    <row r="387" spans="1:19" x14ac:dyDescent="0.2">
      <c r="A387" s="192" t="s">
        <v>392</v>
      </c>
      <c r="B387" s="179" t="s">
        <v>74</v>
      </c>
      <c r="C387" s="180" t="s">
        <v>247</v>
      </c>
      <c r="D387" s="170"/>
      <c r="E387" s="171"/>
      <c r="F387" s="171"/>
      <c r="G387" s="171"/>
      <c r="H387" s="198" t="str">
        <f t="shared" si="51"/>
        <v/>
      </c>
      <c r="I387" s="203">
        <v>27</v>
      </c>
      <c r="J387" s="25">
        <v>0</v>
      </c>
      <c r="K387" s="25">
        <v>0</v>
      </c>
      <c r="L387" s="184" t="str">
        <f t="shared" si="52"/>
        <v/>
      </c>
      <c r="M387" s="206">
        <v>0</v>
      </c>
      <c r="N387" s="25">
        <v>0</v>
      </c>
      <c r="O387" s="201" t="str">
        <f t="shared" si="53"/>
        <v/>
      </c>
      <c r="P387" s="172">
        <f t="shared" si="54"/>
        <v>27</v>
      </c>
      <c r="Q387" s="173" t="str">
        <f t="shared" si="55"/>
        <v/>
      </c>
      <c r="R387" s="173" t="str">
        <f t="shared" si="56"/>
        <v/>
      </c>
      <c r="S387" s="193" t="str">
        <f t="shared" si="57"/>
        <v/>
      </c>
    </row>
    <row r="388" spans="1:19" x14ac:dyDescent="0.2">
      <c r="A388" s="192" t="s">
        <v>392</v>
      </c>
      <c r="B388" s="179" t="s">
        <v>75</v>
      </c>
      <c r="C388" s="180" t="s">
        <v>277</v>
      </c>
      <c r="D388" s="170">
        <v>12</v>
      </c>
      <c r="E388" s="171">
        <v>6</v>
      </c>
      <c r="F388" s="171"/>
      <c r="G388" s="171">
        <v>3</v>
      </c>
      <c r="H388" s="198">
        <f t="shared" si="51"/>
        <v>0.33333333333333331</v>
      </c>
      <c r="I388" s="203">
        <v>3028</v>
      </c>
      <c r="J388" s="25">
        <v>1992</v>
      </c>
      <c r="K388" s="25">
        <v>731</v>
      </c>
      <c r="L388" s="184">
        <f t="shared" si="52"/>
        <v>0.36696787148594379</v>
      </c>
      <c r="M388" s="206">
        <v>0</v>
      </c>
      <c r="N388" s="25">
        <v>866</v>
      </c>
      <c r="O388" s="201">
        <f t="shared" si="53"/>
        <v>0.30300909727081876</v>
      </c>
      <c r="P388" s="172">
        <f t="shared" si="54"/>
        <v>3040</v>
      </c>
      <c r="Q388" s="173">
        <f t="shared" si="55"/>
        <v>1998</v>
      </c>
      <c r="R388" s="173">
        <f t="shared" si="56"/>
        <v>869</v>
      </c>
      <c r="S388" s="193">
        <f t="shared" si="57"/>
        <v>0.30310429019881407</v>
      </c>
    </row>
    <row r="389" spans="1:19" x14ac:dyDescent="0.2">
      <c r="A389" s="192" t="s">
        <v>392</v>
      </c>
      <c r="B389" s="179" t="s">
        <v>76</v>
      </c>
      <c r="C389" s="180" t="s">
        <v>77</v>
      </c>
      <c r="D389" s="170">
        <v>1</v>
      </c>
      <c r="E389" s="171">
        <v>1</v>
      </c>
      <c r="F389" s="171"/>
      <c r="G389" s="171">
        <v>0</v>
      </c>
      <c r="H389" s="198">
        <f t="shared" si="51"/>
        <v>0</v>
      </c>
      <c r="I389" s="203">
        <v>100</v>
      </c>
      <c r="J389" s="25">
        <v>88</v>
      </c>
      <c r="K389" s="25">
        <v>49</v>
      </c>
      <c r="L389" s="184">
        <f t="shared" si="52"/>
        <v>0.55681818181818177</v>
      </c>
      <c r="M389" s="206">
        <v>0</v>
      </c>
      <c r="N389" s="25">
        <v>5</v>
      </c>
      <c r="O389" s="201">
        <f t="shared" si="53"/>
        <v>5.3763440860215055E-2</v>
      </c>
      <c r="P389" s="172">
        <f t="shared" si="54"/>
        <v>101</v>
      </c>
      <c r="Q389" s="173">
        <f t="shared" si="55"/>
        <v>89</v>
      </c>
      <c r="R389" s="173">
        <f t="shared" si="56"/>
        <v>5</v>
      </c>
      <c r="S389" s="193">
        <f t="shared" si="57"/>
        <v>5.3191489361702128E-2</v>
      </c>
    </row>
    <row r="390" spans="1:19" x14ac:dyDescent="0.2">
      <c r="A390" s="192" t="s">
        <v>392</v>
      </c>
      <c r="B390" s="240" t="s">
        <v>78</v>
      </c>
      <c r="C390" s="180" t="s">
        <v>278</v>
      </c>
      <c r="D390" s="170">
        <v>0</v>
      </c>
      <c r="E390" s="171">
        <v>0</v>
      </c>
      <c r="F390" s="171"/>
      <c r="G390" s="171">
        <v>0</v>
      </c>
      <c r="H390" s="198" t="str">
        <f t="shared" si="51"/>
        <v/>
      </c>
      <c r="I390" s="203">
        <v>26</v>
      </c>
      <c r="J390" s="25">
        <v>20</v>
      </c>
      <c r="K390" s="25">
        <v>6</v>
      </c>
      <c r="L390" s="184">
        <f t="shared" si="52"/>
        <v>0.3</v>
      </c>
      <c r="M390" s="206">
        <v>1</v>
      </c>
      <c r="N390" s="25">
        <v>2</v>
      </c>
      <c r="O390" s="201">
        <f t="shared" si="53"/>
        <v>8.6956521739130432E-2</v>
      </c>
      <c r="P390" s="172">
        <f t="shared" si="54"/>
        <v>26</v>
      </c>
      <c r="Q390" s="173">
        <f t="shared" si="55"/>
        <v>21</v>
      </c>
      <c r="R390" s="173">
        <f t="shared" si="56"/>
        <v>2</v>
      </c>
      <c r="S390" s="193">
        <f t="shared" si="57"/>
        <v>8.6956521739130432E-2</v>
      </c>
    </row>
    <row r="391" spans="1:19" x14ac:dyDescent="0.2">
      <c r="A391" s="192" t="s">
        <v>392</v>
      </c>
      <c r="B391" s="179" t="s">
        <v>81</v>
      </c>
      <c r="C391" s="180" t="s">
        <v>82</v>
      </c>
      <c r="D391" s="170">
        <v>97</v>
      </c>
      <c r="E391" s="171">
        <v>91</v>
      </c>
      <c r="F391" s="171"/>
      <c r="G391" s="171">
        <v>4</v>
      </c>
      <c r="H391" s="198">
        <f t="shared" si="51"/>
        <v>4.2105263157894736E-2</v>
      </c>
      <c r="I391" s="203">
        <v>1412</v>
      </c>
      <c r="J391" s="25">
        <v>1000</v>
      </c>
      <c r="K391" s="25">
        <v>342</v>
      </c>
      <c r="L391" s="184">
        <f t="shared" si="52"/>
        <v>0.34200000000000003</v>
      </c>
      <c r="M391" s="206">
        <v>0</v>
      </c>
      <c r="N391" s="25">
        <v>357</v>
      </c>
      <c r="O391" s="201">
        <f t="shared" si="53"/>
        <v>0.26308032424465733</v>
      </c>
      <c r="P391" s="172">
        <f t="shared" si="54"/>
        <v>1509</v>
      </c>
      <c r="Q391" s="173">
        <f t="shared" si="55"/>
        <v>1091</v>
      </c>
      <c r="R391" s="173">
        <f t="shared" si="56"/>
        <v>361</v>
      </c>
      <c r="S391" s="193">
        <f t="shared" si="57"/>
        <v>0.24862258953168045</v>
      </c>
    </row>
    <row r="392" spans="1:19" x14ac:dyDescent="0.2">
      <c r="A392" s="192" t="s">
        <v>392</v>
      </c>
      <c r="B392" s="179" t="s">
        <v>83</v>
      </c>
      <c r="C392" s="180" t="s">
        <v>84</v>
      </c>
      <c r="D392" s="170">
        <v>0</v>
      </c>
      <c r="E392" s="171">
        <v>0</v>
      </c>
      <c r="F392" s="171"/>
      <c r="G392" s="171">
        <v>0</v>
      </c>
      <c r="H392" s="198" t="str">
        <f t="shared" si="51"/>
        <v/>
      </c>
      <c r="I392" s="203">
        <v>2</v>
      </c>
      <c r="J392" s="25">
        <v>2</v>
      </c>
      <c r="K392" s="25">
        <v>1</v>
      </c>
      <c r="L392" s="184">
        <f t="shared" si="52"/>
        <v>0.5</v>
      </c>
      <c r="M392" s="206">
        <v>0</v>
      </c>
      <c r="N392" s="25">
        <v>0</v>
      </c>
      <c r="O392" s="201">
        <f t="shared" si="53"/>
        <v>0</v>
      </c>
      <c r="P392" s="172">
        <f t="shared" si="54"/>
        <v>2</v>
      </c>
      <c r="Q392" s="173">
        <f t="shared" si="55"/>
        <v>2</v>
      </c>
      <c r="R392" s="173" t="str">
        <f t="shared" si="56"/>
        <v/>
      </c>
      <c r="S392" s="193" t="str">
        <f t="shared" si="57"/>
        <v/>
      </c>
    </row>
    <row r="393" spans="1:19" x14ac:dyDescent="0.2">
      <c r="A393" s="192" t="s">
        <v>392</v>
      </c>
      <c r="B393" s="179" t="s">
        <v>85</v>
      </c>
      <c r="C393" s="180" t="s">
        <v>281</v>
      </c>
      <c r="D393" s="170">
        <v>0</v>
      </c>
      <c r="E393" s="171">
        <v>0</v>
      </c>
      <c r="F393" s="171"/>
      <c r="G393" s="171">
        <v>0</v>
      </c>
      <c r="H393" s="198" t="str">
        <f t="shared" si="51"/>
        <v/>
      </c>
      <c r="I393" s="203">
        <v>16</v>
      </c>
      <c r="J393" s="25">
        <v>14</v>
      </c>
      <c r="K393" s="25">
        <v>7</v>
      </c>
      <c r="L393" s="184">
        <f t="shared" si="52"/>
        <v>0.5</v>
      </c>
      <c r="M393" s="206">
        <v>0</v>
      </c>
      <c r="N393" s="25">
        <v>0</v>
      </c>
      <c r="O393" s="201">
        <f t="shared" si="53"/>
        <v>0</v>
      </c>
      <c r="P393" s="172">
        <f t="shared" si="54"/>
        <v>16</v>
      </c>
      <c r="Q393" s="173">
        <f t="shared" si="55"/>
        <v>14</v>
      </c>
      <c r="R393" s="173" t="str">
        <f t="shared" si="56"/>
        <v/>
      </c>
      <c r="S393" s="193" t="str">
        <f t="shared" si="57"/>
        <v/>
      </c>
    </row>
    <row r="394" spans="1:19" x14ac:dyDescent="0.2">
      <c r="A394" s="192" t="s">
        <v>392</v>
      </c>
      <c r="B394" s="179" t="s">
        <v>86</v>
      </c>
      <c r="C394" s="180" t="s">
        <v>282</v>
      </c>
      <c r="D394" s="170">
        <v>114</v>
      </c>
      <c r="E394" s="171">
        <v>95</v>
      </c>
      <c r="F394" s="171"/>
      <c r="G394" s="171">
        <v>13</v>
      </c>
      <c r="H394" s="198">
        <f t="shared" si="51"/>
        <v>0.12037037037037036</v>
      </c>
      <c r="I394" s="203">
        <v>3701</v>
      </c>
      <c r="J394" s="25">
        <v>1970</v>
      </c>
      <c r="K394" s="25">
        <v>658</v>
      </c>
      <c r="L394" s="184">
        <f t="shared" si="52"/>
        <v>0.33401015228426395</v>
      </c>
      <c r="M394" s="206">
        <v>14</v>
      </c>
      <c r="N394" s="25">
        <v>1507</v>
      </c>
      <c r="O394" s="201">
        <f t="shared" si="53"/>
        <v>0.43168146662847323</v>
      </c>
      <c r="P394" s="172">
        <f t="shared" si="54"/>
        <v>3815</v>
      </c>
      <c r="Q394" s="173">
        <f t="shared" si="55"/>
        <v>2079</v>
      </c>
      <c r="R394" s="173">
        <f t="shared" si="56"/>
        <v>1520</v>
      </c>
      <c r="S394" s="193">
        <f t="shared" si="57"/>
        <v>0.42233953876076685</v>
      </c>
    </row>
    <row r="395" spans="1:19" x14ac:dyDescent="0.2">
      <c r="A395" s="192" t="s">
        <v>392</v>
      </c>
      <c r="B395" s="179" t="s">
        <v>241</v>
      </c>
      <c r="C395" s="180" t="s">
        <v>284</v>
      </c>
      <c r="D395" s="170">
        <v>214</v>
      </c>
      <c r="E395" s="171">
        <v>196</v>
      </c>
      <c r="F395" s="171"/>
      <c r="G395" s="171">
        <v>16</v>
      </c>
      <c r="H395" s="198">
        <f t="shared" si="51"/>
        <v>7.5471698113207544E-2</v>
      </c>
      <c r="I395" s="203">
        <v>1560</v>
      </c>
      <c r="J395" s="25">
        <v>924</v>
      </c>
      <c r="K395" s="25">
        <v>207</v>
      </c>
      <c r="L395" s="184">
        <f t="shared" si="52"/>
        <v>0.22402597402597402</v>
      </c>
      <c r="M395" s="206">
        <v>0</v>
      </c>
      <c r="N395" s="25">
        <v>577</v>
      </c>
      <c r="O395" s="201">
        <f t="shared" si="53"/>
        <v>0.38441039307128583</v>
      </c>
      <c r="P395" s="172">
        <f t="shared" si="54"/>
        <v>1774</v>
      </c>
      <c r="Q395" s="173">
        <f t="shared" si="55"/>
        <v>1120</v>
      </c>
      <c r="R395" s="173">
        <f t="shared" si="56"/>
        <v>593</v>
      </c>
      <c r="S395" s="193">
        <f t="shared" si="57"/>
        <v>0.34617629889083479</v>
      </c>
    </row>
    <row r="396" spans="1:19" x14ac:dyDescent="0.2">
      <c r="A396" s="192" t="s">
        <v>392</v>
      </c>
      <c r="B396" s="179" t="s">
        <v>536</v>
      </c>
      <c r="C396" s="180" t="s">
        <v>89</v>
      </c>
      <c r="D396" s="170">
        <v>0</v>
      </c>
      <c r="E396" s="171">
        <v>0</v>
      </c>
      <c r="F396" s="171"/>
      <c r="G396" s="171">
        <v>0</v>
      </c>
      <c r="H396" s="198" t="str">
        <f t="shared" si="51"/>
        <v/>
      </c>
      <c r="I396" s="203">
        <v>228</v>
      </c>
      <c r="J396" s="25">
        <v>168</v>
      </c>
      <c r="K396" s="25">
        <v>87</v>
      </c>
      <c r="L396" s="184">
        <f t="shared" si="52"/>
        <v>0.5178571428571429</v>
      </c>
      <c r="M396" s="206">
        <v>0</v>
      </c>
      <c r="N396" s="25">
        <v>52</v>
      </c>
      <c r="O396" s="201">
        <f t="shared" si="53"/>
        <v>0.23636363636363636</v>
      </c>
      <c r="P396" s="172">
        <f t="shared" si="54"/>
        <v>228</v>
      </c>
      <c r="Q396" s="173">
        <f t="shared" si="55"/>
        <v>168</v>
      </c>
      <c r="R396" s="173">
        <f t="shared" si="56"/>
        <v>52</v>
      </c>
      <c r="S396" s="193">
        <f t="shared" si="57"/>
        <v>0.23636363636363636</v>
      </c>
    </row>
    <row r="397" spans="1:19" x14ac:dyDescent="0.2">
      <c r="A397" s="192" t="s">
        <v>392</v>
      </c>
      <c r="B397" s="179" t="s">
        <v>92</v>
      </c>
      <c r="C397" s="180" t="s">
        <v>97</v>
      </c>
      <c r="D397" s="170">
        <v>70</v>
      </c>
      <c r="E397" s="171">
        <v>55</v>
      </c>
      <c r="F397" s="171"/>
      <c r="G397" s="171">
        <v>5</v>
      </c>
      <c r="H397" s="198">
        <f t="shared" si="51"/>
        <v>8.3333333333333329E-2</v>
      </c>
      <c r="I397" s="203">
        <v>4653</v>
      </c>
      <c r="J397" s="25">
        <v>3052</v>
      </c>
      <c r="K397" s="25">
        <v>575</v>
      </c>
      <c r="L397" s="184">
        <f t="shared" si="52"/>
        <v>0.1884010484927916</v>
      </c>
      <c r="M397" s="206">
        <v>0</v>
      </c>
      <c r="N397" s="25">
        <v>1454</v>
      </c>
      <c r="O397" s="201">
        <f t="shared" si="53"/>
        <v>0.32268086995117623</v>
      </c>
      <c r="P397" s="172">
        <f t="shared" si="54"/>
        <v>4723</v>
      </c>
      <c r="Q397" s="173">
        <f t="shared" si="55"/>
        <v>3107</v>
      </c>
      <c r="R397" s="173">
        <f t="shared" si="56"/>
        <v>1459</v>
      </c>
      <c r="S397" s="193">
        <f t="shared" si="57"/>
        <v>0.31953569864213754</v>
      </c>
    </row>
    <row r="398" spans="1:19" x14ac:dyDescent="0.2">
      <c r="A398" s="192" t="s">
        <v>392</v>
      </c>
      <c r="B398" s="179" t="s">
        <v>92</v>
      </c>
      <c r="C398" s="180" t="s">
        <v>94</v>
      </c>
      <c r="D398" s="170">
        <v>20</v>
      </c>
      <c r="E398" s="171">
        <v>9</v>
      </c>
      <c r="F398" s="171"/>
      <c r="G398" s="171">
        <v>7</v>
      </c>
      <c r="H398" s="198">
        <f t="shared" si="51"/>
        <v>0.4375</v>
      </c>
      <c r="I398" s="203">
        <v>1937</v>
      </c>
      <c r="J398" s="25">
        <v>1418</v>
      </c>
      <c r="K398" s="25">
        <v>428</v>
      </c>
      <c r="L398" s="184">
        <f t="shared" si="52"/>
        <v>0.3018335684062059</v>
      </c>
      <c r="M398" s="206">
        <v>0</v>
      </c>
      <c r="N398" s="25">
        <v>445</v>
      </c>
      <c r="O398" s="201">
        <f t="shared" si="53"/>
        <v>0.23886205045625336</v>
      </c>
      <c r="P398" s="172">
        <f t="shared" si="54"/>
        <v>1957</v>
      </c>
      <c r="Q398" s="173">
        <f t="shared" si="55"/>
        <v>1427</v>
      </c>
      <c r="R398" s="173">
        <f t="shared" si="56"/>
        <v>452</v>
      </c>
      <c r="S398" s="193">
        <f t="shared" si="57"/>
        <v>0.2405534858967536</v>
      </c>
    </row>
    <row r="399" spans="1:19" x14ac:dyDescent="0.2">
      <c r="A399" s="192" t="s">
        <v>392</v>
      </c>
      <c r="B399" s="179" t="s">
        <v>92</v>
      </c>
      <c r="C399" s="180" t="s">
        <v>96</v>
      </c>
      <c r="D399" s="170">
        <v>223</v>
      </c>
      <c r="E399" s="171">
        <v>196</v>
      </c>
      <c r="F399" s="171"/>
      <c r="G399" s="171">
        <v>21</v>
      </c>
      <c r="H399" s="198">
        <f t="shared" si="51"/>
        <v>9.6774193548387094E-2</v>
      </c>
      <c r="I399" s="203">
        <v>11847</v>
      </c>
      <c r="J399" s="25">
        <v>9139</v>
      </c>
      <c r="K399" s="25">
        <v>2784</v>
      </c>
      <c r="L399" s="184">
        <f t="shared" si="52"/>
        <v>0.30462851515483097</v>
      </c>
      <c r="M399" s="206">
        <v>0</v>
      </c>
      <c r="N399" s="25">
        <v>2173</v>
      </c>
      <c r="O399" s="201">
        <f t="shared" si="53"/>
        <v>0.19209688826025459</v>
      </c>
      <c r="P399" s="172">
        <f t="shared" si="54"/>
        <v>12070</v>
      </c>
      <c r="Q399" s="173">
        <f t="shared" si="55"/>
        <v>9335</v>
      </c>
      <c r="R399" s="173">
        <f t="shared" si="56"/>
        <v>2194</v>
      </c>
      <c r="S399" s="193">
        <f t="shared" si="57"/>
        <v>0.19030271489287884</v>
      </c>
    </row>
    <row r="400" spans="1:19" x14ac:dyDescent="0.2">
      <c r="A400" s="192" t="s">
        <v>392</v>
      </c>
      <c r="B400" s="179" t="s">
        <v>92</v>
      </c>
      <c r="C400" s="180" t="s">
        <v>93</v>
      </c>
      <c r="D400" s="170">
        <v>685</v>
      </c>
      <c r="E400" s="171">
        <v>485</v>
      </c>
      <c r="F400" s="171"/>
      <c r="G400" s="171">
        <v>191</v>
      </c>
      <c r="H400" s="198">
        <f t="shared" si="51"/>
        <v>0.28254437869822485</v>
      </c>
      <c r="I400" s="203">
        <v>14807</v>
      </c>
      <c r="J400" s="25">
        <v>8218</v>
      </c>
      <c r="K400" s="25">
        <v>2458</v>
      </c>
      <c r="L400" s="184">
        <f t="shared" si="52"/>
        <v>0.29909953760038938</v>
      </c>
      <c r="M400" s="206">
        <v>0</v>
      </c>
      <c r="N400" s="25">
        <v>6320</v>
      </c>
      <c r="O400" s="201">
        <f t="shared" si="53"/>
        <v>0.43472279543265924</v>
      </c>
      <c r="P400" s="172">
        <f t="shared" si="54"/>
        <v>15492</v>
      </c>
      <c r="Q400" s="173">
        <f t="shared" si="55"/>
        <v>8703</v>
      </c>
      <c r="R400" s="173">
        <f t="shared" si="56"/>
        <v>6511</v>
      </c>
      <c r="S400" s="193">
        <f t="shared" si="57"/>
        <v>0.427961088471145</v>
      </c>
    </row>
    <row r="401" spans="1:19" x14ac:dyDescent="0.2">
      <c r="A401" s="192" t="s">
        <v>392</v>
      </c>
      <c r="B401" s="179" t="s">
        <v>92</v>
      </c>
      <c r="C401" s="180" t="s">
        <v>336</v>
      </c>
      <c r="D401" s="170">
        <v>124</v>
      </c>
      <c r="E401" s="171">
        <v>112</v>
      </c>
      <c r="F401" s="171"/>
      <c r="G401" s="171">
        <v>6</v>
      </c>
      <c r="H401" s="198">
        <f t="shared" si="51"/>
        <v>5.0847457627118647E-2</v>
      </c>
      <c r="I401" s="203">
        <v>4341</v>
      </c>
      <c r="J401" s="25">
        <v>2798</v>
      </c>
      <c r="K401" s="25">
        <v>838</v>
      </c>
      <c r="L401" s="184">
        <f t="shared" si="52"/>
        <v>0.29949964260185846</v>
      </c>
      <c r="M401" s="206">
        <v>0</v>
      </c>
      <c r="N401" s="25">
        <v>1337</v>
      </c>
      <c r="O401" s="201">
        <f t="shared" si="53"/>
        <v>0.32333736396614271</v>
      </c>
      <c r="P401" s="172">
        <f t="shared" si="54"/>
        <v>4465</v>
      </c>
      <c r="Q401" s="173">
        <f t="shared" si="55"/>
        <v>2910</v>
      </c>
      <c r="R401" s="173">
        <f t="shared" si="56"/>
        <v>1343</v>
      </c>
      <c r="S401" s="193">
        <f t="shared" si="57"/>
        <v>0.31577709851869268</v>
      </c>
    </row>
    <row r="402" spans="1:19" x14ac:dyDescent="0.2">
      <c r="A402" s="192" t="s">
        <v>392</v>
      </c>
      <c r="B402" s="179" t="s">
        <v>98</v>
      </c>
      <c r="C402" s="180" t="s">
        <v>99</v>
      </c>
      <c r="D402" s="170">
        <v>0</v>
      </c>
      <c r="E402" s="171">
        <v>0</v>
      </c>
      <c r="F402" s="171"/>
      <c r="G402" s="171">
        <v>0</v>
      </c>
      <c r="H402" s="198" t="str">
        <f t="shared" si="51"/>
        <v/>
      </c>
      <c r="I402" s="203">
        <v>2655</v>
      </c>
      <c r="J402" s="25">
        <v>2189</v>
      </c>
      <c r="K402" s="25">
        <v>802</v>
      </c>
      <c r="L402" s="184">
        <f t="shared" si="52"/>
        <v>0.36637734125171312</v>
      </c>
      <c r="M402" s="206">
        <v>3</v>
      </c>
      <c r="N402" s="25">
        <v>301</v>
      </c>
      <c r="O402" s="201">
        <f t="shared" si="53"/>
        <v>0.12073806658644204</v>
      </c>
      <c r="P402" s="172">
        <f t="shared" si="54"/>
        <v>2655</v>
      </c>
      <c r="Q402" s="173">
        <f t="shared" si="55"/>
        <v>2192</v>
      </c>
      <c r="R402" s="173">
        <f t="shared" si="56"/>
        <v>301</v>
      </c>
      <c r="S402" s="193">
        <f t="shared" si="57"/>
        <v>0.12073806658644204</v>
      </c>
    </row>
    <row r="403" spans="1:19" x14ac:dyDescent="0.2">
      <c r="A403" s="192" t="s">
        <v>392</v>
      </c>
      <c r="B403" s="179" t="s">
        <v>538</v>
      </c>
      <c r="C403" s="180" t="s">
        <v>100</v>
      </c>
      <c r="D403" s="170">
        <v>0</v>
      </c>
      <c r="E403" s="171">
        <v>0</v>
      </c>
      <c r="F403" s="171"/>
      <c r="G403" s="171">
        <v>0</v>
      </c>
      <c r="H403" s="198" t="str">
        <f t="shared" si="51"/>
        <v/>
      </c>
      <c r="I403" s="203">
        <v>7013</v>
      </c>
      <c r="J403" s="25">
        <v>5349</v>
      </c>
      <c r="K403" s="25">
        <v>2690</v>
      </c>
      <c r="L403" s="184">
        <f t="shared" si="52"/>
        <v>0.50289773789493364</v>
      </c>
      <c r="M403" s="206">
        <v>47</v>
      </c>
      <c r="N403" s="25">
        <v>993</v>
      </c>
      <c r="O403" s="201">
        <f t="shared" si="53"/>
        <v>0.15542338394114885</v>
      </c>
      <c r="P403" s="172">
        <f t="shared" si="54"/>
        <v>7013</v>
      </c>
      <c r="Q403" s="173">
        <f t="shared" si="55"/>
        <v>5396</v>
      </c>
      <c r="R403" s="173">
        <f t="shared" si="56"/>
        <v>993</v>
      </c>
      <c r="S403" s="193">
        <f t="shared" si="57"/>
        <v>0.15542338394114885</v>
      </c>
    </row>
    <row r="404" spans="1:19" x14ac:dyDescent="0.2">
      <c r="A404" s="192" t="s">
        <v>392</v>
      </c>
      <c r="B404" s="179" t="s">
        <v>101</v>
      </c>
      <c r="C404" s="180" t="s">
        <v>501</v>
      </c>
      <c r="D404" s="170">
        <v>3</v>
      </c>
      <c r="E404" s="171">
        <v>1</v>
      </c>
      <c r="F404" s="171"/>
      <c r="G404" s="171">
        <v>0</v>
      </c>
      <c r="H404" s="198">
        <f t="shared" si="51"/>
        <v>0</v>
      </c>
      <c r="I404" s="203">
        <v>3595</v>
      </c>
      <c r="J404" s="25">
        <v>1493</v>
      </c>
      <c r="K404" s="25">
        <v>454</v>
      </c>
      <c r="L404" s="184">
        <f t="shared" si="52"/>
        <v>0.304085733422639</v>
      </c>
      <c r="M404" s="206">
        <v>76</v>
      </c>
      <c r="N404" s="25">
        <v>1809</v>
      </c>
      <c r="O404" s="201">
        <f t="shared" si="53"/>
        <v>0.53552397868561274</v>
      </c>
      <c r="P404" s="172">
        <f t="shared" si="54"/>
        <v>3598</v>
      </c>
      <c r="Q404" s="173">
        <f t="shared" si="55"/>
        <v>1570</v>
      </c>
      <c r="R404" s="173">
        <f t="shared" si="56"/>
        <v>1809</v>
      </c>
      <c r="S404" s="193">
        <f t="shared" si="57"/>
        <v>0.53536549274933409</v>
      </c>
    </row>
    <row r="405" spans="1:19" x14ac:dyDescent="0.2">
      <c r="A405" s="192" t="s">
        <v>392</v>
      </c>
      <c r="B405" s="179" t="s">
        <v>101</v>
      </c>
      <c r="C405" s="180" t="s">
        <v>102</v>
      </c>
      <c r="D405" s="170">
        <v>2</v>
      </c>
      <c r="E405" s="171">
        <v>0</v>
      </c>
      <c r="F405" s="171"/>
      <c r="G405" s="171">
        <v>2</v>
      </c>
      <c r="H405" s="198">
        <f t="shared" si="51"/>
        <v>1</v>
      </c>
      <c r="I405" s="203">
        <v>5317</v>
      </c>
      <c r="J405" s="25">
        <v>2904</v>
      </c>
      <c r="K405" s="25">
        <v>969</v>
      </c>
      <c r="L405" s="184">
        <f t="shared" si="52"/>
        <v>0.33367768595041325</v>
      </c>
      <c r="M405" s="206">
        <v>19</v>
      </c>
      <c r="N405" s="25">
        <v>2185</v>
      </c>
      <c r="O405" s="201">
        <f t="shared" si="53"/>
        <v>0.42776037588097104</v>
      </c>
      <c r="P405" s="172">
        <f t="shared" si="54"/>
        <v>5319</v>
      </c>
      <c r="Q405" s="173">
        <f t="shared" si="55"/>
        <v>2923</v>
      </c>
      <c r="R405" s="173">
        <f t="shared" si="56"/>
        <v>2187</v>
      </c>
      <c r="S405" s="193">
        <f t="shared" si="57"/>
        <v>0.42798434442270061</v>
      </c>
    </row>
    <row r="406" spans="1:19" x14ac:dyDescent="0.2">
      <c r="A406" s="192" t="s">
        <v>392</v>
      </c>
      <c r="B406" s="179" t="s">
        <v>103</v>
      </c>
      <c r="C406" s="180" t="s">
        <v>104</v>
      </c>
      <c r="D406" s="170">
        <v>0</v>
      </c>
      <c r="E406" s="171">
        <v>0</v>
      </c>
      <c r="F406" s="171"/>
      <c r="G406" s="171">
        <v>0</v>
      </c>
      <c r="H406" s="198" t="str">
        <f t="shared" si="51"/>
        <v/>
      </c>
      <c r="I406" s="203">
        <v>802</v>
      </c>
      <c r="J406" s="25">
        <v>741</v>
      </c>
      <c r="K406" s="25">
        <v>114</v>
      </c>
      <c r="L406" s="184">
        <f t="shared" si="52"/>
        <v>0.15384615384615385</v>
      </c>
      <c r="M406" s="206">
        <v>0</v>
      </c>
      <c r="N406" s="25">
        <v>15</v>
      </c>
      <c r="O406" s="201">
        <f t="shared" si="53"/>
        <v>1.984126984126984E-2</v>
      </c>
      <c r="P406" s="172">
        <f t="shared" si="54"/>
        <v>802</v>
      </c>
      <c r="Q406" s="173">
        <f t="shared" si="55"/>
        <v>741</v>
      </c>
      <c r="R406" s="173">
        <f t="shared" si="56"/>
        <v>15</v>
      </c>
      <c r="S406" s="193">
        <f t="shared" si="57"/>
        <v>1.984126984126984E-2</v>
      </c>
    </row>
    <row r="407" spans="1:19" x14ac:dyDescent="0.2">
      <c r="A407" s="192" t="s">
        <v>392</v>
      </c>
      <c r="B407" s="179" t="s">
        <v>105</v>
      </c>
      <c r="C407" s="180" t="s">
        <v>286</v>
      </c>
      <c r="D407" s="170">
        <v>1</v>
      </c>
      <c r="E407" s="171">
        <v>1</v>
      </c>
      <c r="F407" s="171"/>
      <c r="G407" s="171">
        <v>0</v>
      </c>
      <c r="H407" s="198">
        <f t="shared" si="51"/>
        <v>0</v>
      </c>
      <c r="I407" s="203">
        <v>1659</v>
      </c>
      <c r="J407" s="25">
        <v>1446</v>
      </c>
      <c r="K407" s="25">
        <v>595</v>
      </c>
      <c r="L407" s="184">
        <f t="shared" si="52"/>
        <v>0.4114799446749654</v>
      </c>
      <c r="M407" s="206">
        <v>147</v>
      </c>
      <c r="N407" s="25">
        <v>168</v>
      </c>
      <c r="O407" s="201">
        <f t="shared" si="53"/>
        <v>9.540034071550256E-2</v>
      </c>
      <c r="P407" s="172">
        <f t="shared" si="54"/>
        <v>1660</v>
      </c>
      <c r="Q407" s="173">
        <f t="shared" si="55"/>
        <v>1594</v>
      </c>
      <c r="R407" s="173">
        <f t="shared" si="56"/>
        <v>168</v>
      </c>
      <c r="S407" s="193">
        <f t="shared" si="57"/>
        <v>9.5346197502837682E-2</v>
      </c>
    </row>
    <row r="408" spans="1:19" x14ac:dyDescent="0.2">
      <c r="A408" s="192" t="s">
        <v>392</v>
      </c>
      <c r="B408" s="179" t="s">
        <v>105</v>
      </c>
      <c r="C408" s="180" t="s">
        <v>106</v>
      </c>
      <c r="D408" s="170">
        <v>3</v>
      </c>
      <c r="E408" s="171">
        <v>3</v>
      </c>
      <c r="F408" s="171"/>
      <c r="G408" s="171">
        <v>0</v>
      </c>
      <c r="H408" s="198">
        <f t="shared" si="51"/>
        <v>0</v>
      </c>
      <c r="I408" s="203">
        <v>121</v>
      </c>
      <c r="J408" s="25">
        <v>101</v>
      </c>
      <c r="K408" s="25">
        <v>24</v>
      </c>
      <c r="L408" s="184">
        <f t="shared" si="52"/>
        <v>0.23762376237623761</v>
      </c>
      <c r="M408" s="206">
        <v>0</v>
      </c>
      <c r="N408" s="25">
        <v>7</v>
      </c>
      <c r="O408" s="201">
        <f t="shared" si="53"/>
        <v>6.4814814814814811E-2</v>
      </c>
      <c r="P408" s="172">
        <f t="shared" si="54"/>
        <v>124</v>
      </c>
      <c r="Q408" s="173">
        <f t="shared" si="55"/>
        <v>104</v>
      </c>
      <c r="R408" s="173">
        <f t="shared" si="56"/>
        <v>7</v>
      </c>
      <c r="S408" s="193">
        <f t="shared" si="57"/>
        <v>6.3063063063063057E-2</v>
      </c>
    </row>
    <row r="409" spans="1:19" x14ac:dyDescent="0.2">
      <c r="A409" s="192" t="s">
        <v>392</v>
      </c>
      <c r="B409" s="179" t="s">
        <v>107</v>
      </c>
      <c r="C409" s="180" t="s">
        <v>287</v>
      </c>
      <c r="D409" s="170">
        <v>0</v>
      </c>
      <c r="E409" s="171">
        <v>0</v>
      </c>
      <c r="F409" s="171"/>
      <c r="G409" s="171">
        <v>0</v>
      </c>
      <c r="H409" s="198" t="str">
        <f t="shared" si="51"/>
        <v/>
      </c>
      <c r="I409" s="203">
        <v>22</v>
      </c>
      <c r="J409" s="25">
        <v>20</v>
      </c>
      <c r="K409" s="25">
        <v>1</v>
      </c>
      <c r="L409" s="184">
        <f t="shared" si="52"/>
        <v>0.05</v>
      </c>
      <c r="M409" s="206">
        <v>0</v>
      </c>
      <c r="N409" s="25">
        <v>2</v>
      </c>
      <c r="O409" s="201">
        <f t="shared" si="53"/>
        <v>9.0909090909090912E-2</v>
      </c>
      <c r="P409" s="172">
        <f t="shared" si="54"/>
        <v>22</v>
      </c>
      <c r="Q409" s="173">
        <f t="shared" si="55"/>
        <v>20</v>
      </c>
      <c r="R409" s="173">
        <f t="shared" si="56"/>
        <v>2</v>
      </c>
      <c r="S409" s="193">
        <f t="shared" si="57"/>
        <v>9.0909090909090912E-2</v>
      </c>
    </row>
    <row r="410" spans="1:19" x14ac:dyDescent="0.2">
      <c r="A410" s="192" t="s">
        <v>392</v>
      </c>
      <c r="B410" s="179" t="s">
        <v>110</v>
      </c>
      <c r="C410" s="180" t="s">
        <v>111</v>
      </c>
      <c r="D410" s="170">
        <v>0</v>
      </c>
      <c r="E410" s="171">
        <v>0</v>
      </c>
      <c r="F410" s="171"/>
      <c r="G410" s="171">
        <v>0</v>
      </c>
      <c r="H410" s="198" t="str">
        <f t="shared" si="51"/>
        <v/>
      </c>
      <c r="I410" s="203">
        <v>101</v>
      </c>
      <c r="J410" s="25">
        <v>86</v>
      </c>
      <c r="K410" s="25">
        <v>21</v>
      </c>
      <c r="L410" s="184">
        <f t="shared" si="52"/>
        <v>0.2441860465116279</v>
      </c>
      <c r="M410" s="206">
        <v>0</v>
      </c>
      <c r="N410" s="25">
        <v>6</v>
      </c>
      <c r="O410" s="201">
        <f t="shared" si="53"/>
        <v>6.5217391304347824E-2</v>
      </c>
      <c r="P410" s="172">
        <f t="shared" si="54"/>
        <v>101</v>
      </c>
      <c r="Q410" s="173">
        <f t="shared" si="55"/>
        <v>86</v>
      </c>
      <c r="R410" s="173">
        <f t="shared" si="56"/>
        <v>6</v>
      </c>
      <c r="S410" s="193">
        <f t="shared" si="57"/>
        <v>6.5217391304347824E-2</v>
      </c>
    </row>
    <row r="411" spans="1:19" x14ac:dyDescent="0.2">
      <c r="A411" s="192" t="s">
        <v>392</v>
      </c>
      <c r="B411" s="179" t="s">
        <v>112</v>
      </c>
      <c r="C411" s="180" t="s">
        <v>113</v>
      </c>
      <c r="D411" s="170">
        <v>0</v>
      </c>
      <c r="E411" s="171">
        <v>0</v>
      </c>
      <c r="F411" s="171"/>
      <c r="G411" s="171">
        <v>0</v>
      </c>
      <c r="H411" s="198" t="str">
        <f t="shared" si="51"/>
        <v/>
      </c>
      <c r="I411" s="203">
        <v>2394</v>
      </c>
      <c r="J411" s="25">
        <v>1972</v>
      </c>
      <c r="K411" s="25">
        <v>1139</v>
      </c>
      <c r="L411" s="184">
        <f t="shared" si="52"/>
        <v>0.57758620689655171</v>
      </c>
      <c r="M411" s="206">
        <v>8</v>
      </c>
      <c r="N411" s="25">
        <v>347</v>
      </c>
      <c r="O411" s="201">
        <f t="shared" si="53"/>
        <v>0.14911903738719381</v>
      </c>
      <c r="P411" s="172">
        <f t="shared" si="54"/>
        <v>2394</v>
      </c>
      <c r="Q411" s="173">
        <f t="shared" si="55"/>
        <v>1980</v>
      </c>
      <c r="R411" s="173">
        <f t="shared" si="56"/>
        <v>347</v>
      </c>
      <c r="S411" s="193">
        <f t="shared" si="57"/>
        <v>0.14911903738719381</v>
      </c>
    </row>
    <row r="412" spans="1:19" x14ac:dyDescent="0.2">
      <c r="A412" s="192" t="s">
        <v>392</v>
      </c>
      <c r="B412" s="179" t="s">
        <v>114</v>
      </c>
      <c r="C412" s="180" t="s">
        <v>525</v>
      </c>
      <c r="D412" s="170">
        <v>0</v>
      </c>
      <c r="E412" s="171">
        <v>0</v>
      </c>
      <c r="F412" s="171"/>
      <c r="G412" s="171">
        <v>0</v>
      </c>
      <c r="H412" s="198" t="str">
        <f t="shared" si="51"/>
        <v/>
      </c>
      <c r="I412" s="203">
        <v>621</v>
      </c>
      <c r="J412" s="25">
        <v>545</v>
      </c>
      <c r="K412" s="25">
        <v>275</v>
      </c>
      <c r="L412" s="184">
        <f t="shared" si="52"/>
        <v>0.50458715596330272</v>
      </c>
      <c r="M412" s="206">
        <v>0</v>
      </c>
      <c r="N412" s="25">
        <v>25</v>
      </c>
      <c r="O412" s="201">
        <f t="shared" si="53"/>
        <v>4.3859649122807015E-2</v>
      </c>
      <c r="P412" s="172">
        <f t="shared" si="54"/>
        <v>621</v>
      </c>
      <c r="Q412" s="173">
        <f t="shared" si="55"/>
        <v>545</v>
      </c>
      <c r="R412" s="173">
        <f t="shared" si="56"/>
        <v>25</v>
      </c>
      <c r="S412" s="193">
        <f t="shared" si="57"/>
        <v>4.3859649122807015E-2</v>
      </c>
    </row>
    <row r="413" spans="1:19" x14ac:dyDescent="0.2">
      <c r="A413" s="192" t="s">
        <v>392</v>
      </c>
      <c r="B413" s="179" t="s">
        <v>116</v>
      </c>
      <c r="C413" s="180" t="s">
        <v>117</v>
      </c>
      <c r="D413" s="170">
        <v>2</v>
      </c>
      <c r="E413" s="171">
        <v>2</v>
      </c>
      <c r="F413" s="171"/>
      <c r="G413" s="171">
        <v>0</v>
      </c>
      <c r="H413" s="198">
        <f t="shared" si="51"/>
        <v>0</v>
      </c>
      <c r="I413" s="203">
        <v>1205</v>
      </c>
      <c r="J413" s="25">
        <v>1125</v>
      </c>
      <c r="K413" s="25">
        <v>554</v>
      </c>
      <c r="L413" s="184">
        <f t="shared" si="52"/>
        <v>0.49244444444444446</v>
      </c>
      <c r="M413" s="206">
        <v>19</v>
      </c>
      <c r="N413" s="25">
        <v>29</v>
      </c>
      <c r="O413" s="201">
        <f t="shared" si="53"/>
        <v>2.4722932651321399E-2</v>
      </c>
      <c r="P413" s="172">
        <f t="shared" si="54"/>
        <v>1207</v>
      </c>
      <c r="Q413" s="173">
        <f t="shared" si="55"/>
        <v>1146</v>
      </c>
      <c r="R413" s="173">
        <f t="shared" si="56"/>
        <v>29</v>
      </c>
      <c r="S413" s="193">
        <f t="shared" si="57"/>
        <v>2.4680851063829789E-2</v>
      </c>
    </row>
    <row r="414" spans="1:19" x14ac:dyDescent="0.2">
      <c r="A414" s="192" t="s">
        <v>392</v>
      </c>
      <c r="B414" s="179" t="s">
        <v>121</v>
      </c>
      <c r="C414" s="180" t="s">
        <v>121</v>
      </c>
      <c r="D414" s="170">
        <v>4</v>
      </c>
      <c r="E414" s="171">
        <v>4</v>
      </c>
      <c r="F414" s="171"/>
      <c r="G414" s="171">
        <v>0</v>
      </c>
      <c r="H414" s="198">
        <f t="shared" si="51"/>
        <v>0</v>
      </c>
      <c r="I414" s="203">
        <v>14917</v>
      </c>
      <c r="J414" s="25">
        <v>14172</v>
      </c>
      <c r="K414" s="25">
        <v>9043</v>
      </c>
      <c r="L414" s="184">
        <f t="shared" si="52"/>
        <v>0.63808918995201802</v>
      </c>
      <c r="M414" s="206">
        <v>97</v>
      </c>
      <c r="N414" s="25">
        <v>314</v>
      </c>
      <c r="O414" s="201">
        <f t="shared" si="53"/>
        <v>2.1531920729616676E-2</v>
      </c>
      <c r="P414" s="172">
        <f t="shared" si="54"/>
        <v>14921</v>
      </c>
      <c r="Q414" s="173">
        <f t="shared" si="55"/>
        <v>14273</v>
      </c>
      <c r="R414" s="173">
        <f t="shared" si="56"/>
        <v>314</v>
      </c>
      <c r="S414" s="193">
        <f t="shared" si="57"/>
        <v>2.1526016315897716E-2</v>
      </c>
    </row>
    <row r="415" spans="1:19" x14ac:dyDescent="0.2">
      <c r="A415" s="192" t="s">
        <v>392</v>
      </c>
      <c r="B415" s="179" t="s">
        <v>543</v>
      </c>
      <c r="C415" s="180" t="s">
        <v>337</v>
      </c>
      <c r="D415" s="170">
        <v>0</v>
      </c>
      <c r="E415" s="171">
        <v>0</v>
      </c>
      <c r="F415" s="171"/>
      <c r="G415" s="171">
        <v>0</v>
      </c>
      <c r="H415" s="198" t="str">
        <f t="shared" si="51"/>
        <v/>
      </c>
      <c r="I415" s="203">
        <v>300</v>
      </c>
      <c r="J415" s="25">
        <v>212</v>
      </c>
      <c r="K415" s="25">
        <v>97</v>
      </c>
      <c r="L415" s="184">
        <f t="shared" si="52"/>
        <v>0.45754716981132076</v>
      </c>
      <c r="M415" s="206">
        <v>0</v>
      </c>
      <c r="N415" s="25">
        <v>79</v>
      </c>
      <c r="O415" s="201">
        <f t="shared" si="53"/>
        <v>0.27147766323024053</v>
      </c>
      <c r="P415" s="172">
        <f t="shared" si="54"/>
        <v>300</v>
      </c>
      <c r="Q415" s="173">
        <f t="shared" si="55"/>
        <v>212</v>
      </c>
      <c r="R415" s="173">
        <f t="shared" si="56"/>
        <v>79</v>
      </c>
      <c r="S415" s="193">
        <f t="shared" si="57"/>
        <v>0.27147766323024053</v>
      </c>
    </row>
    <row r="416" spans="1:19" x14ac:dyDescent="0.2">
      <c r="A416" s="192" t="s">
        <v>392</v>
      </c>
      <c r="B416" s="179" t="s">
        <v>122</v>
      </c>
      <c r="C416" s="180" t="s">
        <v>123</v>
      </c>
      <c r="D416" s="170">
        <v>22</v>
      </c>
      <c r="E416" s="171">
        <v>11</v>
      </c>
      <c r="F416" s="171"/>
      <c r="G416" s="171">
        <v>0</v>
      </c>
      <c r="H416" s="198">
        <f t="shared" si="51"/>
        <v>0</v>
      </c>
      <c r="I416" s="203">
        <v>28885</v>
      </c>
      <c r="J416" s="25">
        <v>23505</v>
      </c>
      <c r="K416" s="25">
        <v>12580</v>
      </c>
      <c r="L416" s="184">
        <f t="shared" si="52"/>
        <v>0.53520527547330354</v>
      </c>
      <c r="M416" s="206">
        <v>51</v>
      </c>
      <c r="N416" s="25">
        <v>4818</v>
      </c>
      <c r="O416" s="201">
        <f t="shared" si="53"/>
        <v>0.16980334108691056</v>
      </c>
      <c r="P416" s="172">
        <f t="shared" si="54"/>
        <v>28907</v>
      </c>
      <c r="Q416" s="173">
        <f t="shared" si="55"/>
        <v>23567</v>
      </c>
      <c r="R416" s="173">
        <f t="shared" si="56"/>
        <v>4818</v>
      </c>
      <c r="S416" s="193">
        <f t="shared" si="57"/>
        <v>0.16973753743174211</v>
      </c>
    </row>
    <row r="417" spans="1:19" x14ac:dyDescent="0.2">
      <c r="A417" s="192" t="s">
        <v>392</v>
      </c>
      <c r="B417" s="179" t="s">
        <v>338</v>
      </c>
      <c r="C417" s="180" t="s">
        <v>339</v>
      </c>
      <c r="D417" s="170">
        <v>140</v>
      </c>
      <c r="E417" s="171">
        <v>126</v>
      </c>
      <c r="F417" s="171"/>
      <c r="G417" s="171">
        <v>5</v>
      </c>
      <c r="H417" s="198">
        <f t="shared" si="51"/>
        <v>3.8167938931297711E-2</v>
      </c>
      <c r="I417" s="203">
        <v>4015</v>
      </c>
      <c r="J417" s="25">
        <v>3089</v>
      </c>
      <c r="K417" s="25">
        <v>2066</v>
      </c>
      <c r="L417" s="184">
        <f t="shared" si="52"/>
        <v>0.66882486241502104</v>
      </c>
      <c r="M417" s="206">
        <v>0</v>
      </c>
      <c r="N417" s="25">
        <v>536</v>
      </c>
      <c r="O417" s="201">
        <f t="shared" si="53"/>
        <v>0.14786206896551723</v>
      </c>
      <c r="P417" s="172">
        <f t="shared" si="54"/>
        <v>4155</v>
      </c>
      <c r="Q417" s="173">
        <f t="shared" si="55"/>
        <v>3215</v>
      </c>
      <c r="R417" s="173">
        <f t="shared" si="56"/>
        <v>541</v>
      </c>
      <c r="S417" s="193">
        <f t="shared" si="57"/>
        <v>0.14403620873269435</v>
      </c>
    </row>
    <row r="418" spans="1:19" x14ac:dyDescent="0.2">
      <c r="A418" s="192" t="s">
        <v>392</v>
      </c>
      <c r="B418" s="179" t="s">
        <v>125</v>
      </c>
      <c r="C418" s="180" t="s">
        <v>126</v>
      </c>
      <c r="D418" s="170">
        <v>1</v>
      </c>
      <c r="E418" s="171">
        <v>1</v>
      </c>
      <c r="F418" s="171"/>
      <c r="G418" s="171">
        <v>0</v>
      </c>
      <c r="H418" s="198">
        <f t="shared" si="51"/>
        <v>0</v>
      </c>
      <c r="I418" s="203">
        <v>125</v>
      </c>
      <c r="J418" s="25">
        <v>104</v>
      </c>
      <c r="K418" s="25">
        <v>32</v>
      </c>
      <c r="L418" s="184">
        <f t="shared" si="52"/>
        <v>0.30769230769230771</v>
      </c>
      <c r="M418" s="206">
        <v>0</v>
      </c>
      <c r="N418" s="25">
        <v>20</v>
      </c>
      <c r="O418" s="201">
        <f t="shared" si="53"/>
        <v>0.16129032258064516</v>
      </c>
      <c r="P418" s="172">
        <f t="shared" si="54"/>
        <v>126</v>
      </c>
      <c r="Q418" s="173">
        <f t="shared" si="55"/>
        <v>105</v>
      </c>
      <c r="R418" s="173">
        <f t="shared" si="56"/>
        <v>20</v>
      </c>
      <c r="S418" s="193">
        <f t="shared" si="57"/>
        <v>0.16</v>
      </c>
    </row>
    <row r="419" spans="1:19" x14ac:dyDescent="0.2">
      <c r="A419" s="192" t="s">
        <v>392</v>
      </c>
      <c r="B419" s="179" t="s">
        <v>127</v>
      </c>
      <c r="C419" s="180" t="s">
        <v>128</v>
      </c>
      <c r="D419" s="170">
        <v>70</v>
      </c>
      <c r="E419" s="171">
        <v>51</v>
      </c>
      <c r="F419" s="171"/>
      <c r="G419" s="171">
        <v>12</v>
      </c>
      <c r="H419" s="198">
        <f t="shared" si="51"/>
        <v>0.19047619047619047</v>
      </c>
      <c r="I419" s="203">
        <v>8912</v>
      </c>
      <c r="J419" s="25">
        <v>6650</v>
      </c>
      <c r="K419" s="25">
        <v>2839</v>
      </c>
      <c r="L419" s="184">
        <f t="shared" si="52"/>
        <v>0.4269172932330827</v>
      </c>
      <c r="M419" s="206">
        <v>21</v>
      </c>
      <c r="N419" s="25">
        <v>1757</v>
      </c>
      <c r="O419" s="201">
        <f t="shared" si="53"/>
        <v>0.2084717607973422</v>
      </c>
      <c r="P419" s="172">
        <f t="shared" si="54"/>
        <v>8982</v>
      </c>
      <c r="Q419" s="173">
        <f t="shared" si="55"/>
        <v>6722</v>
      </c>
      <c r="R419" s="173">
        <f t="shared" si="56"/>
        <v>1769</v>
      </c>
      <c r="S419" s="193">
        <f t="shared" si="57"/>
        <v>0.20833824048993052</v>
      </c>
    </row>
    <row r="420" spans="1:19" x14ac:dyDescent="0.2">
      <c r="A420" s="192" t="s">
        <v>392</v>
      </c>
      <c r="B420" s="179" t="s">
        <v>129</v>
      </c>
      <c r="C420" s="180" t="s">
        <v>289</v>
      </c>
      <c r="D420" s="170">
        <v>0</v>
      </c>
      <c r="E420" s="171">
        <v>0</v>
      </c>
      <c r="F420" s="171"/>
      <c r="G420" s="171">
        <v>0</v>
      </c>
      <c r="H420" s="198" t="str">
        <f t="shared" si="51"/>
        <v/>
      </c>
      <c r="I420" s="203">
        <v>10</v>
      </c>
      <c r="J420" s="25">
        <v>9</v>
      </c>
      <c r="K420" s="25">
        <v>2</v>
      </c>
      <c r="L420" s="184">
        <f t="shared" si="52"/>
        <v>0.22222222222222221</v>
      </c>
      <c r="M420" s="206">
        <v>0</v>
      </c>
      <c r="N420" s="25">
        <v>0</v>
      </c>
      <c r="O420" s="201">
        <f t="shared" si="53"/>
        <v>0</v>
      </c>
      <c r="P420" s="172">
        <f t="shared" si="54"/>
        <v>10</v>
      </c>
      <c r="Q420" s="173">
        <f t="shared" si="55"/>
        <v>9</v>
      </c>
      <c r="R420" s="173" t="str">
        <f t="shared" si="56"/>
        <v/>
      </c>
      <c r="S420" s="193" t="str">
        <f t="shared" si="57"/>
        <v/>
      </c>
    </row>
    <row r="421" spans="1:19" x14ac:dyDescent="0.2">
      <c r="A421" s="192" t="s">
        <v>392</v>
      </c>
      <c r="B421" s="179" t="s">
        <v>242</v>
      </c>
      <c r="C421" s="180" t="s">
        <v>290</v>
      </c>
      <c r="D421" s="170">
        <v>26</v>
      </c>
      <c r="E421" s="171">
        <v>25</v>
      </c>
      <c r="F421" s="171"/>
      <c r="G421" s="171">
        <v>1</v>
      </c>
      <c r="H421" s="198">
        <f t="shared" si="51"/>
        <v>3.8461538461538464E-2</v>
      </c>
      <c r="I421" s="203">
        <v>1610</v>
      </c>
      <c r="J421" s="25">
        <v>1173</v>
      </c>
      <c r="K421" s="25">
        <v>574</v>
      </c>
      <c r="L421" s="184">
        <f t="shared" si="52"/>
        <v>0.48934356351236147</v>
      </c>
      <c r="M421" s="206">
        <v>3</v>
      </c>
      <c r="N421" s="25">
        <v>284</v>
      </c>
      <c r="O421" s="201">
        <f t="shared" si="53"/>
        <v>0.19452054794520549</v>
      </c>
      <c r="P421" s="172">
        <f t="shared" si="54"/>
        <v>1636</v>
      </c>
      <c r="Q421" s="173">
        <f t="shared" si="55"/>
        <v>1201</v>
      </c>
      <c r="R421" s="173">
        <f t="shared" si="56"/>
        <v>285</v>
      </c>
      <c r="S421" s="193">
        <f t="shared" si="57"/>
        <v>0.1917900403768506</v>
      </c>
    </row>
    <row r="422" spans="1:19" x14ac:dyDescent="0.2">
      <c r="A422" s="192" t="s">
        <v>392</v>
      </c>
      <c r="B422" s="179" t="s">
        <v>340</v>
      </c>
      <c r="C422" s="180" t="s">
        <v>341</v>
      </c>
      <c r="D422" s="170">
        <v>8</v>
      </c>
      <c r="E422" s="171">
        <v>8</v>
      </c>
      <c r="F422" s="171"/>
      <c r="G422" s="171">
        <v>0</v>
      </c>
      <c r="H422" s="198">
        <f t="shared" si="51"/>
        <v>0</v>
      </c>
      <c r="I422" s="203">
        <v>124</v>
      </c>
      <c r="J422" s="25">
        <v>113</v>
      </c>
      <c r="K422" s="25">
        <v>68</v>
      </c>
      <c r="L422" s="184">
        <f t="shared" si="52"/>
        <v>0.60176991150442483</v>
      </c>
      <c r="M422" s="206">
        <v>0</v>
      </c>
      <c r="N422" s="25">
        <v>4</v>
      </c>
      <c r="O422" s="201">
        <f t="shared" si="53"/>
        <v>3.4188034188034191E-2</v>
      </c>
      <c r="P422" s="172">
        <f t="shared" si="54"/>
        <v>132</v>
      </c>
      <c r="Q422" s="173">
        <f t="shared" si="55"/>
        <v>121</v>
      </c>
      <c r="R422" s="173">
        <f t="shared" si="56"/>
        <v>4</v>
      </c>
      <c r="S422" s="193">
        <f t="shared" si="57"/>
        <v>3.2000000000000001E-2</v>
      </c>
    </row>
    <row r="423" spans="1:19" x14ac:dyDescent="0.2">
      <c r="A423" s="192" t="s">
        <v>392</v>
      </c>
      <c r="B423" s="179" t="s">
        <v>130</v>
      </c>
      <c r="C423" s="180" t="s">
        <v>131</v>
      </c>
      <c r="D423" s="170">
        <v>52</v>
      </c>
      <c r="E423" s="171">
        <v>49</v>
      </c>
      <c r="F423" s="171"/>
      <c r="G423" s="171">
        <v>0</v>
      </c>
      <c r="H423" s="198">
        <f t="shared" si="51"/>
        <v>0</v>
      </c>
      <c r="I423" s="203">
        <v>37</v>
      </c>
      <c r="J423" s="25">
        <v>30</v>
      </c>
      <c r="K423" s="25">
        <v>10</v>
      </c>
      <c r="L423" s="184">
        <f t="shared" si="52"/>
        <v>0.33333333333333331</v>
      </c>
      <c r="M423" s="206">
        <v>0</v>
      </c>
      <c r="N423" s="25">
        <v>6</v>
      </c>
      <c r="O423" s="201">
        <f t="shared" si="53"/>
        <v>0.16666666666666666</v>
      </c>
      <c r="P423" s="172">
        <f t="shared" si="54"/>
        <v>89</v>
      </c>
      <c r="Q423" s="173">
        <f t="shared" si="55"/>
        <v>79</v>
      </c>
      <c r="R423" s="173">
        <f t="shared" si="56"/>
        <v>6</v>
      </c>
      <c r="S423" s="193">
        <f t="shared" si="57"/>
        <v>7.0588235294117646E-2</v>
      </c>
    </row>
    <row r="424" spans="1:19" x14ac:dyDescent="0.2">
      <c r="A424" s="192" t="s">
        <v>392</v>
      </c>
      <c r="B424" s="179" t="s">
        <v>342</v>
      </c>
      <c r="C424" s="180" t="s">
        <v>343</v>
      </c>
      <c r="D424" s="170">
        <v>0</v>
      </c>
      <c r="E424" s="171">
        <v>0</v>
      </c>
      <c r="F424" s="171"/>
      <c r="G424" s="171">
        <v>0</v>
      </c>
      <c r="H424" s="198" t="str">
        <f t="shared" si="51"/>
        <v/>
      </c>
      <c r="I424" s="203">
        <v>381</v>
      </c>
      <c r="J424" s="25">
        <v>330</v>
      </c>
      <c r="K424" s="25">
        <v>78</v>
      </c>
      <c r="L424" s="184">
        <f t="shared" si="52"/>
        <v>0.23636363636363636</v>
      </c>
      <c r="M424" s="206">
        <v>0</v>
      </c>
      <c r="N424" s="25">
        <v>44</v>
      </c>
      <c r="O424" s="201">
        <f t="shared" si="53"/>
        <v>0.11764705882352941</v>
      </c>
      <c r="P424" s="172">
        <f t="shared" si="54"/>
        <v>381</v>
      </c>
      <c r="Q424" s="173">
        <f t="shared" si="55"/>
        <v>330</v>
      </c>
      <c r="R424" s="173">
        <f t="shared" si="56"/>
        <v>44</v>
      </c>
      <c r="S424" s="193">
        <f t="shared" si="57"/>
        <v>0.11764705882352941</v>
      </c>
    </row>
    <row r="425" spans="1:19" x14ac:dyDescent="0.2">
      <c r="A425" s="192" t="s">
        <v>392</v>
      </c>
      <c r="B425" s="179" t="s">
        <v>133</v>
      </c>
      <c r="C425" s="180" t="s">
        <v>293</v>
      </c>
      <c r="D425" s="170">
        <v>0</v>
      </c>
      <c r="E425" s="171">
        <v>0</v>
      </c>
      <c r="F425" s="171"/>
      <c r="G425" s="171">
        <v>0</v>
      </c>
      <c r="H425" s="198" t="str">
        <f t="shared" si="51"/>
        <v/>
      </c>
      <c r="I425" s="203">
        <v>959</v>
      </c>
      <c r="J425" s="25">
        <v>719</v>
      </c>
      <c r="K425" s="25">
        <v>275</v>
      </c>
      <c r="L425" s="184">
        <f t="shared" si="52"/>
        <v>0.38247566063977745</v>
      </c>
      <c r="M425" s="206">
        <v>3</v>
      </c>
      <c r="N425" s="25">
        <v>361</v>
      </c>
      <c r="O425" s="201">
        <f t="shared" si="53"/>
        <v>0.33333333333333331</v>
      </c>
      <c r="P425" s="172">
        <f t="shared" si="54"/>
        <v>959</v>
      </c>
      <c r="Q425" s="173">
        <f t="shared" si="55"/>
        <v>722</v>
      </c>
      <c r="R425" s="173">
        <f t="shared" si="56"/>
        <v>361</v>
      </c>
      <c r="S425" s="193">
        <f t="shared" si="57"/>
        <v>0.33333333333333331</v>
      </c>
    </row>
    <row r="426" spans="1:19" x14ac:dyDescent="0.2">
      <c r="A426" s="192" t="s">
        <v>392</v>
      </c>
      <c r="B426" s="179" t="s">
        <v>133</v>
      </c>
      <c r="C426" s="180" t="s">
        <v>294</v>
      </c>
      <c r="D426" s="170">
        <v>0</v>
      </c>
      <c r="E426" s="171">
        <v>0</v>
      </c>
      <c r="F426" s="171"/>
      <c r="G426" s="171">
        <v>0</v>
      </c>
      <c r="H426" s="198" t="str">
        <f t="shared" si="51"/>
        <v/>
      </c>
      <c r="I426" s="203">
        <v>23123</v>
      </c>
      <c r="J426" s="25">
        <v>13481</v>
      </c>
      <c r="K426" s="25">
        <v>8057</v>
      </c>
      <c r="L426" s="184">
        <f t="shared" si="52"/>
        <v>0.59765596024033829</v>
      </c>
      <c r="M426" s="206">
        <v>2</v>
      </c>
      <c r="N426" s="25">
        <v>9114</v>
      </c>
      <c r="O426" s="201">
        <f t="shared" si="53"/>
        <v>0.40332787538168785</v>
      </c>
      <c r="P426" s="172">
        <f t="shared" si="54"/>
        <v>23123</v>
      </c>
      <c r="Q426" s="173">
        <f t="shared" si="55"/>
        <v>13483</v>
      </c>
      <c r="R426" s="173">
        <f t="shared" si="56"/>
        <v>9114</v>
      </c>
      <c r="S426" s="193">
        <f t="shared" si="57"/>
        <v>0.40332787538168785</v>
      </c>
    </row>
    <row r="427" spans="1:19" x14ac:dyDescent="0.2">
      <c r="A427" s="192" t="s">
        <v>392</v>
      </c>
      <c r="B427" s="179" t="s">
        <v>133</v>
      </c>
      <c r="C427" s="180" t="s">
        <v>344</v>
      </c>
      <c r="D427" s="170">
        <v>1</v>
      </c>
      <c r="E427" s="171">
        <v>1</v>
      </c>
      <c r="F427" s="171"/>
      <c r="G427" s="171">
        <v>0</v>
      </c>
      <c r="H427" s="198">
        <f t="shared" si="51"/>
        <v>0</v>
      </c>
      <c r="I427" s="203">
        <v>420</v>
      </c>
      <c r="J427" s="25">
        <v>333</v>
      </c>
      <c r="K427" s="25">
        <v>128</v>
      </c>
      <c r="L427" s="184">
        <f t="shared" si="52"/>
        <v>0.38438438438438438</v>
      </c>
      <c r="M427" s="206">
        <v>2</v>
      </c>
      <c r="N427" s="25">
        <v>132</v>
      </c>
      <c r="O427" s="201">
        <f t="shared" si="53"/>
        <v>0.28265524625267668</v>
      </c>
      <c r="P427" s="172">
        <f t="shared" si="54"/>
        <v>421</v>
      </c>
      <c r="Q427" s="173">
        <f t="shared" si="55"/>
        <v>336</v>
      </c>
      <c r="R427" s="173">
        <f t="shared" si="56"/>
        <v>132</v>
      </c>
      <c r="S427" s="193">
        <f t="shared" si="57"/>
        <v>0.28205128205128205</v>
      </c>
    </row>
    <row r="428" spans="1:19" x14ac:dyDescent="0.2">
      <c r="A428" s="192" t="s">
        <v>392</v>
      </c>
      <c r="B428" s="179" t="s">
        <v>133</v>
      </c>
      <c r="C428" s="180" t="s">
        <v>345</v>
      </c>
      <c r="D428" s="170">
        <v>2</v>
      </c>
      <c r="E428" s="171">
        <v>2</v>
      </c>
      <c r="F428" s="171"/>
      <c r="G428" s="171">
        <v>0</v>
      </c>
      <c r="H428" s="198">
        <f t="shared" si="51"/>
        <v>0</v>
      </c>
      <c r="I428" s="203">
        <v>118</v>
      </c>
      <c r="J428" s="25">
        <v>94</v>
      </c>
      <c r="K428" s="25">
        <v>32</v>
      </c>
      <c r="L428" s="184">
        <f t="shared" si="52"/>
        <v>0.34042553191489361</v>
      </c>
      <c r="M428" s="206">
        <v>0</v>
      </c>
      <c r="N428" s="25">
        <v>29</v>
      </c>
      <c r="O428" s="201">
        <f t="shared" si="53"/>
        <v>0.23577235772357724</v>
      </c>
      <c r="P428" s="172">
        <f t="shared" si="54"/>
        <v>120</v>
      </c>
      <c r="Q428" s="173">
        <f t="shared" si="55"/>
        <v>96</v>
      </c>
      <c r="R428" s="173">
        <f t="shared" si="56"/>
        <v>29</v>
      </c>
      <c r="S428" s="193">
        <f t="shared" si="57"/>
        <v>0.23200000000000001</v>
      </c>
    </row>
    <row r="429" spans="1:19" x14ac:dyDescent="0.2">
      <c r="A429" s="192" t="s">
        <v>392</v>
      </c>
      <c r="B429" s="179" t="s">
        <v>133</v>
      </c>
      <c r="C429" s="180" t="s">
        <v>134</v>
      </c>
      <c r="D429" s="170">
        <v>10</v>
      </c>
      <c r="E429" s="171">
        <v>9</v>
      </c>
      <c r="F429" s="171"/>
      <c r="G429" s="171">
        <v>0</v>
      </c>
      <c r="H429" s="198">
        <f t="shared" si="51"/>
        <v>0</v>
      </c>
      <c r="I429" s="203">
        <v>32266</v>
      </c>
      <c r="J429" s="25">
        <v>18288</v>
      </c>
      <c r="K429" s="25">
        <v>13072</v>
      </c>
      <c r="L429" s="184">
        <f t="shared" si="52"/>
        <v>0.71478565179352582</v>
      </c>
      <c r="M429" s="206">
        <v>36</v>
      </c>
      <c r="N429" s="25">
        <v>10578</v>
      </c>
      <c r="O429" s="201">
        <f t="shared" si="53"/>
        <v>0.36599543284201785</v>
      </c>
      <c r="P429" s="172">
        <f t="shared" si="54"/>
        <v>32276</v>
      </c>
      <c r="Q429" s="173">
        <f t="shared" si="55"/>
        <v>18333</v>
      </c>
      <c r="R429" s="173">
        <f t="shared" si="56"/>
        <v>10578</v>
      </c>
      <c r="S429" s="193">
        <f t="shared" si="57"/>
        <v>0.36588149839161566</v>
      </c>
    </row>
    <row r="430" spans="1:19" x14ac:dyDescent="0.2">
      <c r="A430" s="192" t="s">
        <v>392</v>
      </c>
      <c r="B430" s="179" t="s">
        <v>133</v>
      </c>
      <c r="C430" s="180" t="s">
        <v>296</v>
      </c>
      <c r="D430" s="170">
        <v>0</v>
      </c>
      <c r="E430" s="171">
        <v>0</v>
      </c>
      <c r="F430" s="171"/>
      <c r="G430" s="171">
        <v>0</v>
      </c>
      <c r="H430" s="198" t="str">
        <f t="shared" si="51"/>
        <v/>
      </c>
      <c r="I430" s="203">
        <v>1424</v>
      </c>
      <c r="J430" s="25">
        <v>1341</v>
      </c>
      <c r="K430" s="25">
        <v>372</v>
      </c>
      <c r="L430" s="184">
        <f t="shared" si="52"/>
        <v>0.27740492170022374</v>
      </c>
      <c r="M430" s="206">
        <v>3</v>
      </c>
      <c r="N430" s="25">
        <v>155</v>
      </c>
      <c r="O430" s="201">
        <f t="shared" si="53"/>
        <v>0.10340226817878585</v>
      </c>
      <c r="P430" s="172">
        <f t="shared" si="54"/>
        <v>1424</v>
      </c>
      <c r="Q430" s="173">
        <f t="shared" si="55"/>
        <v>1344</v>
      </c>
      <c r="R430" s="173">
        <f t="shared" si="56"/>
        <v>155</v>
      </c>
      <c r="S430" s="193">
        <f t="shared" si="57"/>
        <v>0.10340226817878585</v>
      </c>
    </row>
    <row r="431" spans="1:19" x14ac:dyDescent="0.2">
      <c r="A431" s="192" t="s">
        <v>392</v>
      </c>
      <c r="B431" s="179" t="s">
        <v>135</v>
      </c>
      <c r="C431" s="180" t="s">
        <v>136</v>
      </c>
      <c r="D431" s="170">
        <v>33</v>
      </c>
      <c r="E431" s="171">
        <v>32</v>
      </c>
      <c r="F431" s="171"/>
      <c r="G431" s="171">
        <v>1</v>
      </c>
      <c r="H431" s="198">
        <f t="shared" si="51"/>
        <v>3.0303030303030304E-2</v>
      </c>
      <c r="I431" s="203">
        <v>500</v>
      </c>
      <c r="J431" s="25">
        <v>404</v>
      </c>
      <c r="K431" s="25">
        <v>63</v>
      </c>
      <c r="L431" s="184">
        <f t="shared" si="52"/>
        <v>0.15594059405940594</v>
      </c>
      <c r="M431" s="206">
        <v>0</v>
      </c>
      <c r="N431" s="25">
        <v>31</v>
      </c>
      <c r="O431" s="201">
        <f t="shared" si="53"/>
        <v>7.1264367816091953E-2</v>
      </c>
      <c r="P431" s="172">
        <f t="shared" si="54"/>
        <v>533</v>
      </c>
      <c r="Q431" s="173">
        <f t="shared" si="55"/>
        <v>436</v>
      </c>
      <c r="R431" s="173">
        <f t="shared" si="56"/>
        <v>32</v>
      </c>
      <c r="S431" s="193">
        <f t="shared" si="57"/>
        <v>6.8376068376068383E-2</v>
      </c>
    </row>
    <row r="432" spans="1:19" x14ac:dyDescent="0.2">
      <c r="A432" s="192" t="s">
        <v>392</v>
      </c>
      <c r="B432" s="179" t="s">
        <v>346</v>
      </c>
      <c r="C432" s="180" t="s">
        <v>347</v>
      </c>
      <c r="D432" s="170">
        <v>0</v>
      </c>
      <c r="E432" s="171">
        <v>0</v>
      </c>
      <c r="F432" s="171"/>
      <c r="G432" s="171">
        <v>0</v>
      </c>
      <c r="H432" s="198" t="str">
        <f t="shared" si="51"/>
        <v/>
      </c>
      <c r="I432" s="203">
        <v>569</v>
      </c>
      <c r="J432" s="25">
        <v>558</v>
      </c>
      <c r="K432" s="25">
        <v>28</v>
      </c>
      <c r="L432" s="184">
        <f t="shared" si="52"/>
        <v>5.0179211469534052E-2</v>
      </c>
      <c r="M432" s="206">
        <v>0</v>
      </c>
      <c r="N432" s="25">
        <v>4</v>
      </c>
      <c r="O432" s="201">
        <f t="shared" si="53"/>
        <v>7.1174377224199285E-3</v>
      </c>
      <c r="P432" s="172">
        <f t="shared" si="54"/>
        <v>569</v>
      </c>
      <c r="Q432" s="173">
        <f t="shared" si="55"/>
        <v>558</v>
      </c>
      <c r="R432" s="173">
        <f t="shared" si="56"/>
        <v>4</v>
      </c>
      <c r="S432" s="193">
        <f t="shared" si="57"/>
        <v>7.1174377224199285E-3</v>
      </c>
    </row>
    <row r="433" spans="1:19" x14ac:dyDescent="0.2">
      <c r="A433" s="192" t="s">
        <v>392</v>
      </c>
      <c r="B433" s="179" t="s">
        <v>144</v>
      </c>
      <c r="C433" s="180" t="s">
        <v>145</v>
      </c>
      <c r="D433" s="170">
        <v>0</v>
      </c>
      <c r="E433" s="171">
        <v>0</v>
      </c>
      <c r="F433" s="171"/>
      <c r="G433" s="171">
        <v>0</v>
      </c>
      <c r="H433" s="198" t="str">
        <f t="shared" si="51"/>
        <v/>
      </c>
      <c r="I433" s="203">
        <v>24</v>
      </c>
      <c r="J433" s="25">
        <v>21</v>
      </c>
      <c r="K433" s="25">
        <v>7</v>
      </c>
      <c r="L433" s="184">
        <f t="shared" si="52"/>
        <v>0.33333333333333331</v>
      </c>
      <c r="M433" s="206">
        <v>0</v>
      </c>
      <c r="N433" s="25">
        <v>2</v>
      </c>
      <c r="O433" s="201">
        <f t="shared" si="53"/>
        <v>8.6956521739130432E-2</v>
      </c>
      <c r="P433" s="172">
        <f t="shared" si="54"/>
        <v>24</v>
      </c>
      <c r="Q433" s="173">
        <f t="shared" si="55"/>
        <v>21</v>
      </c>
      <c r="R433" s="173">
        <f t="shared" si="56"/>
        <v>2</v>
      </c>
      <c r="S433" s="193">
        <f t="shared" si="57"/>
        <v>8.6956521739130432E-2</v>
      </c>
    </row>
    <row r="434" spans="1:19" x14ac:dyDescent="0.2">
      <c r="A434" s="192" t="s">
        <v>392</v>
      </c>
      <c r="B434" s="179" t="s">
        <v>243</v>
      </c>
      <c r="C434" s="180" t="s">
        <v>300</v>
      </c>
      <c r="D434" s="170">
        <v>17</v>
      </c>
      <c r="E434" s="171">
        <v>17</v>
      </c>
      <c r="F434" s="171"/>
      <c r="G434" s="171">
        <v>0</v>
      </c>
      <c r="H434" s="198">
        <f t="shared" si="51"/>
        <v>0</v>
      </c>
      <c r="I434" s="203">
        <v>2589</v>
      </c>
      <c r="J434" s="25">
        <v>2158</v>
      </c>
      <c r="K434" s="25">
        <v>746</v>
      </c>
      <c r="L434" s="184">
        <f t="shared" si="52"/>
        <v>0.34569045412418908</v>
      </c>
      <c r="M434" s="206">
        <v>15</v>
      </c>
      <c r="N434" s="25">
        <v>287</v>
      </c>
      <c r="O434" s="201">
        <f t="shared" si="53"/>
        <v>0.11666666666666667</v>
      </c>
      <c r="P434" s="172">
        <f t="shared" si="54"/>
        <v>2606</v>
      </c>
      <c r="Q434" s="173">
        <f t="shared" si="55"/>
        <v>2190</v>
      </c>
      <c r="R434" s="173">
        <f t="shared" si="56"/>
        <v>287</v>
      </c>
      <c r="S434" s="193">
        <f t="shared" si="57"/>
        <v>0.11586596689543803</v>
      </c>
    </row>
    <row r="435" spans="1:19" x14ac:dyDescent="0.2">
      <c r="A435" s="192" t="s">
        <v>392</v>
      </c>
      <c r="B435" s="179" t="s">
        <v>147</v>
      </c>
      <c r="C435" s="180" t="s">
        <v>148</v>
      </c>
      <c r="D435" s="170">
        <v>148</v>
      </c>
      <c r="E435" s="171">
        <v>135</v>
      </c>
      <c r="F435" s="171"/>
      <c r="G435" s="171">
        <v>10</v>
      </c>
      <c r="H435" s="198">
        <f t="shared" si="51"/>
        <v>6.8965517241379309E-2</v>
      </c>
      <c r="I435" s="203">
        <v>4748</v>
      </c>
      <c r="J435" s="25">
        <v>2734</v>
      </c>
      <c r="K435" s="25">
        <v>936</v>
      </c>
      <c r="L435" s="184">
        <f t="shared" si="52"/>
        <v>0.34235552304316019</v>
      </c>
      <c r="M435" s="206">
        <v>126</v>
      </c>
      <c r="N435" s="25">
        <v>1905</v>
      </c>
      <c r="O435" s="201">
        <f t="shared" si="53"/>
        <v>0.39979013641133265</v>
      </c>
      <c r="P435" s="172">
        <f t="shared" si="54"/>
        <v>4896</v>
      </c>
      <c r="Q435" s="173">
        <f t="shared" si="55"/>
        <v>2995</v>
      </c>
      <c r="R435" s="173">
        <f t="shared" si="56"/>
        <v>1915</v>
      </c>
      <c r="S435" s="193">
        <f t="shared" si="57"/>
        <v>0.39002036659877798</v>
      </c>
    </row>
    <row r="436" spans="1:19" x14ac:dyDescent="0.2">
      <c r="A436" s="192" t="s">
        <v>392</v>
      </c>
      <c r="B436" s="179" t="s">
        <v>147</v>
      </c>
      <c r="C436" s="180" t="s">
        <v>301</v>
      </c>
      <c r="D436" s="170">
        <v>1664</v>
      </c>
      <c r="E436" s="171">
        <v>1550</v>
      </c>
      <c r="F436" s="171"/>
      <c r="G436" s="171">
        <v>104</v>
      </c>
      <c r="H436" s="198">
        <f t="shared" ref="H436:H505" si="58">IF((E436+G436)&lt;&gt;0,G436/(E436+G436),"")</f>
        <v>6.2877871825876661E-2</v>
      </c>
      <c r="I436" s="203">
        <v>8310</v>
      </c>
      <c r="J436" s="25">
        <v>5128</v>
      </c>
      <c r="K436" s="25">
        <v>1750</v>
      </c>
      <c r="L436" s="184">
        <f t="shared" ref="L436:L505" si="59">IF(J436&lt;&gt;0,K436/J436,"")</f>
        <v>0.34126365054602187</v>
      </c>
      <c r="M436" s="206">
        <v>15</v>
      </c>
      <c r="N436" s="25">
        <v>2880</v>
      </c>
      <c r="O436" s="201">
        <f t="shared" ref="O436:O505" si="60">IF((J436+M436+N436)&lt;&gt;0,N436/(J436+M436+N436),"")</f>
        <v>0.35896796709460299</v>
      </c>
      <c r="P436" s="172">
        <f t="shared" ref="P436:P505" si="61">IF(SUM(D436,I436)&gt;0,SUM(D436,I436),"")</f>
        <v>9974</v>
      </c>
      <c r="Q436" s="173">
        <f t="shared" ref="Q436:Q505" si="62">IF(SUM(E436,J436, M436)&gt;0,SUM(E436,J436, M436),"")</f>
        <v>6693</v>
      </c>
      <c r="R436" s="173">
        <f t="shared" ref="R436:R505" si="63">IF(SUM(G436,N436)&gt;0,SUM(G436,N436),"")</f>
        <v>2984</v>
      </c>
      <c r="S436" s="193">
        <f t="shared" ref="S436:S505" si="64">IFERROR(IF((Q436+R436)&lt;&gt;0,R436/(Q436+R436),""),"")</f>
        <v>0.30836002893458714</v>
      </c>
    </row>
    <row r="437" spans="1:19" x14ac:dyDescent="0.2">
      <c r="A437" s="192" t="s">
        <v>392</v>
      </c>
      <c r="B437" s="179" t="s">
        <v>149</v>
      </c>
      <c r="C437" s="180" t="s">
        <v>150</v>
      </c>
      <c r="D437" s="170">
        <v>0</v>
      </c>
      <c r="E437" s="171">
        <v>0</v>
      </c>
      <c r="F437" s="171"/>
      <c r="G437" s="171">
        <v>0</v>
      </c>
      <c r="H437" s="198" t="str">
        <f t="shared" si="58"/>
        <v/>
      </c>
      <c r="I437" s="203">
        <v>2</v>
      </c>
      <c r="J437" s="25">
        <v>2</v>
      </c>
      <c r="K437" s="25">
        <v>0</v>
      </c>
      <c r="L437" s="184">
        <f t="shared" si="59"/>
        <v>0</v>
      </c>
      <c r="M437" s="206">
        <v>0</v>
      </c>
      <c r="N437" s="25">
        <v>0</v>
      </c>
      <c r="O437" s="201">
        <f t="shared" si="60"/>
        <v>0</v>
      </c>
      <c r="P437" s="172">
        <f t="shared" si="61"/>
        <v>2</v>
      </c>
      <c r="Q437" s="173">
        <f t="shared" si="62"/>
        <v>2</v>
      </c>
      <c r="R437" s="173" t="str">
        <f t="shared" si="63"/>
        <v/>
      </c>
      <c r="S437" s="193" t="str">
        <f t="shared" si="64"/>
        <v/>
      </c>
    </row>
    <row r="438" spans="1:19" x14ac:dyDescent="0.2">
      <c r="A438" s="192" t="s">
        <v>392</v>
      </c>
      <c r="B438" s="179" t="s">
        <v>151</v>
      </c>
      <c r="C438" s="180" t="s">
        <v>152</v>
      </c>
      <c r="D438" s="170">
        <v>0</v>
      </c>
      <c r="E438" s="171">
        <v>0</v>
      </c>
      <c r="F438" s="171"/>
      <c r="G438" s="171">
        <v>0</v>
      </c>
      <c r="H438" s="198" t="str">
        <f t="shared" si="58"/>
        <v/>
      </c>
      <c r="I438" s="203">
        <v>1538</v>
      </c>
      <c r="J438" s="25">
        <v>1409</v>
      </c>
      <c r="K438" s="25">
        <v>1105</v>
      </c>
      <c r="L438" s="184">
        <f t="shared" si="59"/>
        <v>0.78424414478353444</v>
      </c>
      <c r="M438" s="206">
        <v>0</v>
      </c>
      <c r="N438" s="25">
        <v>113</v>
      </c>
      <c r="O438" s="201">
        <f t="shared" si="60"/>
        <v>7.4244415243101186E-2</v>
      </c>
      <c r="P438" s="172">
        <f t="shared" si="61"/>
        <v>1538</v>
      </c>
      <c r="Q438" s="173">
        <f t="shared" si="62"/>
        <v>1409</v>
      </c>
      <c r="R438" s="173">
        <f t="shared" si="63"/>
        <v>113</v>
      </c>
      <c r="S438" s="193">
        <f t="shared" si="64"/>
        <v>7.4244415243101186E-2</v>
      </c>
    </row>
    <row r="439" spans="1:19" x14ac:dyDescent="0.2">
      <c r="A439" s="192" t="s">
        <v>392</v>
      </c>
      <c r="B439" s="179" t="s">
        <v>153</v>
      </c>
      <c r="C439" s="180" t="s">
        <v>154</v>
      </c>
      <c r="D439" s="170">
        <v>0</v>
      </c>
      <c r="E439" s="171">
        <v>0</v>
      </c>
      <c r="F439" s="171"/>
      <c r="G439" s="171">
        <v>0</v>
      </c>
      <c r="H439" s="198" t="str">
        <f t="shared" si="58"/>
        <v/>
      </c>
      <c r="I439" s="203">
        <v>1188</v>
      </c>
      <c r="J439" s="25">
        <v>764</v>
      </c>
      <c r="K439" s="25">
        <v>226</v>
      </c>
      <c r="L439" s="184">
        <f t="shared" si="59"/>
        <v>0.29581151832460734</v>
      </c>
      <c r="M439" s="206">
        <v>8</v>
      </c>
      <c r="N439" s="25">
        <v>314</v>
      </c>
      <c r="O439" s="201">
        <f t="shared" si="60"/>
        <v>0.28913443830570901</v>
      </c>
      <c r="P439" s="172">
        <f t="shared" si="61"/>
        <v>1188</v>
      </c>
      <c r="Q439" s="173">
        <f t="shared" si="62"/>
        <v>772</v>
      </c>
      <c r="R439" s="173">
        <f t="shared" si="63"/>
        <v>314</v>
      </c>
      <c r="S439" s="193">
        <f t="shared" si="64"/>
        <v>0.28913443830570901</v>
      </c>
    </row>
    <row r="440" spans="1:19" x14ac:dyDescent="0.2">
      <c r="A440" s="192" t="s">
        <v>392</v>
      </c>
      <c r="B440" s="179" t="s">
        <v>156</v>
      </c>
      <c r="C440" s="180" t="s">
        <v>302</v>
      </c>
      <c r="D440" s="170">
        <v>0</v>
      </c>
      <c r="E440" s="171">
        <v>0</v>
      </c>
      <c r="F440" s="171"/>
      <c r="G440" s="171">
        <v>0</v>
      </c>
      <c r="H440" s="198" t="str">
        <f t="shared" si="58"/>
        <v/>
      </c>
      <c r="I440" s="203">
        <v>37</v>
      </c>
      <c r="J440" s="25">
        <v>35</v>
      </c>
      <c r="K440" s="25">
        <v>12</v>
      </c>
      <c r="L440" s="184">
        <f t="shared" si="59"/>
        <v>0.34285714285714286</v>
      </c>
      <c r="M440" s="206">
        <v>0</v>
      </c>
      <c r="N440" s="25">
        <v>0</v>
      </c>
      <c r="O440" s="201">
        <f t="shared" si="60"/>
        <v>0</v>
      </c>
      <c r="P440" s="172">
        <f t="shared" si="61"/>
        <v>37</v>
      </c>
      <c r="Q440" s="173">
        <f t="shared" si="62"/>
        <v>35</v>
      </c>
      <c r="R440" s="173" t="str">
        <f t="shared" si="63"/>
        <v/>
      </c>
      <c r="S440" s="193" t="str">
        <f t="shared" si="64"/>
        <v/>
      </c>
    </row>
    <row r="441" spans="1:19" x14ac:dyDescent="0.2">
      <c r="A441" s="192" t="s">
        <v>392</v>
      </c>
      <c r="B441" s="179" t="s">
        <v>158</v>
      </c>
      <c r="C441" s="180" t="s">
        <v>159</v>
      </c>
      <c r="D441" s="170">
        <v>16</v>
      </c>
      <c r="E441" s="171">
        <v>15</v>
      </c>
      <c r="F441" s="171"/>
      <c r="G441" s="171">
        <v>0</v>
      </c>
      <c r="H441" s="198">
        <f t="shared" si="58"/>
        <v>0</v>
      </c>
      <c r="I441" s="203">
        <v>23</v>
      </c>
      <c r="J441" s="25">
        <v>19</v>
      </c>
      <c r="K441" s="25">
        <v>3</v>
      </c>
      <c r="L441" s="184">
        <f t="shared" si="59"/>
        <v>0.15789473684210525</v>
      </c>
      <c r="M441" s="206">
        <v>0</v>
      </c>
      <c r="N441" s="25">
        <v>2</v>
      </c>
      <c r="O441" s="201">
        <f t="shared" si="60"/>
        <v>9.5238095238095233E-2</v>
      </c>
      <c r="P441" s="172">
        <f t="shared" si="61"/>
        <v>39</v>
      </c>
      <c r="Q441" s="173">
        <f t="shared" si="62"/>
        <v>34</v>
      </c>
      <c r="R441" s="173">
        <f t="shared" si="63"/>
        <v>2</v>
      </c>
      <c r="S441" s="193">
        <f t="shared" si="64"/>
        <v>5.5555555555555552E-2</v>
      </c>
    </row>
    <row r="442" spans="1:19" x14ac:dyDescent="0.2">
      <c r="A442" s="192" t="s">
        <v>392</v>
      </c>
      <c r="B442" s="179" t="s">
        <v>160</v>
      </c>
      <c r="C442" s="180" t="s">
        <v>161</v>
      </c>
      <c r="D442" s="170">
        <v>5</v>
      </c>
      <c r="E442" s="171">
        <v>4</v>
      </c>
      <c r="F442" s="171"/>
      <c r="G442" s="171">
        <v>1</v>
      </c>
      <c r="H442" s="198">
        <f t="shared" si="58"/>
        <v>0.2</v>
      </c>
      <c r="I442" s="203">
        <v>5764</v>
      </c>
      <c r="J442" s="25">
        <v>5493</v>
      </c>
      <c r="K442" s="25">
        <v>2721</v>
      </c>
      <c r="L442" s="184">
        <f t="shared" si="59"/>
        <v>0.49535772801747679</v>
      </c>
      <c r="M442" s="206">
        <v>0</v>
      </c>
      <c r="N442" s="25">
        <v>222</v>
      </c>
      <c r="O442" s="201">
        <f t="shared" si="60"/>
        <v>3.884514435695538E-2</v>
      </c>
      <c r="P442" s="172">
        <f t="shared" si="61"/>
        <v>5769</v>
      </c>
      <c r="Q442" s="173">
        <f t="shared" si="62"/>
        <v>5497</v>
      </c>
      <c r="R442" s="173">
        <f t="shared" si="63"/>
        <v>223</v>
      </c>
      <c r="S442" s="193">
        <f t="shared" si="64"/>
        <v>3.8986013986013986E-2</v>
      </c>
    </row>
    <row r="443" spans="1:19" x14ac:dyDescent="0.2">
      <c r="A443" s="192" t="s">
        <v>392</v>
      </c>
      <c r="B443" s="179" t="s">
        <v>164</v>
      </c>
      <c r="C443" s="180" t="s">
        <v>165</v>
      </c>
      <c r="D443" s="170">
        <v>3</v>
      </c>
      <c r="E443" s="171">
        <v>3</v>
      </c>
      <c r="F443" s="171"/>
      <c r="G443" s="171">
        <v>0</v>
      </c>
      <c r="H443" s="198">
        <f t="shared" si="58"/>
        <v>0</v>
      </c>
      <c r="I443" s="203">
        <v>10590</v>
      </c>
      <c r="J443" s="25">
        <v>9761</v>
      </c>
      <c r="K443" s="25">
        <v>7095</v>
      </c>
      <c r="L443" s="184">
        <f t="shared" si="59"/>
        <v>0.72687224669603523</v>
      </c>
      <c r="M443" s="206">
        <v>174</v>
      </c>
      <c r="N443" s="25">
        <v>624</v>
      </c>
      <c r="O443" s="201">
        <f t="shared" si="60"/>
        <v>5.9096505350885502E-2</v>
      </c>
      <c r="P443" s="172">
        <f t="shared" si="61"/>
        <v>10593</v>
      </c>
      <c r="Q443" s="173">
        <f t="shared" si="62"/>
        <v>9938</v>
      </c>
      <c r="R443" s="173">
        <f t="shared" si="63"/>
        <v>624</v>
      </c>
      <c r="S443" s="193">
        <f t="shared" si="64"/>
        <v>5.9079719750047339E-2</v>
      </c>
    </row>
    <row r="444" spans="1:19" x14ac:dyDescent="0.2">
      <c r="A444" s="192" t="s">
        <v>392</v>
      </c>
      <c r="B444" s="179" t="s">
        <v>166</v>
      </c>
      <c r="C444" s="180" t="s">
        <v>167</v>
      </c>
      <c r="D444" s="170">
        <v>0</v>
      </c>
      <c r="E444" s="171">
        <v>0</v>
      </c>
      <c r="F444" s="171"/>
      <c r="G444" s="171">
        <v>0</v>
      </c>
      <c r="H444" s="198" t="str">
        <f t="shared" si="58"/>
        <v/>
      </c>
      <c r="I444" s="203">
        <v>819</v>
      </c>
      <c r="J444" s="25">
        <v>774</v>
      </c>
      <c r="K444" s="25">
        <v>275</v>
      </c>
      <c r="L444" s="184">
        <f t="shared" si="59"/>
        <v>0.355297157622739</v>
      </c>
      <c r="M444" s="206">
        <v>0</v>
      </c>
      <c r="N444" s="25">
        <v>20</v>
      </c>
      <c r="O444" s="201">
        <f t="shared" si="60"/>
        <v>2.5188916876574308E-2</v>
      </c>
      <c r="P444" s="172">
        <f t="shared" si="61"/>
        <v>819</v>
      </c>
      <c r="Q444" s="173">
        <f t="shared" si="62"/>
        <v>774</v>
      </c>
      <c r="R444" s="173">
        <f t="shared" si="63"/>
        <v>20</v>
      </c>
      <c r="S444" s="193">
        <f t="shared" si="64"/>
        <v>2.5188916876574308E-2</v>
      </c>
    </row>
    <row r="445" spans="1:19" ht="29" x14ac:dyDescent="0.2">
      <c r="A445" s="192" t="s">
        <v>392</v>
      </c>
      <c r="B445" s="179" t="s">
        <v>168</v>
      </c>
      <c r="C445" s="180" t="s">
        <v>170</v>
      </c>
      <c r="D445" s="170">
        <v>18</v>
      </c>
      <c r="E445" s="171">
        <v>12</v>
      </c>
      <c r="F445" s="171"/>
      <c r="G445" s="171">
        <v>4</v>
      </c>
      <c r="H445" s="198">
        <f t="shared" si="58"/>
        <v>0.25</v>
      </c>
      <c r="I445" s="203">
        <v>6034</v>
      </c>
      <c r="J445" s="25">
        <v>5407</v>
      </c>
      <c r="K445" s="25">
        <v>3052</v>
      </c>
      <c r="L445" s="184">
        <f t="shared" si="59"/>
        <v>0.56445348622156466</v>
      </c>
      <c r="M445" s="206">
        <v>45</v>
      </c>
      <c r="N445" s="25">
        <v>168</v>
      </c>
      <c r="O445" s="201">
        <f t="shared" si="60"/>
        <v>2.9893238434163701E-2</v>
      </c>
      <c r="P445" s="172">
        <f t="shared" si="61"/>
        <v>6052</v>
      </c>
      <c r="Q445" s="173">
        <f t="shared" si="62"/>
        <v>5464</v>
      </c>
      <c r="R445" s="173">
        <f t="shared" si="63"/>
        <v>172</v>
      </c>
      <c r="S445" s="193">
        <f t="shared" si="64"/>
        <v>3.0518097941802696E-2</v>
      </c>
    </row>
    <row r="446" spans="1:19" x14ac:dyDescent="0.2">
      <c r="A446" s="192" t="s">
        <v>392</v>
      </c>
      <c r="B446" s="179" t="s">
        <v>172</v>
      </c>
      <c r="C446" s="180" t="s">
        <v>173</v>
      </c>
      <c r="D446" s="170">
        <v>0</v>
      </c>
      <c r="E446" s="171">
        <v>0</v>
      </c>
      <c r="F446" s="171"/>
      <c r="G446" s="171">
        <v>0</v>
      </c>
      <c r="H446" s="198" t="str">
        <f t="shared" si="58"/>
        <v/>
      </c>
      <c r="I446" s="203">
        <v>125</v>
      </c>
      <c r="J446" s="25">
        <v>117</v>
      </c>
      <c r="K446" s="25">
        <v>31</v>
      </c>
      <c r="L446" s="184">
        <f t="shared" si="59"/>
        <v>0.26495726495726496</v>
      </c>
      <c r="M446" s="206">
        <v>5</v>
      </c>
      <c r="N446" s="25">
        <v>3</v>
      </c>
      <c r="O446" s="201">
        <f t="shared" si="60"/>
        <v>2.4E-2</v>
      </c>
      <c r="P446" s="172">
        <f t="shared" si="61"/>
        <v>125</v>
      </c>
      <c r="Q446" s="173">
        <f t="shared" si="62"/>
        <v>122</v>
      </c>
      <c r="R446" s="173">
        <f t="shared" si="63"/>
        <v>3</v>
      </c>
      <c r="S446" s="193">
        <f t="shared" si="64"/>
        <v>2.4E-2</v>
      </c>
    </row>
    <row r="447" spans="1:19" x14ac:dyDescent="0.2">
      <c r="A447" s="192" t="s">
        <v>392</v>
      </c>
      <c r="B447" s="179" t="s">
        <v>348</v>
      </c>
      <c r="C447" s="180" t="s">
        <v>349</v>
      </c>
      <c r="D447" s="170">
        <v>63</v>
      </c>
      <c r="E447" s="171">
        <v>61</v>
      </c>
      <c r="F447" s="171"/>
      <c r="G447" s="171">
        <v>0</v>
      </c>
      <c r="H447" s="198">
        <f t="shared" si="58"/>
        <v>0</v>
      </c>
      <c r="I447" s="203">
        <v>51</v>
      </c>
      <c r="J447" s="25">
        <v>41</v>
      </c>
      <c r="K447" s="25">
        <v>24</v>
      </c>
      <c r="L447" s="184">
        <f t="shared" si="59"/>
        <v>0.58536585365853655</v>
      </c>
      <c r="M447" s="206">
        <v>0</v>
      </c>
      <c r="N447" s="25">
        <v>4</v>
      </c>
      <c r="O447" s="201">
        <f t="shared" si="60"/>
        <v>8.8888888888888892E-2</v>
      </c>
      <c r="P447" s="172">
        <f t="shared" si="61"/>
        <v>114</v>
      </c>
      <c r="Q447" s="173">
        <f t="shared" si="62"/>
        <v>102</v>
      </c>
      <c r="R447" s="173">
        <f t="shared" si="63"/>
        <v>4</v>
      </c>
      <c r="S447" s="193">
        <f t="shared" si="64"/>
        <v>3.7735849056603772E-2</v>
      </c>
    </row>
    <row r="448" spans="1:19" x14ac:dyDescent="0.2">
      <c r="A448" s="192" t="s">
        <v>392</v>
      </c>
      <c r="B448" s="179" t="s">
        <v>174</v>
      </c>
      <c r="C448" s="180" t="s">
        <v>350</v>
      </c>
      <c r="D448" s="170">
        <v>32</v>
      </c>
      <c r="E448" s="171">
        <v>27</v>
      </c>
      <c r="F448" s="171"/>
      <c r="G448" s="171">
        <v>3</v>
      </c>
      <c r="H448" s="198">
        <f t="shared" si="58"/>
        <v>0.1</v>
      </c>
      <c r="I448" s="203">
        <v>35445</v>
      </c>
      <c r="J448" s="25">
        <v>32746</v>
      </c>
      <c r="K448" s="25">
        <v>26186</v>
      </c>
      <c r="L448" s="184">
        <f t="shared" si="59"/>
        <v>0.79967018872534046</v>
      </c>
      <c r="M448" s="206">
        <v>9</v>
      </c>
      <c r="N448" s="25">
        <v>2013</v>
      </c>
      <c r="O448" s="201">
        <f t="shared" si="60"/>
        <v>5.7898067188219049E-2</v>
      </c>
      <c r="P448" s="172">
        <f t="shared" si="61"/>
        <v>35477</v>
      </c>
      <c r="Q448" s="173">
        <f t="shared" si="62"/>
        <v>32782</v>
      </c>
      <c r="R448" s="173">
        <f t="shared" si="63"/>
        <v>2016</v>
      </c>
      <c r="S448" s="193">
        <f t="shared" si="64"/>
        <v>5.7934364043910572E-2</v>
      </c>
    </row>
    <row r="449" spans="1:19" x14ac:dyDescent="0.2">
      <c r="A449" s="192" t="s">
        <v>392</v>
      </c>
      <c r="B449" s="179" t="s">
        <v>174</v>
      </c>
      <c r="C449" s="180" t="s">
        <v>175</v>
      </c>
      <c r="D449" s="170">
        <v>30</v>
      </c>
      <c r="E449" s="171">
        <v>30</v>
      </c>
      <c r="F449" s="171"/>
      <c r="G449" s="171">
        <v>0</v>
      </c>
      <c r="H449" s="198">
        <f t="shared" si="58"/>
        <v>0</v>
      </c>
      <c r="I449" s="203">
        <v>37257</v>
      </c>
      <c r="J449" s="25">
        <v>35256</v>
      </c>
      <c r="K449" s="25">
        <v>26636</v>
      </c>
      <c r="L449" s="184">
        <f t="shared" si="59"/>
        <v>0.75550260948491033</v>
      </c>
      <c r="M449" s="206">
        <v>28</v>
      </c>
      <c r="N449" s="25">
        <v>834</v>
      </c>
      <c r="O449" s="201">
        <f t="shared" si="60"/>
        <v>2.3090979566974916E-2</v>
      </c>
      <c r="P449" s="172">
        <f t="shared" si="61"/>
        <v>37287</v>
      </c>
      <c r="Q449" s="173">
        <f t="shared" si="62"/>
        <v>35314</v>
      </c>
      <c r="R449" s="173">
        <f t="shared" si="63"/>
        <v>834</v>
      </c>
      <c r="S449" s="193">
        <f t="shared" si="64"/>
        <v>2.3071815868097822E-2</v>
      </c>
    </row>
    <row r="450" spans="1:19" x14ac:dyDescent="0.2">
      <c r="A450" s="192" t="s">
        <v>392</v>
      </c>
      <c r="B450" s="179" t="s">
        <v>176</v>
      </c>
      <c r="C450" s="180" t="s">
        <v>177</v>
      </c>
      <c r="D450" s="170">
        <v>165</v>
      </c>
      <c r="E450" s="171">
        <v>66</v>
      </c>
      <c r="F450" s="171"/>
      <c r="G450" s="171">
        <v>60</v>
      </c>
      <c r="H450" s="198">
        <f t="shared" si="58"/>
        <v>0.47619047619047616</v>
      </c>
      <c r="I450" s="203">
        <v>12584</v>
      </c>
      <c r="J450" s="25">
        <v>6997</v>
      </c>
      <c r="K450" s="25">
        <v>3129</v>
      </c>
      <c r="L450" s="184">
        <f t="shared" si="59"/>
        <v>0.44719165356581392</v>
      </c>
      <c r="M450" s="206">
        <v>1</v>
      </c>
      <c r="N450" s="25">
        <v>3106</v>
      </c>
      <c r="O450" s="201">
        <f t="shared" si="60"/>
        <v>0.307403008709422</v>
      </c>
      <c r="P450" s="172">
        <f t="shared" si="61"/>
        <v>12749</v>
      </c>
      <c r="Q450" s="173">
        <f t="shared" si="62"/>
        <v>7064</v>
      </c>
      <c r="R450" s="173">
        <f t="shared" si="63"/>
        <v>3166</v>
      </c>
      <c r="S450" s="193">
        <f t="shared" si="64"/>
        <v>0.30948191593352886</v>
      </c>
    </row>
    <row r="451" spans="1:19" x14ac:dyDescent="0.2">
      <c r="A451" s="192" t="s">
        <v>392</v>
      </c>
      <c r="B451" s="179" t="s">
        <v>178</v>
      </c>
      <c r="C451" s="180" t="s">
        <v>496</v>
      </c>
      <c r="D451" s="170">
        <v>0</v>
      </c>
      <c r="E451" s="171">
        <v>0</v>
      </c>
      <c r="F451" s="171"/>
      <c r="G451" s="171">
        <v>0</v>
      </c>
      <c r="H451" s="198" t="str">
        <f t="shared" si="58"/>
        <v/>
      </c>
      <c r="I451" s="203">
        <v>78</v>
      </c>
      <c r="J451" s="25">
        <v>68</v>
      </c>
      <c r="K451" s="25">
        <v>16</v>
      </c>
      <c r="L451" s="184">
        <f t="shared" si="59"/>
        <v>0.23529411764705882</v>
      </c>
      <c r="M451" s="206">
        <v>0</v>
      </c>
      <c r="N451" s="25">
        <v>1</v>
      </c>
      <c r="O451" s="201">
        <f t="shared" si="60"/>
        <v>1.4492753623188406E-2</v>
      </c>
      <c r="P451" s="172">
        <f t="shared" si="61"/>
        <v>78</v>
      </c>
      <c r="Q451" s="173">
        <f t="shared" si="62"/>
        <v>68</v>
      </c>
      <c r="R451" s="173">
        <f t="shared" si="63"/>
        <v>1</v>
      </c>
      <c r="S451" s="193">
        <f t="shared" si="64"/>
        <v>1.4492753623188406E-2</v>
      </c>
    </row>
    <row r="452" spans="1:19" x14ac:dyDescent="0.2">
      <c r="A452" s="192" t="s">
        <v>392</v>
      </c>
      <c r="B452" s="179" t="s">
        <v>180</v>
      </c>
      <c r="C452" s="180" t="s">
        <v>180</v>
      </c>
      <c r="D452" s="170">
        <v>3</v>
      </c>
      <c r="E452" s="171">
        <v>2</v>
      </c>
      <c r="F452" s="171"/>
      <c r="G452" s="171">
        <v>0</v>
      </c>
      <c r="H452" s="198">
        <f t="shared" si="58"/>
        <v>0</v>
      </c>
      <c r="I452" s="203">
        <v>2400</v>
      </c>
      <c r="J452" s="25">
        <v>2283</v>
      </c>
      <c r="K452" s="25">
        <v>990</v>
      </c>
      <c r="L452" s="184">
        <f t="shared" si="59"/>
        <v>0.43363994743758211</v>
      </c>
      <c r="M452" s="206">
        <v>0</v>
      </c>
      <c r="N452" s="25">
        <v>47</v>
      </c>
      <c r="O452" s="201">
        <f t="shared" si="60"/>
        <v>2.017167381974249E-2</v>
      </c>
      <c r="P452" s="172">
        <f t="shared" si="61"/>
        <v>2403</v>
      </c>
      <c r="Q452" s="173">
        <f t="shared" si="62"/>
        <v>2285</v>
      </c>
      <c r="R452" s="173">
        <f t="shared" si="63"/>
        <v>47</v>
      </c>
      <c r="S452" s="193">
        <f t="shared" si="64"/>
        <v>2.0154373927958835E-2</v>
      </c>
    </row>
    <row r="453" spans="1:19" x14ac:dyDescent="0.2">
      <c r="A453" s="192" t="s">
        <v>392</v>
      </c>
      <c r="B453" s="179" t="s">
        <v>182</v>
      </c>
      <c r="C453" s="180" t="s">
        <v>183</v>
      </c>
      <c r="D453" s="170">
        <v>10</v>
      </c>
      <c r="E453" s="171">
        <v>9</v>
      </c>
      <c r="F453" s="171"/>
      <c r="G453" s="171">
        <v>0</v>
      </c>
      <c r="H453" s="198">
        <f t="shared" si="58"/>
        <v>0</v>
      </c>
      <c r="I453" s="203">
        <v>2661</v>
      </c>
      <c r="J453" s="25">
        <v>2298</v>
      </c>
      <c r="K453" s="25">
        <v>1392</v>
      </c>
      <c r="L453" s="184">
        <f t="shared" si="59"/>
        <v>0.60574412532637079</v>
      </c>
      <c r="M453" s="206">
        <v>1</v>
      </c>
      <c r="N453" s="25">
        <v>108</v>
      </c>
      <c r="O453" s="201">
        <f t="shared" si="60"/>
        <v>4.4869131699210633E-2</v>
      </c>
      <c r="P453" s="172">
        <f t="shared" si="61"/>
        <v>2671</v>
      </c>
      <c r="Q453" s="173">
        <f t="shared" si="62"/>
        <v>2308</v>
      </c>
      <c r="R453" s="173">
        <f t="shared" si="63"/>
        <v>108</v>
      </c>
      <c r="S453" s="193">
        <f t="shared" si="64"/>
        <v>4.4701986754966887E-2</v>
      </c>
    </row>
    <row r="454" spans="1:19" x14ac:dyDescent="0.2">
      <c r="A454" s="192" t="s">
        <v>392</v>
      </c>
      <c r="B454" s="179" t="s">
        <v>182</v>
      </c>
      <c r="C454" s="180" t="s">
        <v>351</v>
      </c>
      <c r="D454" s="170">
        <v>10</v>
      </c>
      <c r="E454" s="171">
        <v>10</v>
      </c>
      <c r="F454" s="171"/>
      <c r="G454" s="171">
        <v>0</v>
      </c>
      <c r="H454" s="198">
        <f t="shared" si="58"/>
        <v>0</v>
      </c>
      <c r="I454" s="203">
        <v>4316</v>
      </c>
      <c r="J454" s="25">
        <v>4019</v>
      </c>
      <c r="K454" s="25">
        <v>2415</v>
      </c>
      <c r="L454" s="184">
        <f t="shared" si="59"/>
        <v>0.60089574521025135</v>
      </c>
      <c r="M454" s="206">
        <v>1</v>
      </c>
      <c r="N454" s="25">
        <v>167</v>
      </c>
      <c r="O454" s="201">
        <f t="shared" si="60"/>
        <v>3.988535944590399E-2</v>
      </c>
      <c r="P454" s="172">
        <f t="shared" si="61"/>
        <v>4326</v>
      </c>
      <c r="Q454" s="173">
        <f t="shared" si="62"/>
        <v>4030</v>
      </c>
      <c r="R454" s="173">
        <f t="shared" si="63"/>
        <v>167</v>
      </c>
      <c r="S454" s="193">
        <f t="shared" si="64"/>
        <v>3.9790326423635933E-2</v>
      </c>
    </row>
    <row r="455" spans="1:19" x14ac:dyDescent="0.2">
      <c r="A455" s="192" t="s">
        <v>392</v>
      </c>
      <c r="B455" s="179" t="s">
        <v>542</v>
      </c>
      <c r="C455" s="180" t="s">
        <v>118</v>
      </c>
      <c r="D455" s="170">
        <v>4</v>
      </c>
      <c r="E455" s="171">
        <v>4</v>
      </c>
      <c r="F455" s="171"/>
      <c r="G455" s="171">
        <v>0</v>
      </c>
      <c r="H455" s="198">
        <f t="shared" si="58"/>
        <v>0</v>
      </c>
      <c r="I455" s="203">
        <v>160</v>
      </c>
      <c r="J455" s="25">
        <v>134</v>
      </c>
      <c r="K455" s="25">
        <v>19</v>
      </c>
      <c r="L455" s="184">
        <f t="shared" si="59"/>
        <v>0.1417910447761194</v>
      </c>
      <c r="M455" s="206">
        <v>0</v>
      </c>
      <c r="N455" s="25">
        <v>20</v>
      </c>
      <c r="O455" s="201">
        <f t="shared" si="60"/>
        <v>0.12987012987012986</v>
      </c>
      <c r="P455" s="172">
        <f t="shared" si="61"/>
        <v>164</v>
      </c>
      <c r="Q455" s="173">
        <f t="shared" si="62"/>
        <v>138</v>
      </c>
      <c r="R455" s="173">
        <f t="shared" si="63"/>
        <v>20</v>
      </c>
      <c r="S455" s="193">
        <f t="shared" si="64"/>
        <v>0.12658227848101267</v>
      </c>
    </row>
    <row r="456" spans="1:19" x14ac:dyDescent="0.2">
      <c r="A456" s="192" t="s">
        <v>392</v>
      </c>
      <c r="B456" s="179" t="s">
        <v>185</v>
      </c>
      <c r="C456" s="180" t="s">
        <v>186</v>
      </c>
      <c r="D456" s="170">
        <v>0</v>
      </c>
      <c r="E456" s="171">
        <v>0</v>
      </c>
      <c r="F456" s="171"/>
      <c r="G456" s="171">
        <v>0</v>
      </c>
      <c r="H456" s="198" t="str">
        <f t="shared" si="58"/>
        <v/>
      </c>
      <c r="I456" s="203">
        <v>48</v>
      </c>
      <c r="J456" s="25">
        <v>45</v>
      </c>
      <c r="K456" s="25">
        <v>3</v>
      </c>
      <c r="L456" s="184">
        <f t="shared" si="59"/>
        <v>6.6666666666666666E-2</v>
      </c>
      <c r="M456" s="206">
        <v>8</v>
      </c>
      <c r="N456" s="25">
        <v>1</v>
      </c>
      <c r="O456" s="201">
        <f t="shared" si="60"/>
        <v>1.8518518518518517E-2</v>
      </c>
      <c r="P456" s="172">
        <f t="shared" si="61"/>
        <v>48</v>
      </c>
      <c r="Q456" s="173">
        <f t="shared" si="62"/>
        <v>53</v>
      </c>
      <c r="R456" s="173">
        <f t="shared" si="63"/>
        <v>1</v>
      </c>
      <c r="S456" s="193">
        <f t="shared" si="64"/>
        <v>1.8518518518518517E-2</v>
      </c>
    </row>
    <row r="457" spans="1:19" x14ac:dyDescent="0.2">
      <c r="A457" s="192" t="s">
        <v>392</v>
      </c>
      <c r="B457" s="179" t="s">
        <v>187</v>
      </c>
      <c r="C457" s="180" t="s">
        <v>188</v>
      </c>
      <c r="D457" s="170">
        <v>32</v>
      </c>
      <c r="E457" s="171">
        <v>25</v>
      </c>
      <c r="F457" s="171"/>
      <c r="G457" s="171">
        <v>7</v>
      </c>
      <c r="H457" s="198">
        <f t="shared" si="58"/>
        <v>0.21875</v>
      </c>
      <c r="I457" s="203">
        <v>1550</v>
      </c>
      <c r="J457" s="25">
        <v>1122</v>
      </c>
      <c r="K457" s="25">
        <v>405</v>
      </c>
      <c r="L457" s="184">
        <f t="shared" si="59"/>
        <v>0.36096256684491979</v>
      </c>
      <c r="M457" s="206">
        <v>44</v>
      </c>
      <c r="N457" s="25">
        <v>364</v>
      </c>
      <c r="O457" s="201">
        <f t="shared" si="60"/>
        <v>0.23790849673202613</v>
      </c>
      <c r="P457" s="172">
        <f t="shared" si="61"/>
        <v>1582</v>
      </c>
      <c r="Q457" s="173">
        <f t="shared" si="62"/>
        <v>1191</v>
      </c>
      <c r="R457" s="173">
        <f t="shared" si="63"/>
        <v>371</v>
      </c>
      <c r="S457" s="193">
        <f t="shared" si="64"/>
        <v>0.23751600512163892</v>
      </c>
    </row>
    <row r="458" spans="1:19" x14ac:dyDescent="0.2">
      <c r="A458" s="192" t="s">
        <v>392</v>
      </c>
      <c r="B458" s="179" t="s">
        <v>189</v>
      </c>
      <c r="C458" s="180" t="s">
        <v>190</v>
      </c>
      <c r="D458" s="170">
        <v>2</v>
      </c>
      <c r="E458" s="171">
        <v>2</v>
      </c>
      <c r="F458" s="171"/>
      <c r="G458" s="171">
        <v>0</v>
      </c>
      <c r="H458" s="198">
        <f t="shared" si="58"/>
        <v>0</v>
      </c>
      <c r="I458" s="203">
        <v>910</v>
      </c>
      <c r="J458" s="25">
        <v>614</v>
      </c>
      <c r="K458" s="25">
        <v>191</v>
      </c>
      <c r="L458" s="184">
        <f t="shared" si="59"/>
        <v>0.31107491856677527</v>
      </c>
      <c r="M458" s="206">
        <v>85</v>
      </c>
      <c r="N458" s="25">
        <v>197</v>
      </c>
      <c r="O458" s="201">
        <f t="shared" si="60"/>
        <v>0.21986607142857142</v>
      </c>
      <c r="P458" s="172">
        <f t="shared" si="61"/>
        <v>912</v>
      </c>
      <c r="Q458" s="173">
        <f t="shared" si="62"/>
        <v>701</v>
      </c>
      <c r="R458" s="173">
        <f t="shared" si="63"/>
        <v>197</v>
      </c>
      <c r="S458" s="193">
        <f t="shared" si="64"/>
        <v>0.21937639198218262</v>
      </c>
    </row>
    <row r="459" spans="1:19" x14ac:dyDescent="0.2">
      <c r="A459" s="192" t="s">
        <v>392</v>
      </c>
      <c r="B459" s="179" t="s">
        <v>191</v>
      </c>
      <c r="C459" s="180" t="s">
        <v>192</v>
      </c>
      <c r="D459" s="170">
        <v>0</v>
      </c>
      <c r="E459" s="171">
        <v>0</v>
      </c>
      <c r="F459" s="171"/>
      <c r="G459" s="171">
        <v>0</v>
      </c>
      <c r="H459" s="198" t="str">
        <f t="shared" si="58"/>
        <v/>
      </c>
      <c r="I459" s="203">
        <v>35</v>
      </c>
      <c r="J459" s="25">
        <v>32</v>
      </c>
      <c r="K459" s="25">
        <v>10</v>
      </c>
      <c r="L459" s="184">
        <f t="shared" si="59"/>
        <v>0.3125</v>
      </c>
      <c r="M459" s="206">
        <v>0</v>
      </c>
      <c r="N459" s="25">
        <v>0</v>
      </c>
      <c r="O459" s="201">
        <f t="shared" si="60"/>
        <v>0</v>
      </c>
      <c r="P459" s="172">
        <f t="shared" si="61"/>
        <v>35</v>
      </c>
      <c r="Q459" s="173">
        <f t="shared" si="62"/>
        <v>32</v>
      </c>
      <c r="R459" s="173" t="str">
        <f t="shared" si="63"/>
        <v/>
      </c>
      <c r="S459" s="193" t="str">
        <f t="shared" si="64"/>
        <v/>
      </c>
    </row>
    <row r="460" spans="1:19" x14ac:dyDescent="0.2">
      <c r="A460" s="192" t="s">
        <v>392</v>
      </c>
      <c r="B460" s="179" t="s">
        <v>193</v>
      </c>
      <c r="C460" s="180" t="s">
        <v>194</v>
      </c>
      <c r="D460" s="170">
        <v>0</v>
      </c>
      <c r="E460" s="171">
        <v>0</v>
      </c>
      <c r="F460" s="171"/>
      <c r="G460" s="171">
        <v>0</v>
      </c>
      <c r="H460" s="198" t="str">
        <f t="shared" si="58"/>
        <v/>
      </c>
      <c r="I460" s="203">
        <v>1</v>
      </c>
      <c r="J460" s="25">
        <v>1</v>
      </c>
      <c r="K460" s="25">
        <v>0</v>
      </c>
      <c r="L460" s="184">
        <f t="shared" si="59"/>
        <v>0</v>
      </c>
      <c r="M460" s="206">
        <v>1</v>
      </c>
      <c r="N460" s="25">
        <v>0</v>
      </c>
      <c r="O460" s="201">
        <f t="shared" si="60"/>
        <v>0</v>
      </c>
      <c r="P460" s="172">
        <f t="shared" si="61"/>
        <v>1</v>
      </c>
      <c r="Q460" s="173">
        <f t="shared" si="62"/>
        <v>2</v>
      </c>
      <c r="R460" s="173" t="str">
        <f t="shared" si="63"/>
        <v/>
      </c>
      <c r="S460" s="193" t="str">
        <f t="shared" si="64"/>
        <v/>
      </c>
    </row>
    <row r="461" spans="1:19" x14ac:dyDescent="0.2">
      <c r="A461" s="192" t="s">
        <v>392</v>
      </c>
      <c r="B461" s="179" t="s">
        <v>195</v>
      </c>
      <c r="C461" s="180" t="s">
        <v>305</v>
      </c>
      <c r="D461" s="170">
        <v>0</v>
      </c>
      <c r="E461" s="171">
        <v>0</v>
      </c>
      <c r="F461" s="171"/>
      <c r="G461" s="171">
        <v>0</v>
      </c>
      <c r="H461" s="198" t="str">
        <f t="shared" si="58"/>
        <v/>
      </c>
      <c r="I461" s="203">
        <v>15</v>
      </c>
      <c r="J461" s="25">
        <v>15</v>
      </c>
      <c r="K461" s="25">
        <v>4</v>
      </c>
      <c r="L461" s="184">
        <f t="shared" si="59"/>
        <v>0.26666666666666666</v>
      </c>
      <c r="M461" s="206">
        <v>0</v>
      </c>
      <c r="N461" s="25">
        <v>0</v>
      </c>
      <c r="O461" s="201">
        <f t="shared" si="60"/>
        <v>0</v>
      </c>
      <c r="P461" s="172">
        <f t="shared" si="61"/>
        <v>15</v>
      </c>
      <c r="Q461" s="173">
        <f t="shared" si="62"/>
        <v>15</v>
      </c>
      <c r="R461" s="173" t="str">
        <f t="shared" si="63"/>
        <v/>
      </c>
      <c r="S461" s="193" t="str">
        <f t="shared" si="64"/>
        <v/>
      </c>
    </row>
    <row r="462" spans="1:19" x14ac:dyDescent="0.2">
      <c r="A462" s="192" t="s">
        <v>392</v>
      </c>
      <c r="B462" s="179" t="s">
        <v>544</v>
      </c>
      <c r="C462" s="180" t="s">
        <v>196</v>
      </c>
      <c r="D462" s="170">
        <v>0</v>
      </c>
      <c r="E462" s="171">
        <v>0</v>
      </c>
      <c r="F462" s="171"/>
      <c r="G462" s="171">
        <v>0</v>
      </c>
      <c r="H462" s="198" t="str">
        <f t="shared" si="58"/>
        <v/>
      </c>
      <c r="I462" s="203">
        <v>19</v>
      </c>
      <c r="J462" s="25">
        <v>17</v>
      </c>
      <c r="K462" s="25">
        <v>6</v>
      </c>
      <c r="L462" s="184">
        <f t="shared" si="59"/>
        <v>0.35294117647058826</v>
      </c>
      <c r="M462" s="206">
        <v>0</v>
      </c>
      <c r="N462" s="25">
        <v>0</v>
      </c>
      <c r="O462" s="201">
        <f t="shared" si="60"/>
        <v>0</v>
      </c>
      <c r="P462" s="172">
        <f t="shared" si="61"/>
        <v>19</v>
      </c>
      <c r="Q462" s="173">
        <f t="shared" si="62"/>
        <v>17</v>
      </c>
      <c r="R462" s="173" t="str">
        <f t="shared" si="63"/>
        <v/>
      </c>
      <c r="S462" s="193" t="str">
        <f t="shared" si="64"/>
        <v/>
      </c>
    </row>
    <row r="463" spans="1:19" x14ac:dyDescent="0.2">
      <c r="A463" s="192" t="s">
        <v>392</v>
      </c>
      <c r="B463" s="179" t="s">
        <v>489</v>
      </c>
      <c r="C463" s="180" t="s">
        <v>197</v>
      </c>
      <c r="D463" s="170">
        <v>0</v>
      </c>
      <c r="E463" s="171">
        <v>0</v>
      </c>
      <c r="F463" s="171"/>
      <c r="G463" s="171">
        <v>0</v>
      </c>
      <c r="H463" s="198" t="str">
        <f t="shared" si="58"/>
        <v/>
      </c>
      <c r="I463" s="203">
        <v>569</v>
      </c>
      <c r="J463" s="25">
        <v>390</v>
      </c>
      <c r="K463" s="25">
        <v>120</v>
      </c>
      <c r="L463" s="184">
        <f t="shared" si="59"/>
        <v>0.30769230769230771</v>
      </c>
      <c r="M463" s="206">
        <v>2</v>
      </c>
      <c r="N463" s="25">
        <v>151</v>
      </c>
      <c r="O463" s="201">
        <f t="shared" si="60"/>
        <v>0.27808471454880296</v>
      </c>
      <c r="P463" s="172">
        <f t="shared" si="61"/>
        <v>569</v>
      </c>
      <c r="Q463" s="173">
        <f t="shared" si="62"/>
        <v>392</v>
      </c>
      <c r="R463" s="173">
        <f t="shared" si="63"/>
        <v>151</v>
      </c>
      <c r="S463" s="193">
        <f t="shared" si="64"/>
        <v>0.27808471454880296</v>
      </c>
    </row>
    <row r="464" spans="1:19" x14ac:dyDescent="0.2">
      <c r="A464" s="192" t="s">
        <v>392</v>
      </c>
      <c r="B464" s="179" t="s">
        <v>198</v>
      </c>
      <c r="C464" s="180" t="s">
        <v>199</v>
      </c>
      <c r="D464" s="170">
        <v>12</v>
      </c>
      <c r="E464" s="171">
        <v>12</v>
      </c>
      <c r="F464" s="171"/>
      <c r="G464" s="171">
        <v>0</v>
      </c>
      <c r="H464" s="198">
        <f t="shared" si="58"/>
        <v>0</v>
      </c>
      <c r="I464" s="203">
        <v>4560</v>
      </c>
      <c r="J464" s="25">
        <v>4062</v>
      </c>
      <c r="K464" s="25">
        <v>1744</v>
      </c>
      <c r="L464" s="184">
        <f t="shared" si="59"/>
        <v>0.42934515017232888</v>
      </c>
      <c r="M464" s="206">
        <v>0</v>
      </c>
      <c r="N464" s="25">
        <v>325</v>
      </c>
      <c r="O464" s="201">
        <f t="shared" si="60"/>
        <v>7.4082516526099845E-2</v>
      </c>
      <c r="P464" s="172">
        <f t="shared" si="61"/>
        <v>4572</v>
      </c>
      <c r="Q464" s="173">
        <f t="shared" si="62"/>
        <v>4074</v>
      </c>
      <c r="R464" s="173">
        <f t="shared" si="63"/>
        <v>325</v>
      </c>
      <c r="S464" s="193">
        <f t="shared" si="64"/>
        <v>7.3880427369856783E-2</v>
      </c>
    </row>
    <row r="465" spans="1:19" x14ac:dyDescent="0.2">
      <c r="A465" s="192" t="s">
        <v>392</v>
      </c>
      <c r="B465" s="179" t="s">
        <v>352</v>
      </c>
      <c r="C465" s="180" t="s">
        <v>353</v>
      </c>
      <c r="D465" s="170">
        <v>10</v>
      </c>
      <c r="E465" s="171">
        <v>8</v>
      </c>
      <c r="F465" s="171"/>
      <c r="G465" s="171">
        <v>2</v>
      </c>
      <c r="H465" s="198">
        <f t="shared" si="58"/>
        <v>0.2</v>
      </c>
      <c r="I465" s="203">
        <v>2637</v>
      </c>
      <c r="J465" s="25">
        <v>2117</v>
      </c>
      <c r="K465" s="25">
        <v>1191</v>
      </c>
      <c r="L465" s="184">
        <f t="shared" si="59"/>
        <v>0.56258856872933394</v>
      </c>
      <c r="M465" s="206">
        <v>0</v>
      </c>
      <c r="N465" s="25">
        <v>461</v>
      </c>
      <c r="O465" s="201">
        <f t="shared" si="60"/>
        <v>0.17882079131109388</v>
      </c>
      <c r="P465" s="172">
        <f t="shared" si="61"/>
        <v>2647</v>
      </c>
      <c r="Q465" s="173">
        <f t="shared" si="62"/>
        <v>2125</v>
      </c>
      <c r="R465" s="173">
        <f t="shared" si="63"/>
        <v>463</v>
      </c>
      <c r="S465" s="193">
        <f t="shared" si="64"/>
        <v>0.17890262751159197</v>
      </c>
    </row>
    <row r="466" spans="1:19" x14ac:dyDescent="0.2">
      <c r="A466" s="192" t="s">
        <v>392</v>
      </c>
      <c r="B466" s="179" t="s">
        <v>202</v>
      </c>
      <c r="C466" s="180" t="s">
        <v>203</v>
      </c>
      <c r="D466" s="170">
        <v>7</v>
      </c>
      <c r="E466" s="171">
        <v>4</v>
      </c>
      <c r="F466" s="171"/>
      <c r="G466" s="171">
        <v>2</v>
      </c>
      <c r="H466" s="198">
        <f t="shared" si="58"/>
        <v>0.33333333333333331</v>
      </c>
      <c r="I466" s="203">
        <v>41756</v>
      </c>
      <c r="J466" s="25">
        <v>27988</v>
      </c>
      <c r="K466" s="25">
        <v>13890</v>
      </c>
      <c r="L466" s="184">
        <f t="shared" si="59"/>
        <v>0.49628412176647135</v>
      </c>
      <c r="M466" s="206">
        <v>32</v>
      </c>
      <c r="N466" s="25">
        <v>8822</v>
      </c>
      <c r="O466" s="201">
        <f t="shared" si="60"/>
        <v>0.23945496987134249</v>
      </c>
      <c r="P466" s="172">
        <f t="shared" si="61"/>
        <v>41763</v>
      </c>
      <c r="Q466" s="173">
        <f t="shared" si="62"/>
        <v>28024</v>
      </c>
      <c r="R466" s="173">
        <f t="shared" si="63"/>
        <v>8824</v>
      </c>
      <c r="S466" s="193">
        <f t="shared" si="64"/>
        <v>0.23947025618758142</v>
      </c>
    </row>
    <row r="467" spans="1:19" x14ac:dyDescent="0.2">
      <c r="A467" s="192" t="s">
        <v>392</v>
      </c>
      <c r="B467" s="179" t="s">
        <v>204</v>
      </c>
      <c r="C467" s="180" t="s">
        <v>205</v>
      </c>
      <c r="D467" s="170">
        <v>4</v>
      </c>
      <c r="E467" s="171">
        <v>3</v>
      </c>
      <c r="F467" s="171"/>
      <c r="G467" s="171">
        <v>1</v>
      </c>
      <c r="H467" s="198">
        <f t="shared" si="58"/>
        <v>0.25</v>
      </c>
      <c r="I467" s="203">
        <v>15592</v>
      </c>
      <c r="J467" s="25">
        <v>12476</v>
      </c>
      <c r="K467" s="25">
        <v>6863</v>
      </c>
      <c r="L467" s="184">
        <f t="shared" si="59"/>
        <v>0.55009618467457522</v>
      </c>
      <c r="M467" s="206">
        <v>0</v>
      </c>
      <c r="N467" s="25">
        <v>2644</v>
      </c>
      <c r="O467" s="201">
        <f t="shared" si="60"/>
        <v>0.17486772486772487</v>
      </c>
      <c r="P467" s="172">
        <f t="shared" si="61"/>
        <v>15596</v>
      </c>
      <c r="Q467" s="173">
        <f t="shared" si="62"/>
        <v>12479</v>
      </c>
      <c r="R467" s="173">
        <f t="shared" si="63"/>
        <v>2645</v>
      </c>
      <c r="S467" s="193">
        <f t="shared" si="64"/>
        <v>0.17488759587410738</v>
      </c>
    </row>
    <row r="468" spans="1:19" x14ac:dyDescent="0.2">
      <c r="A468" s="192" t="s">
        <v>392</v>
      </c>
      <c r="B468" s="179" t="s">
        <v>204</v>
      </c>
      <c r="C468" s="180" t="s">
        <v>206</v>
      </c>
      <c r="D468" s="170">
        <v>3</v>
      </c>
      <c r="E468" s="171">
        <v>2</v>
      </c>
      <c r="F468" s="171"/>
      <c r="G468" s="171">
        <v>1</v>
      </c>
      <c r="H468" s="198">
        <f t="shared" si="58"/>
        <v>0.33333333333333331</v>
      </c>
      <c r="I468" s="203">
        <v>29527</v>
      </c>
      <c r="J468" s="25">
        <v>24213</v>
      </c>
      <c r="K468" s="25">
        <v>13451</v>
      </c>
      <c r="L468" s="184">
        <f t="shared" si="59"/>
        <v>0.55552802213686858</v>
      </c>
      <c r="M468" s="206">
        <v>0</v>
      </c>
      <c r="N468" s="25">
        <v>3285</v>
      </c>
      <c r="O468" s="201">
        <f t="shared" si="60"/>
        <v>0.11946323368972289</v>
      </c>
      <c r="P468" s="172">
        <f t="shared" si="61"/>
        <v>29530</v>
      </c>
      <c r="Q468" s="173">
        <f t="shared" si="62"/>
        <v>24215</v>
      </c>
      <c r="R468" s="173">
        <f t="shared" si="63"/>
        <v>3286</v>
      </c>
      <c r="S468" s="193">
        <f t="shared" si="64"/>
        <v>0.11948656412494091</v>
      </c>
    </row>
    <row r="469" spans="1:19" x14ac:dyDescent="0.2">
      <c r="A469" s="192" t="s">
        <v>392</v>
      </c>
      <c r="B469" s="179" t="s">
        <v>207</v>
      </c>
      <c r="C469" s="180" t="s">
        <v>208</v>
      </c>
      <c r="D469" s="170">
        <v>2</v>
      </c>
      <c r="E469" s="171">
        <v>2</v>
      </c>
      <c r="F469" s="171"/>
      <c r="G469" s="171">
        <v>0</v>
      </c>
      <c r="H469" s="198">
        <f t="shared" si="58"/>
        <v>0</v>
      </c>
      <c r="I469" s="203">
        <v>683</v>
      </c>
      <c r="J469" s="25">
        <v>602</v>
      </c>
      <c r="K469" s="25">
        <v>214</v>
      </c>
      <c r="L469" s="184">
        <f t="shared" si="59"/>
        <v>0.35548172757475083</v>
      </c>
      <c r="M469" s="206">
        <v>0</v>
      </c>
      <c r="N469" s="25">
        <v>35</v>
      </c>
      <c r="O469" s="201">
        <f t="shared" si="60"/>
        <v>5.4945054945054944E-2</v>
      </c>
      <c r="P469" s="172">
        <f t="shared" si="61"/>
        <v>685</v>
      </c>
      <c r="Q469" s="173">
        <f t="shared" si="62"/>
        <v>604</v>
      </c>
      <c r="R469" s="173">
        <f t="shared" si="63"/>
        <v>35</v>
      </c>
      <c r="S469" s="193">
        <f t="shared" si="64"/>
        <v>5.4773082942097026E-2</v>
      </c>
    </row>
    <row r="470" spans="1:19" x14ac:dyDescent="0.2">
      <c r="A470" s="192" t="s">
        <v>392</v>
      </c>
      <c r="B470" s="179" t="s">
        <v>209</v>
      </c>
      <c r="C470" s="180" t="s">
        <v>493</v>
      </c>
      <c r="D470" s="170">
        <v>3</v>
      </c>
      <c r="E470" s="171">
        <v>2</v>
      </c>
      <c r="F470" s="171"/>
      <c r="G470" s="171">
        <v>1</v>
      </c>
      <c r="H470" s="198">
        <f t="shared" si="58"/>
        <v>0.33333333333333331</v>
      </c>
      <c r="I470" s="203">
        <v>168</v>
      </c>
      <c r="J470" s="25">
        <v>90</v>
      </c>
      <c r="K470" s="25">
        <v>44</v>
      </c>
      <c r="L470" s="184">
        <f t="shared" si="59"/>
        <v>0.48888888888888887</v>
      </c>
      <c r="M470" s="206">
        <v>0</v>
      </c>
      <c r="N470" s="25">
        <v>45</v>
      </c>
      <c r="O470" s="201">
        <f t="shared" si="60"/>
        <v>0.33333333333333331</v>
      </c>
      <c r="P470" s="172">
        <f t="shared" si="61"/>
        <v>171</v>
      </c>
      <c r="Q470" s="173">
        <f t="shared" si="62"/>
        <v>92</v>
      </c>
      <c r="R470" s="173">
        <f t="shared" si="63"/>
        <v>46</v>
      </c>
      <c r="S470" s="193">
        <f t="shared" si="64"/>
        <v>0.33333333333333331</v>
      </c>
    </row>
    <row r="471" spans="1:19" ht="29" x14ac:dyDescent="0.2">
      <c r="A471" s="192" t="s">
        <v>392</v>
      </c>
      <c r="B471" s="179" t="s">
        <v>212</v>
      </c>
      <c r="C471" s="180" t="s">
        <v>213</v>
      </c>
      <c r="D471" s="170">
        <v>62</v>
      </c>
      <c r="E471" s="171">
        <v>61</v>
      </c>
      <c r="F471" s="171"/>
      <c r="G471" s="171">
        <v>0</v>
      </c>
      <c r="H471" s="198">
        <f t="shared" si="58"/>
        <v>0</v>
      </c>
      <c r="I471" s="203">
        <v>12018</v>
      </c>
      <c r="J471" s="25">
        <v>10317</v>
      </c>
      <c r="K471" s="25">
        <v>5764</v>
      </c>
      <c r="L471" s="184">
        <f t="shared" si="59"/>
        <v>0.55868954153339145</v>
      </c>
      <c r="M471" s="206">
        <v>5</v>
      </c>
      <c r="N471" s="25">
        <v>1261</v>
      </c>
      <c r="O471" s="201">
        <f t="shared" ref="O471:O478" si="65">IF((J471+M471+N471)&lt;&gt;0,N471/(J471+M471+N471),"")</f>
        <v>0.10886644219977554</v>
      </c>
      <c r="P471" s="172">
        <f t="shared" ref="P471:P478" si="66">IF(SUM(D471,I471)&gt;0,SUM(D471,I471),"")</f>
        <v>12080</v>
      </c>
      <c r="Q471" s="173">
        <f t="shared" ref="Q471:Q478" si="67">IF(SUM(E471,J471, M471)&gt;0,SUM(E471,J471, M471),"")</f>
        <v>10383</v>
      </c>
      <c r="R471" s="173">
        <f t="shared" ref="R471:R478" si="68">IF(SUM(G471,N471)&gt;0,SUM(G471,N471),"")</f>
        <v>1261</v>
      </c>
      <c r="S471" s="193">
        <f t="shared" ref="S471:S478" si="69">IFERROR(IF((Q471+R471)&lt;&gt;0,R471/(Q471+R471),""),"")</f>
        <v>0.10829611817244933</v>
      </c>
    </row>
    <row r="472" spans="1:19" x14ac:dyDescent="0.2">
      <c r="A472" s="192" t="s">
        <v>392</v>
      </c>
      <c r="B472" s="179" t="s">
        <v>215</v>
      </c>
      <c r="C472" s="180" t="s">
        <v>217</v>
      </c>
      <c r="D472" s="170">
        <v>392</v>
      </c>
      <c r="E472" s="171">
        <v>373</v>
      </c>
      <c r="F472" s="171"/>
      <c r="G472" s="171">
        <v>6</v>
      </c>
      <c r="H472" s="198">
        <f t="shared" si="58"/>
        <v>1.5831134564643801E-2</v>
      </c>
      <c r="I472" s="203">
        <v>19636</v>
      </c>
      <c r="J472" s="25">
        <v>18257</v>
      </c>
      <c r="K472" s="25">
        <v>5154</v>
      </c>
      <c r="L472" s="184">
        <f t="shared" si="59"/>
        <v>0.28230267842471379</v>
      </c>
      <c r="M472" s="206">
        <v>2</v>
      </c>
      <c r="N472" s="25">
        <v>909</v>
      </c>
      <c r="O472" s="201">
        <f t="shared" si="65"/>
        <v>4.7422787979966609E-2</v>
      </c>
      <c r="P472" s="172">
        <f t="shared" si="66"/>
        <v>20028</v>
      </c>
      <c r="Q472" s="173">
        <f t="shared" si="67"/>
        <v>18632</v>
      </c>
      <c r="R472" s="173">
        <f t="shared" si="68"/>
        <v>915</v>
      </c>
      <c r="S472" s="193">
        <f t="shared" si="69"/>
        <v>4.6810252212615748E-2</v>
      </c>
    </row>
    <row r="473" spans="1:19" x14ac:dyDescent="0.2">
      <c r="A473" s="192" t="s">
        <v>392</v>
      </c>
      <c r="B473" s="179" t="s">
        <v>219</v>
      </c>
      <c r="C473" s="180" t="s">
        <v>307</v>
      </c>
      <c r="D473" s="170">
        <v>0</v>
      </c>
      <c r="E473" s="171">
        <v>0</v>
      </c>
      <c r="F473" s="171"/>
      <c r="G473" s="171">
        <v>0</v>
      </c>
      <c r="H473" s="198" t="str">
        <f t="shared" si="58"/>
        <v/>
      </c>
      <c r="I473" s="203">
        <v>1</v>
      </c>
      <c r="J473" s="25">
        <v>1</v>
      </c>
      <c r="K473" s="25">
        <v>0</v>
      </c>
      <c r="L473" s="184">
        <f t="shared" si="59"/>
        <v>0</v>
      </c>
      <c r="M473" s="206">
        <v>0</v>
      </c>
      <c r="N473" s="25">
        <v>0</v>
      </c>
      <c r="O473" s="201">
        <f t="shared" si="65"/>
        <v>0</v>
      </c>
      <c r="P473" s="172">
        <f t="shared" si="66"/>
        <v>1</v>
      </c>
      <c r="Q473" s="173">
        <f t="shared" si="67"/>
        <v>1</v>
      </c>
      <c r="R473" s="173" t="str">
        <f t="shared" si="68"/>
        <v/>
      </c>
      <c r="S473" s="193" t="str">
        <f t="shared" si="69"/>
        <v/>
      </c>
    </row>
    <row r="474" spans="1:19" x14ac:dyDescent="0.2">
      <c r="A474" s="192" t="s">
        <v>392</v>
      </c>
      <c r="B474" s="179" t="s">
        <v>220</v>
      </c>
      <c r="C474" s="180" t="s">
        <v>226</v>
      </c>
      <c r="D474" s="170">
        <v>9</v>
      </c>
      <c r="E474" s="171">
        <v>9</v>
      </c>
      <c r="F474" s="171"/>
      <c r="G474" s="171">
        <v>0</v>
      </c>
      <c r="H474" s="198">
        <f t="shared" si="58"/>
        <v>0</v>
      </c>
      <c r="I474" s="203">
        <v>7757</v>
      </c>
      <c r="J474" s="25">
        <v>6975</v>
      </c>
      <c r="K474" s="25">
        <v>1300</v>
      </c>
      <c r="L474" s="184">
        <f t="shared" si="59"/>
        <v>0.1863799283154122</v>
      </c>
      <c r="M474" s="206">
        <v>3</v>
      </c>
      <c r="N474" s="25">
        <v>516</v>
      </c>
      <c r="O474" s="201">
        <f t="shared" si="65"/>
        <v>6.8855084067253797E-2</v>
      </c>
      <c r="P474" s="172">
        <f t="shared" si="66"/>
        <v>7766</v>
      </c>
      <c r="Q474" s="173">
        <f t="shared" si="67"/>
        <v>6987</v>
      </c>
      <c r="R474" s="173">
        <f t="shared" si="68"/>
        <v>516</v>
      </c>
      <c r="S474" s="193">
        <f t="shared" si="69"/>
        <v>6.8772491003598557E-2</v>
      </c>
    </row>
    <row r="475" spans="1:19" x14ac:dyDescent="0.2">
      <c r="A475" s="192" t="s">
        <v>392</v>
      </c>
      <c r="B475" s="179" t="s">
        <v>227</v>
      </c>
      <c r="C475" s="180" t="s">
        <v>228</v>
      </c>
      <c r="D475" s="170">
        <v>0</v>
      </c>
      <c r="E475" s="171">
        <v>0</v>
      </c>
      <c r="F475" s="171"/>
      <c r="G475" s="171">
        <v>0</v>
      </c>
      <c r="H475" s="198" t="str">
        <f t="shared" si="58"/>
        <v/>
      </c>
      <c r="I475" s="203">
        <v>1139</v>
      </c>
      <c r="J475" s="25">
        <v>861</v>
      </c>
      <c r="K475" s="25">
        <v>195</v>
      </c>
      <c r="L475" s="184">
        <f t="shared" si="59"/>
        <v>0.2264808362369338</v>
      </c>
      <c r="M475" s="206">
        <v>10</v>
      </c>
      <c r="N475" s="25">
        <v>100</v>
      </c>
      <c r="O475" s="201">
        <f t="shared" si="65"/>
        <v>0.10298661174047374</v>
      </c>
      <c r="P475" s="172">
        <f t="shared" si="66"/>
        <v>1139</v>
      </c>
      <c r="Q475" s="173">
        <f t="shared" si="67"/>
        <v>871</v>
      </c>
      <c r="R475" s="173">
        <f t="shared" si="68"/>
        <v>100</v>
      </c>
      <c r="S475" s="193">
        <f t="shared" si="69"/>
        <v>0.10298661174047374</v>
      </c>
    </row>
    <row r="476" spans="1:19" x14ac:dyDescent="0.2">
      <c r="A476" s="192" t="s">
        <v>392</v>
      </c>
      <c r="B476" s="179" t="s">
        <v>545</v>
      </c>
      <c r="C476" s="180" t="s">
        <v>231</v>
      </c>
      <c r="D476" s="170">
        <v>0</v>
      </c>
      <c r="E476" s="171">
        <v>0</v>
      </c>
      <c r="F476" s="171"/>
      <c r="G476" s="171">
        <v>0</v>
      </c>
      <c r="H476" s="198" t="str">
        <f t="shared" si="58"/>
        <v/>
      </c>
      <c r="I476" s="203">
        <v>454</v>
      </c>
      <c r="J476" s="25">
        <v>397</v>
      </c>
      <c r="K476" s="25">
        <v>294</v>
      </c>
      <c r="L476" s="184">
        <f t="shared" si="59"/>
        <v>0.74055415617128462</v>
      </c>
      <c r="M476" s="206">
        <v>0</v>
      </c>
      <c r="N476" s="25">
        <v>7</v>
      </c>
      <c r="O476" s="201">
        <f t="shared" si="65"/>
        <v>1.7326732673267328E-2</v>
      </c>
      <c r="P476" s="172">
        <f t="shared" si="66"/>
        <v>454</v>
      </c>
      <c r="Q476" s="173">
        <f t="shared" si="67"/>
        <v>397</v>
      </c>
      <c r="R476" s="173">
        <f t="shared" si="68"/>
        <v>7</v>
      </c>
      <c r="S476" s="193">
        <f t="shared" si="69"/>
        <v>1.7326732673267328E-2</v>
      </c>
    </row>
    <row r="477" spans="1:19" x14ac:dyDescent="0.2">
      <c r="A477" s="192" t="s">
        <v>392</v>
      </c>
      <c r="B477" s="179" t="s">
        <v>545</v>
      </c>
      <c r="C477" s="180" t="s">
        <v>232</v>
      </c>
      <c r="D477" s="170">
        <v>1</v>
      </c>
      <c r="E477" s="171">
        <v>0</v>
      </c>
      <c r="F477" s="171"/>
      <c r="G477" s="171">
        <v>1</v>
      </c>
      <c r="H477" s="198">
        <f t="shared" si="58"/>
        <v>1</v>
      </c>
      <c r="I477" s="203">
        <v>283</v>
      </c>
      <c r="J477" s="25">
        <v>241</v>
      </c>
      <c r="K477" s="25">
        <v>193</v>
      </c>
      <c r="L477" s="184">
        <f t="shared" si="59"/>
        <v>0.80082987551867224</v>
      </c>
      <c r="M477" s="206">
        <v>0</v>
      </c>
      <c r="N477" s="25">
        <v>8</v>
      </c>
      <c r="O477" s="201">
        <f t="shared" si="65"/>
        <v>3.2128514056224897E-2</v>
      </c>
      <c r="P477" s="172">
        <f t="shared" si="66"/>
        <v>284</v>
      </c>
      <c r="Q477" s="173">
        <f t="shared" si="67"/>
        <v>241</v>
      </c>
      <c r="R477" s="173">
        <f t="shared" si="68"/>
        <v>9</v>
      </c>
      <c r="S477" s="193">
        <f t="shared" si="69"/>
        <v>3.5999999999999997E-2</v>
      </c>
    </row>
    <row r="478" spans="1:19" x14ac:dyDescent="0.2">
      <c r="A478" s="192" t="s">
        <v>392</v>
      </c>
      <c r="B478" s="179" t="s">
        <v>234</v>
      </c>
      <c r="C478" s="180" t="s">
        <v>235</v>
      </c>
      <c r="D478" s="170">
        <v>28</v>
      </c>
      <c r="E478" s="171">
        <v>28</v>
      </c>
      <c r="F478" s="171"/>
      <c r="G478" s="171">
        <v>0</v>
      </c>
      <c r="H478" s="198">
        <f t="shared" si="58"/>
        <v>0</v>
      </c>
      <c r="I478" s="203">
        <v>178</v>
      </c>
      <c r="J478" s="25">
        <v>146</v>
      </c>
      <c r="K478" s="25">
        <v>29</v>
      </c>
      <c r="L478" s="184">
        <f t="shared" si="59"/>
        <v>0.19863013698630136</v>
      </c>
      <c r="M478" s="206">
        <v>0</v>
      </c>
      <c r="N478" s="25">
        <v>19</v>
      </c>
      <c r="O478" s="201">
        <f t="shared" si="65"/>
        <v>0.11515151515151516</v>
      </c>
      <c r="P478" s="172">
        <f t="shared" si="66"/>
        <v>206</v>
      </c>
      <c r="Q478" s="173">
        <f t="shared" si="67"/>
        <v>174</v>
      </c>
      <c r="R478" s="173">
        <f t="shared" si="68"/>
        <v>19</v>
      </c>
      <c r="S478" s="193">
        <f t="shared" si="69"/>
        <v>9.8445595854922283E-2</v>
      </c>
    </row>
    <row r="479" spans="1:19" x14ac:dyDescent="0.2">
      <c r="A479" s="192" t="s">
        <v>397</v>
      </c>
      <c r="B479" s="179" t="s">
        <v>0</v>
      </c>
      <c r="C479" s="180" t="s">
        <v>1</v>
      </c>
      <c r="D479" s="170"/>
      <c r="E479" s="171"/>
      <c r="F479" s="171"/>
      <c r="G479" s="171"/>
      <c r="H479" s="198" t="str">
        <f t="shared" si="58"/>
        <v/>
      </c>
      <c r="I479" s="203">
        <v>95</v>
      </c>
      <c r="J479" s="25">
        <v>22</v>
      </c>
      <c r="K479" s="25">
        <v>18</v>
      </c>
      <c r="L479" s="184">
        <f t="shared" si="59"/>
        <v>0.81818181818181823</v>
      </c>
      <c r="M479" s="206">
        <v>6</v>
      </c>
      <c r="N479" s="25">
        <v>67</v>
      </c>
      <c r="O479" s="201">
        <f t="shared" si="60"/>
        <v>0.70526315789473681</v>
      </c>
      <c r="P479" s="172">
        <f t="shared" si="61"/>
        <v>95</v>
      </c>
      <c r="Q479" s="173">
        <f t="shared" si="62"/>
        <v>28</v>
      </c>
      <c r="R479" s="173">
        <f t="shared" si="63"/>
        <v>67</v>
      </c>
      <c r="S479" s="193">
        <f t="shared" si="64"/>
        <v>0.70526315789473681</v>
      </c>
    </row>
    <row r="480" spans="1:19" x14ac:dyDescent="0.2">
      <c r="A480" s="192" t="s">
        <v>397</v>
      </c>
      <c r="B480" s="179" t="s">
        <v>2</v>
      </c>
      <c r="C480" s="180" t="s">
        <v>3</v>
      </c>
      <c r="D480" s="170"/>
      <c r="E480" s="171"/>
      <c r="F480" s="171"/>
      <c r="G480" s="171"/>
      <c r="H480" s="198" t="str">
        <f t="shared" si="58"/>
        <v/>
      </c>
      <c r="I480" s="203">
        <v>54</v>
      </c>
      <c r="J480" s="25">
        <v>24</v>
      </c>
      <c r="K480" s="25">
        <v>22</v>
      </c>
      <c r="L480" s="184">
        <f t="shared" si="59"/>
        <v>0.91666666666666663</v>
      </c>
      <c r="M480" s="206">
        <v>19</v>
      </c>
      <c r="N480" s="25">
        <v>11</v>
      </c>
      <c r="O480" s="201">
        <f t="shared" si="60"/>
        <v>0.20370370370370369</v>
      </c>
      <c r="P480" s="172">
        <f t="shared" si="61"/>
        <v>54</v>
      </c>
      <c r="Q480" s="173">
        <f t="shared" si="62"/>
        <v>43</v>
      </c>
      <c r="R480" s="173">
        <f t="shared" si="63"/>
        <v>11</v>
      </c>
      <c r="S480" s="193">
        <f t="shared" si="64"/>
        <v>0.20370370370370369</v>
      </c>
    </row>
    <row r="481" spans="1:19" x14ac:dyDescent="0.2">
      <c r="A481" s="192" t="s">
        <v>397</v>
      </c>
      <c r="B481" s="179" t="s">
        <v>4</v>
      </c>
      <c r="C481" s="180" t="s">
        <v>5</v>
      </c>
      <c r="D481" s="170"/>
      <c r="E481" s="171"/>
      <c r="F481" s="171"/>
      <c r="G481" s="171"/>
      <c r="H481" s="198" t="str">
        <f t="shared" si="58"/>
        <v/>
      </c>
      <c r="I481" s="203">
        <v>2428</v>
      </c>
      <c r="J481" s="25">
        <v>619</v>
      </c>
      <c r="K481" s="25">
        <v>386</v>
      </c>
      <c r="L481" s="184">
        <f t="shared" si="59"/>
        <v>0.62358642972536349</v>
      </c>
      <c r="M481" s="206">
        <v>1</v>
      </c>
      <c r="N481" s="25">
        <v>1084</v>
      </c>
      <c r="O481" s="201">
        <f t="shared" si="60"/>
        <v>0.636150234741784</v>
      </c>
      <c r="P481" s="172">
        <f t="shared" si="61"/>
        <v>2428</v>
      </c>
      <c r="Q481" s="173">
        <f t="shared" si="62"/>
        <v>620</v>
      </c>
      <c r="R481" s="173">
        <f t="shared" si="63"/>
        <v>1084</v>
      </c>
      <c r="S481" s="193">
        <f t="shared" si="64"/>
        <v>0.636150234741784</v>
      </c>
    </row>
    <row r="482" spans="1:19" x14ac:dyDescent="0.2">
      <c r="A482" s="192" t="s">
        <v>397</v>
      </c>
      <c r="B482" s="179" t="s">
        <v>6</v>
      </c>
      <c r="C482" s="180" t="s">
        <v>7</v>
      </c>
      <c r="D482" s="170"/>
      <c r="E482" s="171"/>
      <c r="F482" s="171"/>
      <c r="G482" s="171"/>
      <c r="H482" s="198" t="str">
        <f t="shared" si="58"/>
        <v/>
      </c>
      <c r="I482" s="203">
        <v>354</v>
      </c>
      <c r="J482" s="25">
        <v>328</v>
      </c>
      <c r="K482" s="25">
        <v>157</v>
      </c>
      <c r="L482" s="184">
        <f t="shared" si="59"/>
        <v>0.47865853658536583</v>
      </c>
      <c r="M482" s="206">
        <v>0</v>
      </c>
      <c r="N482" s="25">
        <v>19</v>
      </c>
      <c r="O482" s="201">
        <f t="shared" si="60"/>
        <v>5.4755043227665709E-2</v>
      </c>
      <c r="P482" s="172">
        <f t="shared" si="61"/>
        <v>354</v>
      </c>
      <c r="Q482" s="173">
        <f t="shared" si="62"/>
        <v>328</v>
      </c>
      <c r="R482" s="173">
        <f t="shared" si="63"/>
        <v>19</v>
      </c>
      <c r="S482" s="193">
        <f t="shared" si="64"/>
        <v>5.4755043227665709E-2</v>
      </c>
    </row>
    <row r="483" spans="1:19" x14ac:dyDescent="0.2">
      <c r="A483" s="192" t="s">
        <v>397</v>
      </c>
      <c r="B483" s="179" t="s">
        <v>8</v>
      </c>
      <c r="C483" s="180" t="s">
        <v>9</v>
      </c>
      <c r="D483" s="170">
        <v>5</v>
      </c>
      <c r="E483" s="171">
        <v>5</v>
      </c>
      <c r="F483" s="171">
        <v>5</v>
      </c>
      <c r="G483" s="171">
        <v>0</v>
      </c>
      <c r="H483" s="198">
        <f t="shared" si="58"/>
        <v>0</v>
      </c>
      <c r="I483" s="203">
        <v>14</v>
      </c>
      <c r="J483" s="25">
        <v>12</v>
      </c>
      <c r="K483" s="25">
        <v>12</v>
      </c>
      <c r="L483" s="184">
        <f t="shared" si="59"/>
        <v>1</v>
      </c>
      <c r="M483" s="206">
        <v>0</v>
      </c>
      <c r="N483" s="25">
        <v>1</v>
      </c>
      <c r="O483" s="201">
        <f t="shared" si="60"/>
        <v>7.6923076923076927E-2</v>
      </c>
      <c r="P483" s="172">
        <f t="shared" si="61"/>
        <v>19</v>
      </c>
      <c r="Q483" s="173">
        <f t="shared" si="62"/>
        <v>17</v>
      </c>
      <c r="R483" s="173">
        <f t="shared" si="63"/>
        <v>1</v>
      </c>
      <c r="S483" s="193">
        <f t="shared" si="64"/>
        <v>5.5555555555555552E-2</v>
      </c>
    </row>
    <row r="484" spans="1:19" x14ac:dyDescent="0.2">
      <c r="A484" s="192" t="s">
        <v>397</v>
      </c>
      <c r="B484" s="179" t="s">
        <v>311</v>
      </c>
      <c r="C484" s="180" t="s">
        <v>312</v>
      </c>
      <c r="D484" s="170"/>
      <c r="E484" s="171"/>
      <c r="F484" s="171"/>
      <c r="G484" s="171"/>
      <c r="H484" s="198" t="str">
        <f t="shared" si="58"/>
        <v/>
      </c>
      <c r="I484" s="203">
        <v>2385</v>
      </c>
      <c r="J484" s="25">
        <v>2158</v>
      </c>
      <c r="K484" s="25">
        <v>1779</v>
      </c>
      <c r="L484" s="184">
        <f t="shared" si="59"/>
        <v>0.82437442075996292</v>
      </c>
      <c r="M484" s="206">
        <v>0</v>
      </c>
      <c r="N484" s="25">
        <v>215</v>
      </c>
      <c r="O484" s="201">
        <f t="shared" si="60"/>
        <v>9.0602612726506535E-2</v>
      </c>
      <c r="P484" s="172">
        <f t="shared" si="61"/>
        <v>2385</v>
      </c>
      <c r="Q484" s="173">
        <f t="shared" si="62"/>
        <v>2158</v>
      </c>
      <c r="R484" s="173">
        <f t="shared" si="63"/>
        <v>215</v>
      </c>
      <c r="S484" s="193">
        <f t="shared" si="64"/>
        <v>9.0602612726506535E-2</v>
      </c>
    </row>
    <row r="485" spans="1:19" x14ac:dyDescent="0.2">
      <c r="A485" s="192" t="s">
        <v>397</v>
      </c>
      <c r="B485" s="179" t="s">
        <v>10</v>
      </c>
      <c r="C485" s="180" t="s">
        <v>12</v>
      </c>
      <c r="D485" s="170"/>
      <c r="E485" s="171"/>
      <c r="F485" s="171"/>
      <c r="G485" s="171"/>
      <c r="H485" s="198" t="str">
        <f t="shared" si="58"/>
        <v/>
      </c>
      <c r="I485" s="203">
        <v>7</v>
      </c>
      <c r="J485" s="25">
        <v>2</v>
      </c>
      <c r="K485" s="25">
        <v>2</v>
      </c>
      <c r="L485" s="184">
        <f t="shared" si="59"/>
        <v>1</v>
      </c>
      <c r="M485" s="206">
        <v>1</v>
      </c>
      <c r="N485" s="25">
        <v>3</v>
      </c>
      <c r="O485" s="201">
        <f t="shared" si="60"/>
        <v>0.5</v>
      </c>
      <c r="P485" s="172">
        <f t="shared" si="61"/>
        <v>7</v>
      </c>
      <c r="Q485" s="173">
        <f t="shared" si="62"/>
        <v>3</v>
      </c>
      <c r="R485" s="173">
        <f t="shared" si="63"/>
        <v>3</v>
      </c>
      <c r="S485" s="193">
        <f t="shared" si="64"/>
        <v>0.5</v>
      </c>
    </row>
    <row r="486" spans="1:19" x14ac:dyDescent="0.2">
      <c r="A486" s="192" t="s">
        <v>397</v>
      </c>
      <c r="B486" s="179" t="s">
        <v>13</v>
      </c>
      <c r="C486" s="180" t="s">
        <v>14</v>
      </c>
      <c r="D486" s="170">
        <v>1</v>
      </c>
      <c r="E486" s="171">
        <v>1</v>
      </c>
      <c r="F486" s="171">
        <v>0</v>
      </c>
      <c r="G486" s="171">
        <v>0</v>
      </c>
      <c r="H486" s="198">
        <f t="shared" si="58"/>
        <v>0</v>
      </c>
      <c r="I486" s="203">
        <v>14</v>
      </c>
      <c r="J486" s="25">
        <v>7</v>
      </c>
      <c r="K486" s="25">
        <v>7</v>
      </c>
      <c r="L486" s="184">
        <f t="shared" si="59"/>
        <v>1</v>
      </c>
      <c r="M486" s="206">
        <v>3</v>
      </c>
      <c r="N486" s="25">
        <v>1</v>
      </c>
      <c r="O486" s="201">
        <f t="shared" si="60"/>
        <v>9.0909090909090912E-2</v>
      </c>
      <c r="P486" s="172">
        <f t="shared" si="61"/>
        <v>15</v>
      </c>
      <c r="Q486" s="173">
        <f t="shared" si="62"/>
        <v>11</v>
      </c>
      <c r="R486" s="173">
        <f t="shared" si="63"/>
        <v>1</v>
      </c>
      <c r="S486" s="193">
        <f t="shared" si="64"/>
        <v>8.3333333333333329E-2</v>
      </c>
    </row>
    <row r="487" spans="1:19" x14ac:dyDescent="0.2">
      <c r="A487" s="192" t="s">
        <v>397</v>
      </c>
      <c r="B487" s="179" t="s">
        <v>15</v>
      </c>
      <c r="C487" s="180" t="s">
        <v>16</v>
      </c>
      <c r="D487" s="170"/>
      <c r="E487" s="171"/>
      <c r="F487" s="171"/>
      <c r="G487" s="171"/>
      <c r="H487" s="198" t="str">
        <f t="shared" si="58"/>
        <v/>
      </c>
      <c r="I487" s="203">
        <v>3708</v>
      </c>
      <c r="J487" s="25">
        <v>3243</v>
      </c>
      <c r="K487" s="25">
        <v>2539</v>
      </c>
      <c r="L487" s="184">
        <f t="shared" si="59"/>
        <v>0.78291705211224172</v>
      </c>
      <c r="M487" s="206">
        <v>0</v>
      </c>
      <c r="N487" s="25">
        <v>396</v>
      </c>
      <c r="O487" s="201">
        <f t="shared" si="60"/>
        <v>0.10882110469909316</v>
      </c>
      <c r="P487" s="172">
        <f t="shared" si="61"/>
        <v>3708</v>
      </c>
      <c r="Q487" s="173">
        <f t="shared" si="62"/>
        <v>3243</v>
      </c>
      <c r="R487" s="173">
        <f t="shared" si="63"/>
        <v>396</v>
      </c>
      <c r="S487" s="193">
        <f t="shared" si="64"/>
        <v>0.10882110469909316</v>
      </c>
    </row>
    <row r="488" spans="1:19" x14ac:dyDescent="0.2">
      <c r="A488" s="192" t="s">
        <v>397</v>
      </c>
      <c r="B488" s="179" t="s">
        <v>313</v>
      </c>
      <c r="C488" s="180" t="s">
        <v>314</v>
      </c>
      <c r="D488" s="170"/>
      <c r="E488" s="171"/>
      <c r="F488" s="171"/>
      <c r="G488" s="171"/>
      <c r="H488" s="198" t="str">
        <f t="shared" si="58"/>
        <v/>
      </c>
      <c r="I488" s="203">
        <v>2810</v>
      </c>
      <c r="J488" s="25">
        <v>2655</v>
      </c>
      <c r="K488" s="25">
        <v>2648</v>
      </c>
      <c r="L488" s="184">
        <f t="shared" si="59"/>
        <v>0.99736346516007535</v>
      </c>
      <c r="M488" s="206">
        <v>4</v>
      </c>
      <c r="N488" s="25">
        <v>140</v>
      </c>
      <c r="O488" s="201">
        <f t="shared" si="60"/>
        <v>5.0017863522686674E-2</v>
      </c>
      <c r="P488" s="172">
        <f t="shared" si="61"/>
        <v>2810</v>
      </c>
      <c r="Q488" s="173">
        <f t="shared" si="62"/>
        <v>2659</v>
      </c>
      <c r="R488" s="173">
        <f t="shared" si="63"/>
        <v>140</v>
      </c>
      <c r="S488" s="193">
        <f t="shared" si="64"/>
        <v>5.0017863522686674E-2</v>
      </c>
    </row>
    <row r="489" spans="1:19" x14ac:dyDescent="0.2">
      <c r="A489" s="192" t="s">
        <v>397</v>
      </c>
      <c r="B489" s="179" t="s">
        <v>17</v>
      </c>
      <c r="C489" s="180" t="s">
        <v>18</v>
      </c>
      <c r="D489" s="170"/>
      <c r="E489" s="171"/>
      <c r="F489" s="171"/>
      <c r="G489" s="171"/>
      <c r="H489" s="198" t="str">
        <f t="shared" si="58"/>
        <v/>
      </c>
      <c r="I489" s="203">
        <v>439</v>
      </c>
      <c r="J489" s="25">
        <v>363</v>
      </c>
      <c r="K489" s="25">
        <v>358</v>
      </c>
      <c r="L489" s="184">
        <f t="shared" si="59"/>
        <v>0.98622589531680438</v>
      </c>
      <c r="M489" s="206">
        <v>66</v>
      </c>
      <c r="N489" s="25">
        <v>9</v>
      </c>
      <c r="O489" s="201">
        <f t="shared" si="60"/>
        <v>2.0547945205479451E-2</v>
      </c>
      <c r="P489" s="172">
        <f t="shared" si="61"/>
        <v>439</v>
      </c>
      <c r="Q489" s="173">
        <f t="shared" si="62"/>
        <v>429</v>
      </c>
      <c r="R489" s="173">
        <f t="shared" si="63"/>
        <v>9</v>
      </c>
      <c r="S489" s="193">
        <f t="shared" si="64"/>
        <v>2.0547945205479451E-2</v>
      </c>
    </row>
    <row r="490" spans="1:19" x14ac:dyDescent="0.2">
      <c r="A490" s="192" t="s">
        <v>397</v>
      </c>
      <c r="B490" s="179" t="s">
        <v>19</v>
      </c>
      <c r="C490" s="180" t="s">
        <v>20</v>
      </c>
      <c r="D490" s="170"/>
      <c r="E490" s="171"/>
      <c r="F490" s="171"/>
      <c r="G490" s="171"/>
      <c r="H490" s="198" t="str">
        <f t="shared" si="58"/>
        <v/>
      </c>
      <c r="I490" s="203">
        <v>6580</v>
      </c>
      <c r="J490" s="25">
        <v>6484</v>
      </c>
      <c r="K490" s="25">
        <v>5558</v>
      </c>
      <c r="L490" s="184">
        <f t="shared" si="59"/>
        <v>0.85718692165330046</v>
      </c>
      <c r="M490" s="206">
        <v>3</v>
      </c>
      <c r="N490" s="25">
        <v>84</v>
      </c>
      <c r="O490" s="201">
        <f t="shared" si="60"/>
        <v>1.2783442398417288E-2</v>
      </c>
      <c r="P490" s="172">
        <f t="shared" si="61"/>
        <v>6580</v>
      </c>
      <c r="Q490" s="173">
        <f t="shared" si="62"/>
        <v>6487</v>
      </c>
      <c r="R490" s="173">
        <f t="shared" si="63"/>
        <v>84</v>
      </c>
      <c r="S490" s="193">
        <f t="shared" si="64"/>
        <v>1.2783442398417288E-2</v>
      </c>
    </row>
    <row r="491" spans="1:19" x14ac:dyDescent="0.2">
      <c r="A491" s="192" t="s">
        <v>397</v>
      </c>
      <c r="B491" s="179" t="s">
        <v>21</v>
      </c>
      <c r="C491" s="180" t="s">
        <v>22</v>
      </c>
      <c r="D491" s="170"/>
      <c r="E491" s="171"/>
      <c r="F491" s="171"/>
      <c r="G491" s="171"/>
      <c r="H491" s="198" t="str">
        <f t="shared" si="58"/>
        <v/>
      </c>
      <c r="I491" s="203">
        <v>1</v>
      </c>
      <c r="J491" s="25">
        <v>1</v>
      </c>
      <c r="K491" s="25">
        <v>1</v>
      </c>
      <c r="L491" s="184">
        <f t="shared" si="59"/>
        <v>1</v>
      </c>
      <c r="M491" s="206">
        <v>0</v>
      </c>
      <c r="N491" s="25">
        <v>0</v>
      </c>
      <c r="O491" s="201">
        <f t="shared" si="60"/>
        <v>0</v>
      </c>
      <c r="P491" s="172">
        <f t="shared" si="61"/>
        <v>1</v>
      </c>
      <c r="Q491" s="173">
        <f t="shared" si="62"/>
        <v>1</v>
      </c>
      <c r="R491" s="173" t="str">
        <f t="shared" si="63"/>
        <v/>
      </c>
      <c r="S491" s="193" t="str">
        <f t="shared" si="64"/>
        <v/>
      </c>
    </row>
    <row r="492" spans="1:19" x14ac:dyDescent="0.2">
      <c r="A492" s="192" t="s">
        <v>397</v>
      </c>
      <c r="B492" s="179" t="s">
        <v>23</v>
      </c>
      <c r="C492" s="180" t="s">
        <v>24</v>
      </c>
      <c r="D492" s="170"/>
      <c r="E492" s="171"/>
      <c r="F492" s="171"/>
      <c r="G492" s="171"/>
      <c r="H492" s="198" t="str">
        <f t="shared" si="58"/>
        <v/>
      </c>
      <c r="I492" s="203">
        <v>201</v>
      </c>
      <c r="J492" s="25">
        <v>160</v>
      </c>
      <c r="K492" s="25">
        <v>104</v>
      </c>
      <c r="L492" s="184">
        <f t="shared" si="59"/>
        <v>0.65</v>
      </c>
      <c r="M492" s="206">
        <v>0</v>
      </c>
      <c r="N492" s="25">
        <v>34</v>
      </c>
      <c r="O492" s="201">
        <f t="shared" si="60"/>
        <v>0.17525773195876287</v>
      </c>
      <c r="P492" s="172">
        <f t="shared" si="61"/>
        <v>201</v>
      </c>
      <c r="Q492" s="173">
        <f t="shared" si="62"/>
        <v>160</v>
      </c>
      <c r="R492" s="173">
        <f t="shared" si="63"/>
        <v>34</v>
      </c>
      <c r="S492" s="193">
        <f t="shared" si="64"/>
        <v>0.17525773195876287</v>
      </c>
    </row>
    <row r="493" spans="1:19" x14ac:dyDescent="0.2">
      <c r="A493" s="192" t="s">
        <v>397</v>
      </c>
      <c r="B493" s="179" t="s">
        <v>25</v>
      </c>
      <c r="C493" s="180" t="s">
        <v>262</v>
      </c>
      <c r="D493" s="170"/>
      <c r="E493" s="171"/>
      <c r="F493" s="171"/>
      <c r="G493" s="171"/>
      <c r="H493" s="198" t="str">
        <f t="shared" si="58"/>
        <v/>
      </c>
      <c r="I493" s="203">
        <v>522</v>
      </c>
      <c r="J493" s="25">
        <v>477</v>
      </c>
      <c r="K493" s="25">
        <v>474</v>
      </c>
      <c r="L493" s="184">
        <f t="shared" si="59"/>
        <v>0.99371069182389937</v>
      </c>
      <c r="M493" s="206">
        <v>0</v>
      </c>
      <c r="N493" s="25">
        <v>8</v>
      </c>
      <c r="O493" s="201">
        <f t="shared" si="60"/>
        <v>1.6494845360824743E-2</v>
      </c>
      <c r="P493" s="172">
        <f t="shared" si="61"/>
        <v>522</v>
      </c>
      <c r="Q493" s="173">
        <f t="shared" si="62"/>
        <v>477</v>
      </c>
      <c r="R493" s="173">
        <f t="shared" si="63"/>
        <v>8</v>
      </c>
      <c r="S493" s="193">
        <f t="shared" si="64"/>
        <v>1.6494845360824743E-2</v>
      </c>
    </row>
    <row r="494" spans="1:19" ht="29" x14ac:dyDescent="0.2">
      <c r="A494" s="192" t="s">
        <v>397</v>
      </c>
      <c r="B494" s="179" t="s">
        <v>26</v>
      </c>
      <c r="C494" s="180" t="s">
        <v>27</v>
      </c>
      <c r="D494" s="170"/>
      <c r="E494" s="171"/>
      <c r="F494" s="171"/>
      <c r="G494" s="171"/>
      <c r="H494" s="198" t="str">
        <f t="shared" si="58"/>
        <v/>
      </c>
      <c r="I494" s="203">
        <v>236</v>
      </c>
      <c r="J494" s="25">
        <v>181</v>
      </c>
      <c r="K494" s="25">
        <v>159</v>
      </c>
      <c r="L494" s="184">
        <f t="shared" si="59"/>
        <v>0.87845303867403313</v>
      </c>
      <c r="M494" s="206">
        <v>46</v>
      </c>
      <c r="N494" s="25">
        <v>9</v>
      </c>
      <c r="O494" s="201">
        <f t="shared" si="60"/>
        <v>3.8135593220338986E-2</v>
      </c>
      <c r="P494" s="172">
        <f t="shared" si="61"/>
        <v>236</v>
      </c>
      <c r="Q494" s="173">
        <f t="shared" si="62"/>
        <v>227</v>
      </c>
      <c r="R494" s="173">
        <f t="shared" si="63"/>
        <v>9</v>
      </c>
      <c r="S494" s="193">
        <f t="shared" si="64"/>
        <v>3.8135593220338986E-2</v>
      </c>
    </row>
    <row r="495" spans="1:19" x14ac:dyDescent="0.2">
      <c r="A495" s="192" t="s">
        <v>397</v>
      </c>
      <c r="B495" s="179" t="s">
        <v>315</v>
      </c>
      <c r="C495" s="180" t="s">
        <v>316</v>
      </c>
      <c r="D495" s="170"/>
      <c r="E495" s="171"/>
      <c r="F495" s="171"/>
      <c r="G495" s="171"/>
      <c r="H495" s="198" t="str">
        <f t="shared" si="58"/>
        <v/>
      </c>
      <c r="I495" s="203">
        <v>74</v>
      </c>
      <c r="J495" s="25">
        <v>66</v>
      </c>
      <c r="K495" s="25">
        <v>56</v>
      </c>
      <c r="L495" s="184">
        <f t="shared" si="59"/>
        <v>0.84848484848484851</v>
      </c>
      <c r="M495" s="206">
        <v>0</v>
      </c>
      <c r="N495" s="25">
        <v>8</v>
      </c>
      <c r="O495" s="201">
        <f t="shared" si="60"/>
        <v>0.10810810810810811</v>
      </c>
      <c r="P495" s="172">
        <f t="shared" si="61"/>
        <v>74</v>
      </c>
      <c r="Q495" s="173">
        <f t="shared" si="62"/>
        <v>66</v>
      </c>
      <c r="R495" s="173">
        <f t="shared" si="63"/>
        <v>8</v>
      </c>
      <c r="S495" s="193">
        <f t="shared" si="64"/>
        <v>0.10810810810810811</v>
      </c>
    </row>
    <row r="496" spans="1:19" x14ac:dyDescent="0.2">
      <c r="A496" s="192" t="s">
        <v>397</v>
      </c>
      <c r="B496" s="179" t="s">
        <v>28</v>
      </c>
      <c r="C496" s="180" t="s">
        <v>374</v>
      </c>
      <c r="D496" s="170"/>
      <c r="E496" s="171"/>
      <c r="F496" s="171"/>
      <c r="G496" s="171"/>
      <c r="H496" s="198" t="str">
        <f t="shared" si="58"/>
        <v/>
      </c>
      <c r="I496" s="203">
        <v>2</v>
      </c>
      <c r="J496" s="25">
        <v>1</v>
      </c>
      <c r="K496" s="25">
        <v>1</v>
      </c>
      <c r="L496" s="184">
        <f t="shared" si="59"/>
        <v>1</v>
      </c>
      <c r="M496" s="206">
        <v>0</v>
      </c>
      <c r="N496" s="25">
        <v>1</v>
      </c>
      <c r="O496" s="201">
        <f t="shared" si="60"/>
        <v>0.5</v>
      </c>
      <c r="P496" s="172">
        <f t="shared" si="61"/>
        <v>2</v>
      </c>
      <c r="Q496" s="173">
        <f t="shared" si="62"/>
        <v>1</v>
      </c>
      <c r="R496" s="173">
        <f t="shared" si="63"/>
        <v>1</v>
      </c>
      <c r="S496" s="193">
        <f t="shared" si="64"/>
        <v>0.5</v>
      </c>
    </row>
    <row r="497" spans="1:19" x14ac:dyDescent="0.2">
      <c r="A497" s="192" t="s">
        <v>397</v>
      </c>
      <c r="B497" s="179" t="s">
        <v>28</v>
      </c>
      <c r="C497" s="180" t="s">
        <v>30</v>
      </c>
      <c r="D497" s="170"/>
      <c r="E497" s="171"/>
      <c r="F497" s="171"/>
      <c r="G497" s="171"/>
      <c r="H497" s="198" t="str">
        <f t="shared" si="58"/>
        <v/>
      </c>
      <c r="I497" s="203">
        <v>7</v>
      </c>
      <c r="J497" s="25">
        <v>7</v>
      </c>
      <c r="K497" s="25">
        <v>7</v>
      </c>
      <c r="L497" s="184">
        <f t="shared" si="59"/>
        <v>1</v>
      </c>
      <c r="M497" s="206">
        <v>0</v>
      </c>
      <c r="N497" s="25">
        <v>0</v>
      </c>
      <c r="O497" s="201">
        <f t="shared" si="60"/>
        <v>0</v>
      </c>
      <c r="P497" s="172">
        <f t="shared" si="61"/>
        <v>7</v>
      </c>
      <c r="Q497" s="173">
        <f t="shared" si="62"/>
        <v>7</v>
      </c>
      <c r="R497" s="173" t="str">
        <f t="shared" si="63"/>
        <v/>
      </c>
      <c r="S497" s="193" t="str">
        <f t="shared" si="64"/>
        <v/>
      </c>
    </row>
    <row r="498" spans="1:19" x14ac:dyDescent="0.2">
      <c r="A498" s="192" t="s">
        <v>397</v>
      </c>
      <c r="B498" s="179" t="s">
        <v>28</v>
      </c>
      <c r="C498" s="180" t="s">
        <v>31</v>
      </c>
      <c r="D498" s="170">
        <v>1</v>
      </c>
      <c r="E498" s="171">
        <v>0</v>
      </c>
      <c r="F498" s="171">
        <v>0</v>
      </c>
      <c r="G498" s="171">
        <v>1</v>
      </c>
      <c r="H498" s="198">
        <f t="shared" si="58"/>
        <v>1</v>
      </c>
      <c r="I498" s="203">
        <v>3</v>
      </c>
      <c r="J498" s="25">
        <v>3</v>
      </c>
      <c r="K498" s="25">
        <v>2</v>
      </c>
      <c r="L498" s="184">
        <f t="shared" si="59"/>
        <v>0.66666666666666663</v>
      </c>
      <c r="M498" s="206">
        <v>0</v>
      </c>
      <c r="N498" s="25">
        <v>0</v>
      </c>
      <c r="O498" s="201">
        <f t="shared" si="60"/>
        <v>0</v>
      </c>
      <c r="P498" s="172">
        <f t="shared" si="61"/>
        <v>4</v>
      </c>
      <c r="Q498" s="173">
        <f t="shared" si="62"/>
        <v>3</v>
      </c>
      <c r="R498" s="173">
        <f t="shared" si="63"/>
        <v>1</v>
      </c>
      <c r="S498" s="193">
        <f t="shared" si="64"/>
        <v>0.25</v>
      </c>
    </row>
    <row r="499" spans="1:19" x14ac:dyDescent="0.2">
      <c r="A499" s="192" t="s">
        <v>397</v>
      </c>
      <c r="B499" s="179" t="s">
        <v>32</v>
      </c>
      <c r="C499" s="180" t="s">
        <v>33</v>
      </c>
      <c r="D499" s="170"/>
      <c r="E499" s="171"/>
      <c r="F499" s="171"/>
      <c r="G499" s="171"/>
      <c r="H499" s="198" t="str">
        <f t="shared" si="58"/>
        <v/>
      </c>
      <c r="I499" s="203">
        <v>419</v>
      </c>
      <c r="J499" s="25">
        <v>402</v>
      </c>
      <c r="K499" s="25">
        <v>391</v>
      </c>
      <c r="L499" s="184">
        <f t="shared" si="59"/>
        <v>0.97263681592039797</v>
      </c>
      <c r="M499" s="206">
        <v>5</v>
      </c>
      <c r="N499" s="25">
        <v>12</v>
      </c>
      <c r="O499" s="201">
        <f t="shared" si="60"/>
        <v>2.8639618138424822E-2</v>
      </c>
      <c r="P499" s="172">
        <f t="shared" si="61"/>
        <v>419</v>
      </c>
      <c r="Q499" s="173">
        <f t="shared" si="62"/>
        <v>407</v>
      </c>
      <c r="R499" s="173">
        <f t="shared" si="63"/>
        <v>12</v>
      </c>
      <c r="S499" s="193">
        <f t="shared" si="64"/>
        <v>2.8639618138424822E-2</v>
      </c>
    </row>
    <row r="500" spans="1:19" x14ac:dyDescent="0.2">
      <c r="A500" s="192" t="s">
        <v>397</v>
      </c>
      <c r="B500" s="179" t="s">
        <v>317</v>
      </c>
      <c r="C500" s="180" t="s">
        <v>318</v>
      </c>
      <c r="D500" s="170"/>
      <c r="E500" s="171"/>
      <c r="F500" s="171"/>
      <c r="G500" s="171"/>
      <c r="H500" s="198" t="str">
        <f t="shared" si="58"/>
        <v/>
      </c>
      <c r="I500" s="203">
        <v>321</v>
      </c>
      <c r="J500" s="25">
        <v>267</v>
      </c>
      <c r="K500" s="25">
        <v>266</v>
      </c>
      <c r="L500" s="184">
        <f t="shared" si="59"/>
        <v>0.99625468164794007</v>
      </c>
      <c r="M500" s="206">
        <v>0</v>
      </c>
      <c r="N500" s="25">
        <v>44</v>
      </c>
      <c r="O500" s="201">
        <f t="shared" si="60"/>
        <v>0.14147909967845659</v>
      </c>
      <c r="P500" s="172">
        <f t="shared" si="61"/>
        <v>321</v>
      </c>
      <c r="Q500" s="173">
        <f t="shared" si="62"/>
        <v>267</v>
      </c>
      <c r="R500" s="173">
        <f t="shared" si="63"/>
        <v>44</v>
      </c>
      <c r="S500" s="193">
        <f t="shared" si="64"/>
        <v>0.14147909967845659</v>
      </c>
    </row>
    <row r="501" spans="1:19" x14ac:dyDescent="0.2">
      <c r="A501" s="192" t="s">
        <v>397</v>
      </c>
      <c r="B501" s="179" t="s">
        <v>321</v>
      </c>
      <c r="C501" s="180" t="s">
        <v>322</v>
      </c>
      <c r="D501" s="170"/>
      <c r="E501" s="171"/>
      <c r="F501" s="171"/>
      <c r="G501" s="171"/>
      <c r="H501" s="198" t="str">
        <f t="shared" si="58"/>
        <v/>
      </c>
      <c r="I501" s="203">
        <v>98</v>
      </c>
      <c r="J501" s="25">
        <v>89</v>
      </c>
      <c r="K501" s="25">
        <v>69</v>
      </c>
      <c r="L501" s="184">
        <f t="shared" si="59"/>
        <v>0.7752808988764045</v>
      </c>
      <c r="M501" s="206">
        <v>5</v>
      </c>
      <c r="N501" s="25">
        <v>3</v>
      </c>
      <c r="O501" s="201">
        <f t="shared" si="60"/>
        <v>3.0927835051546393E-2</v>
      </c>
      <c r="P501" s="172">
        <f t="shared" si="61"/>
        <v>98</v>
      </c>
      <c r="Q501" s="173">
        <f t="shared" si="62"/>
        <v>94</v>
      </c>
      <c r="R501" s="173">
        <f t="shared" si="63"/>
        <v>3</v>
      </c>
      <c r="S501" s="193">
        <f t="shared" si="64"/>
        <v>3.0927835051546393E-2</v>
      </c>
    </row>
    <row r="502" spans="1:19" x14ac:dyDescent="0.2">
      <c r="A502" s="192" t="s">
        <v>397</v>
      </c>
      <c r="B502" s="179" t="s">
        <v>34</v>
      </c>
      <c r="C502" s="180" t="s">
        <v>266</v>
      </c>
      <c r="D502" s="170"/>
      <c r="E502" s="171"/>
      <c r="F502" s="171"/>
      <c r="G502" s="171"/>
      <c r="H502" s="198" t="str">
        <f t="shared" si="58"/>
        <v/>
      </c>
      <c r="I502" s="203">
        <v>339</v>
      </c>
      <c r="J502" s="25">
        <v>224</v>
      </c>
      <c r="K502" s="25">
        <v>81</v>
      </c>
      <c r="L502" s="184">
        <f t="shared" si="59"/>
        <v>0.36160714285714285</v>
      </c>
      <c r="M502" s="206">
        <v>2</v>
      </c>
      <c r="N502" s="25">
        <v>107</v>
      </c>
      <c r="O502" s="201">
        <f t="shared" si="60"/>
        <v>0.3213213213213213</v>
      </c>
      <c r="P502" s="172">
        <f t="shared" si="61"/>
        <v>339</v>
      </c>
      <c r="Q502" s="173">
        <f t="shared" si="62"/>
        <v>226</v>
      </c>
      <c r="R502" s="173">
        <f t="shared" si="63"/>
        <v>107</v>
      </c>
      <c r="S502" s="193">
        <f t="shared" si="64"/>
        <v>0.3213213213213213</v>
      </c>
    </row>
    <row r="503" spans="1:19" x14ac:dyDescent="0.2">
      <c r="A503" s="192" t="s">
        <v>397</v>
      </c>
      <c r="B503" s="179" t="s">
        <v>35</v>
      </c>
      <c r="C503" s="180" t="s">
        <v>37</v>
      </c>
      <c r="D503" s="170">
        <v>3</v>
      </c>
      <c r="E503" s="171">
        <v>3</v>
      </c>
      <c r="F503" s="171">
        <v>0</v>
      </c>
      <c r="G503" s="171">
        <v>0</v>
      </c>
      <c r="H503" s="198">
        <f t="shared" si="58"/>
        <v>0</v>
      </c>
      <c r="I503" s="203">
        <v>607</v>
      </c>
      <c r="J503" s="25">
        <v>533</v>
      </c>
      <c r="K503" s="25">
        <v>445</v>
      </c>
      <c r="L503" s="184">
        <f t="shared" si="59"/>
        <v>0.83489681050656661</v>
      </c>
      <c r="M503" s="206">
        <v>16</v>
      </c>
      <c r="N503" s="25">
        <v>51</v>
      </c>
      <c r="O503" s="201">
        <f t="shared" si="60"/>
        <v>8.5000000000000006E-2</v>
      </c>
      <c r="P503" s="172">
        <f t="shared" si="61"/>
        <v>610</v>
      </c>
      <c r="Q503" s="173">
        <f t="shared" si="62"/>
        <v>552</v>
      </c>
      <c r="R503" s="173">
        <f t="shared" si="63"/>
        <v>51</v>
      </c>
      <c r="S503" s="193">
        <f t="shared" si="64"/>
        <v>8.45771144278607E-2</v>
      </c>
    </row>
    <row r="504" spans="1:19" ht="29" x14ac:dyDescent="0.2">
      <c r="A504" s="192" t="s">
        <v>397</v>
      </c>
      <c r="B504" s="179" t="s">
        <v>40</v>
      </c>
      <c r="C504" s="180" t="s">
        <v>41</v>
      </c>
      <c r="D504" s="170">
        <v>3</v>
      </c>
      <c r="E504" s="171">
        <v>3</v>
      </c>
      <c r="F504" s="171">
        <v>1</v>
      </c>
      <c r="G504" s="171">
        <v>0</v>
      </c>
      <c r="H504" s="198">
        <f t="shared" si="58"/>
        <v>0</v>
      </c>
      <c r="I504" s="203">
        <v>20</v>
      </c>
      <c r="J504" s="25">
        <v>18</v>
      </c>
      <c r="K504" s="25">
        <v>18</v>
      </c>
      <c r="L504" s="184">
        <f t="shared" si="59"/>
        <v>1</v>
      </c>
      <c r="M504" s="206">
        <v>0</v>
      </c>
      <c r="N504" s="25">
        <v>1</v>
      </c>
      <c r="O504" s="201">
        <f t="shared" si="60"/>
        <v>5.2631578947368418E-2</v>
      </c>
      <c r="P504" s="172">
        <f t="shared" si="61"/>
        <v>23</v>
      </c>
      <c r="Q504" s="173">
        <f t="shared" si="62"/>
        <v>21</v>
      </c>
      <c r="R504" s="173">
        <f t="shared" si="63"/>
        <v>1</v>
      </c>
      <c r="S504" s="193">
        <f t="shared" si="64"/>
        <v>4.5454545454545456E-2</v>
      </c>
    </row>
    <row r="505" spans="1:19" x14ac:dyDescent="0.2">
      <c r="A505" s="192" t="s">
        <v>397</v>
      </c>
      <c r="B505" s="179" t="s">
        <v>42</v>
      </c>
      <c r="C505" s="180" t="s">
        <v>43</v>
      </c>
      <c r="D505" s="170">
        <v>12</v>
      </c>
      <c r="E505" s="171">
        <v>12</v>
      </c>
      <c r="F505" s="171">
        <v>0</v>
      </c>
      <c r="G505" s="171">
        <v>0</v>
      </c>
      <c r="H505" s="198">
        <f t="shared" si="58"/>
        <v>0</v>
      </c>
      <c r="I505" s="203">
        <v>1577</v>
      </c>
      <c r="J505" s="25">
        <v>1296</v>
      </c>
      <c r="K505" s="25">
        <v>1250</v>
      </c>
      <c r="L505" s="184">
        <f t="shared" si="59"/>
        <v>0.96450617283950613</v>
      </c>
      <c r="M505" s="206">
        <v>0</v>
      </c>
      <c r="N505" s="25">
        <v>144</v>
      </c>
      <c r="O505" s="201">
        <f t="shared" si="60"/>
        <v>0.1</v>
      </c>
      <c r="P505" s="172">
        <f t="shared" si="61"/>
        <v>1589</v>
      </c>
      <c r="Q505" s="173">
        <f t="shared" si="62"/>
        <v>1308</v>
      </c>
      <c r="R505" s="173">
        <f t="shared" si="63"/>
        <v>144</v>
      </c>
      <c r="S505" s="193">
        <f t="shared" si="64"/>
        <v>9.9173553719008267E-2</v>
      </c>
    </row>
    <row r="506" spans="1:19" x14ac:dyDescent="0.2">
      <c r="A506" s="192" t="s">
        <v>397</v>
      </c>
      <c r="B506" s="179" t="s">
        <v>42</v>
      </c>
      <c r="C506" s="180" t="s">
        <v>328</v>
      </c>
      <c r="D506" s="170"/>
      <c r="E506" s="171"/>
      <c r="F506" s="171"/>
      <c r="G506" s="171"/>
      <c r="H506" s="198" t="str">
        <f t="shared" ref="H506:H569" si="70">IF((E506+G506)&lt;&gt;0,G506/(E506+G506),"")</f>
        <v/>
      </c>
      <c r="I506" s="203">
        <v>224</v>
      </c>
      <c r="J506" s="25">
        <v>207</v>
      </c>
      <c r="K506" s="25">
        <v>207</v>
      </c>
      <c r="L506" s="184">
        <f t="shared" ref="L506:L569" si="71">IF(J506&lt;&gt;0,K506/J506,"")</f>
        <v>1</v>
      </c>
      <c r="M506" s="206">
        <v>0</v>
      </c>
      <c r="N506" s="25">
        <v>10</v>
      </c>
      <c r="O506" s="201">
        <f t="shared" ref="O506:O569" si="72">IF((J506+M506+N506)&lt;&gt;0,N506/(J506+M506+N506),"")</f>
        <v>4.6082949308755762E-2</v>
      </c>
      <c r="P506" s="172">
        <f t="shared" ref="P506:P569" si="73">IF(SUM(D506,I506)&gt;0,SUM(D506,I506),"")</f>
        <v>224</v>
      </c>
      <c r="Q506" s="173">
        <f t="shared" ref="Q506:Q569" si="74">IF(SUM(E506,J506, M506)&gt;0,SUM(E506,J506, M506),"")</f>
        <v>207</v>
      </c>
      <c r="R506" s="173">
        <f t="shared" ref="R506:R569" si="75">IF(SUM(G506,N506)&gt;0,SUM(G506,N506),"")</f>
        <v>10</v>
      </c>
      <c r="S506" s="193">
        <f t="shared" ref="S506:S569" si="76">IFERROR(IF((Q506+R506)&lt;&gt;0,R506/(Q506+R506),""),"")</f>
        <v>4.6082949308755762E-2</v>
      </c>
    </row>
    <row r="507" spans="1:19" ht="29" x14ac:dyDescent="0.2">
      <c r="A507" s="192" t="s">
        <v>397</v>
      </c>
      <c r="B507" s="179" t="s">
        <v>42</v>
      </c>
      <c r="C507" s="180" t="s">
        <v>45</v>
      </c>
      <c r="D507" s="170"/>
      <c r="E507" s="171"/>
      <c r="F507" s="171"/>
      <c r="G507" s="171"/>
      <c r="H507" s="198" t="str">
        <f t="shared" si="70"/>
        <v/>
      </c>
      <c r="I507" s="203">
        <v>1009</v>
      </c>
      <c r="J507" s="25">
        <v>919</v>
      </c>
      <c r="K507" s="25">
        <v>806</v>
      </c>
      <c r="L507" s="184">
        <f t="shared" si="71"/>
        <v>0.87704026115342759</v>
      </c>
      <c r="M507" s="206">
        <v>0</v>
      </c>
      <c r="N507" s="25">
        <v>28</v>
      </c>
      <c r="O507" s="201">
        <f t="shared" si="72"/>
        <v>2.9567053854276663E-2</v>
      </c>
      <c r="P507" s="172">
        <f t="shared" si="73"/>
        <v>1009</v>
      </c>
      <c r="Q507" s="173">
        <f t="shared" si="74"/>
        <v>919</v>
      </c>
      <c r="R507" s="173">
        <f t="shared" si="75"/>
        <v>28</v>
      </c>
      <c r="S507" s="193">
        <f t="shared" si="76"/>
        <v>2.9567053854276663E-2</v>
      </c>
    </row>
    <row r="508" spans="1:19" x14ac:dyDescent="0.2">
      <c r="A508" s="192" t="s">
        <v>397</v>
      </c>
      <c r="B508" s="179" t="s">
        <v>42</v>
      </c>
      <c r="C508" s="180" t="s">
        <v>46</v>
      </c>
      <c r="D508" s="170">
        <v>4</v>
      </c>
      <c r="E508" s="171">
        <v>4</v>
      </c>
      <c r="F508" s="171">
        <v>0</v>
      </c>
      <c r="G508" s="171">
        <v>0</v>
      </c>
      <c r="H508" s="198">
        <f t="shared" si="70"/>
        <v>0</v>
      </c>
      <c r="I508" s="203">
        <v>1997</v>
      </c>
      <c r="J508" s="25">
        <v>1410</v>
      </c>
      <c r="K508" s="25">
        <v>1332</v>
      </c>
      <c r="L508" s="184">
        <f t="shared" si="71"/>
        <v>0.94468085106382982</v>
      </c>
      <c r="M508" s="206">
        <v>0</v>
      </c>
      <c r="N508" s="25">
        <v>465</v>
      </c>
      <c r="O508" s="201">
        <f t="shared" si="72"/>
        <v>0.248</v>
      </c>
      <c r="P508" s="172">
        <f t="shared" si="73"/>
        <v>2001</v>
      </c>
      <c r="Q508" s="173">
        <f t="shared" si="74"/>
        <v>1414</v>
      </c>
      <c r="R508" s="173">
        <f t="shared" si="75"/>
        <v>465</v>
      </c>
      <c r="S508" s="193">
        <f t="shared" si="76"/>
        <v>0.24747205960617349</v>
      </c>
    </row>
    <row r="509" spans="1:19" x14ac:dyDescent="0.2">
      <c r="A509" s="192" t="s">
        <v>397</v>
      </c>
      <c r="B509" s="179" t="s">
        <v>42</v>
      </c>
      <c r="C509" s="180" t="s">
        <v>492</v>
      </c>
      <c r="D509" s="170"/>
      <c r="E509" s="171"/>
      <c r="F509" s="171"/>
      <c r="G509" s="171"/>
      <c r="H509" s="198" t="str">
        <f t="shared" si="70"/>
        <v/>
      </c>
      <c r="I509" s="203">
        <v>166</v>
      </c>
      <c r="J509" s="25">
        <v>158</v>
      </c>
      <c r="K509" s="25">
        <v>83</v>
      </c>
      <c r="L509" s="184">
        <f t="shared" si="71"/>
        <v>0.52531645569620256</v>
      </c>
      <c r="M509" s="206">
        <v>0</v>
      </c>
      <c r="N509" s="25">
        <v>6</v>
      </c>
      <c r="O509" s="201">
        <f t="shared" si="72"/>
        <v>3.6585365853658534E-2</v>
      </c>
      <c r="P509" s="172">
        <f t="shared" si="73"/>
        <v>166</v>
      </c>
      <c r="Q509" s="173">
        <f t="shared" si="74"/>
        <v>158</v>
      </c>
      <c r="R509" s="173">
        <f t="shared" si="75"/>
        <v>6</v>
      </c>
      <c r="S509" s="193">
        <f t="shared" si="76"/>
        <v>3.6585365853658534E-2</v>
      </c>
    </row>
    <row r="510" spans="1:19" x14ac:dyDescent="0.2">
      <c r="A510" s="192" t="s">
        <v>397</v>
      </c>
      <c r="B510" s="179" t="s">
        <v>47</v>
      </c>
      <c r="C510" s="180" t="s">
        <v>48</v>
      </c>
      <c r="D510" s="170"/>
      <c r="E510" s="171"/>
      <c r="F510" s="171"/>
      <c r="G510" s="171"/>
      <c r="H510" s="198" t="str">
        <f t="shared" si="70"/>
        <v/>
      </c>
      <c r="I510" s="203">
        <v>24</v>
      </c>
      <c r="J510" s="25">
        <v>23</v>
      </c>
      <c r="K510" s="25">
        <v>23</v>
      </c>
      <c r="L510" s="184">
        <f t="shared" si="71"/>
        <v>1</v>
      </c>
      <c r="M510" s="206">
        <v>0</v>
      </c>
      <c r="N510" s="25">
        <v>0</v>
      </c>
      <c r="O510" s="201">
        <f t="shared" si="72"/>
        <v>0</v>
      </c>
      <c r="P510" s="172">
        <f t="shared" si="73"/>
        <v>24</v>
      </c>
      <c r="Q510" s="173">
        <f t="shared" si="74"/>
        <v>23</v>
      </c>
      <c r="R510" s="173" t="str">
        <f t="shared" si="75"/>
        <v/>
      </c>
      <c r="S510" s="193" t="str">
        <f t="shared" si="76"/>
        <v/>
      </c>
    </row>
    <row r="511" spans="1:19" ht="43" x14ac:dyDescent="0.2">
      <c r="A511" s="192" t="s">
        <v>397</v>
      </c>
      <c r="B511" s="179" t="s">
        <v>539</v>
      </c>
      <c r="C511" s="180" t="s">
        <v>49</v>
      </c>
      <c r="D511" s="170">
        <v>3</v>
      </c>
      <c r="E511" s="171">
        <v>3</v>
      </c>
      <c r="F511" s="171">
        <v>1</v>
      </c>
      <c r="G511" s="171">
        <v>0</v>
      </c>
      <c r="H511" s="198">
        <f t="shared" si="70"/>
        <v>0</v>
      </c>
      <c r="I511" s="203">
        <v>85</v>
      </c>
      <c r="J511" s="25">
        <v>69</v>
      </c>
      <c r="K511" s="25">
        <v>25</v>
      </c>
      <c r="L511" s="184">
        <f t="shared" si="71"/>
        <v>0.36231884057971014</v>
      </c>
      <c r="M511" s="206">
        <v>0</v>
      </c>
      <c r="N511" s="25">
        <v>13</v>
      </c>
      <c r="O511" s="201">
        <f t="shared" si="72"/>
        <v>0.15853658536585366</v>
      </c>
      <c r="P511" s="172">
        <f t="shared" si="73"/>
        <v>88</v>
      </c>
      <c r="Q511" s="173">
        <f t="shared" si="74"/>
        <v>72</v>
      </c>
      <c r="R511" s="173">
        <f t="shared" si="75"/>
        <v>13</v>
      </c>
      <c r="S511" s="193">
        <f t="shared" si="76"/>
        <v>0.15294117647058825</v>
      </c>
    </row>
    <row r="512" spans="1:19" x14ac:dyDescent="0.2">
      <c r="A512" s="192" t="s">
        <v>397</v>
      </c>
      <c r="B512" s="179" t="s">
        <v>50</v>
      </c>
      <c r="C512" s="180" t="s">
        <v>51</v>
      </c>
      <c r="D512" s="170">
        <v>6</v>
      </c>
      <c r="E512" s="171">
        <v>6</v>
      </c>
      <c r="F512" s="171">
        <v>2</v>
      </c>
      <c r="G512" s="171">
        <v>0</v>
      </c>
      <c r="H512" s="198">
        <f t="shared" si="70"/>
        <v>0</v>
      </c>
      <c r="I512" s="203">
        <v>21</v>
      </c>
      <c r="J512" s="25">
        <v>18</v>
      </c>
      <c r="K512" s="25">
        <v>17</v>
      </c>
      <c r="L512" s="184">
        <f t="shared" si="71"/>
        <v>0.94444444444444442</v>
      </c>
      <c r="M512" s="206">
        <v>1</v>
      </c>
      <c r="N512" s="25">
        <v>1</v>
      </c>
      <c r="O512" s="201">
        <f t="shared" si="72"/>
        <v>0.05</v>
      </c>
      <c r="P512" s="172">
        <f t="shared" si="73"/>
        <v>27</v>
      </c>
      <c r="Q512" s="173">
        <f t="shared" si="74"/>
        <v>25</v>
      </c>
      <c r="R512" s="173">
        <f t="shared" si="75"/>
        <v>1</v>
      </c>
      <c r="S512" s="193">
        <f t="shared" si="76"/>
        <v>3.8461538461538464E-2</v>
      </c>
    </row>
    <row r="513" spans="1:19" x14ac:dyDescent="0.2">
      <c r="A513" s="192" t="s">
        <v>397</v>
      </c>
      <c r="B513" s="179" t="s">
        <v>52</v>
      </c>
      <c r="C513" s="180" t="s">
        <v>400</v>
      </c>
      <c r="D513" s="170"/>
      <c r="E513" s="171"/>
      <c r="F513" s="171"/>
      <c r="G513" s="171"/>
      <c r="H513" s="198" t="str">
        <f t="shared" si="70"/>
        <v/>
      </c>
      <c r="I513" s="203">
        <v>582</v>
      </c>
      <c r="J513" s="25">
        <v>359</v>
      </c>
      <c r="K513" s="25">
        <v>307</v>
      </c>
      <c r="L513" s="184">
        <f t="shared" si="71"/>
        <v>0.85515320334261835</v>
      </c>
      <c r="M513" s="206">
        <v>0</v>
      </c>
      <c r="N513" s="25">
        <v>207</v>
      </c>
      <c r="O513" s="201">
        <f t="shared" si="72"/>
        <v>0.36572438162544169</v>
      </c>
      <c r="P513" s="172">
        <f t="shared" si="73"/>
        <v>582</v>
      </c>
      <c r="Q513" s="173">
        <f t="shared" si="74"/>
        <v>359</v>
      </c>
      <c r="R513" s="173">
        <f t="shared" si="75"/>
        <v>207</v>
      </c>
      <c r="S513" s="193">
        <f t="shared" si="76"/>
        <v>0.36572438162544169</v>
      </c>
    </row>
    <row r="514" spans="1:19" x14ac:dyDescent="0.2">
      <c r="A514" s="192" t="s">
        <v>397</v>
      </c>
      <c r="B514" s="179" t="s">
        <v>53</v>
      </c>
      <c r="C514" s="180" t="s">
        <v>54</v>
      </c>
      <c r="D514" s="170"/>
      <c r="E514" s="171"/>
      <c r="F514" s="171"/>
      <c r="G514" s="171"/>
      <c r="H514" s="198" t="str">
        <f t="shared" si="70"/>
        <v/>
      </c>
      <c r="I514" s="203">
        <v>96</v>
      </c>
      <c r="J514" s="25">
        <v>68</v>
      </c>
      <c r="K514" s="25">
        <v>67</v>
      </c>
      <c r="L514" s="184">
        <f t="shared" si="71"/>
        <v>0.98529411764705888</v>
      </c>
      <c r="M514" s="206">
        <v>0</v>
      </c>
      <c r="N514" s="25">
        <v>27</v>
      </c>
      <c r="O514" s="201">
        <f t="shared" si="72"/>
        <v>0.28421052631578947</v>
      </c>
      <c r="P514" s="172">
        <f t="shared" si="73"/>
        <v>96</v>
      </c>
      <c r="Q514" s="173">
        <f t="shared" si="74"/>
        <v>68</v>
      </c>
      <c r="R514" s="173">
        <f t="shared" si="75"/>
        <v>27</v>
      </c>
      <c r="S514" s="193">
        <f t="shared" si="76"/>
        <v>0.28421052631578947</v>
      </c>
    </row>
    <row r="515" spans="1:19" x14ac:dyDescent="0.2">
      <c r="A515" s="192" t="s">
        <v>397</v>
      </c>
      <c r="B515" s="179" t="s">
        <v>55</v>
      </c>
      <c r="C515" s="180" t="s">
        <v>56</v>
      </c>
      <c r="D515" s="170">
        <v>1</v>
      </c>
      <c r="E515" s="171">
        <v>1</v>
      </c>
      <c r="F515" s="171">
        <v>1</v>
      </c>
      <c r="G515" s="171">
        <v>0</v>
      </c>
      <c r="H515" s="198">
        <f t="shared" si="70"/>
        <v>0</v>
      </c>
      <c r="I515" s="203">
        <v>900</v>
      </c>
      <c r="J515" s="25">
        <v>598</v>
      </c>
      <c r="K515" s="25">
        <v>515</v>
      </c>
      <c r="L515" s="184">
        <f t="shared" si="71"/>
        <v>0.8612040133779264</v>
      </c>
      <c r="M515" s="206">
        <v>19</v>
      </c>
      <c r="N515" s="25">
        <v>267</v>
      </c>
      <c r="O515" s="201">
        <f t="shared" si="72"/>
        <v>0.30203619909502261</v>
      </c>
      <c r="P515" s="172">
        <f t="shared" si="73"/>
        <v>901</v>
      </c>
      <c r="Q515" s="173">
        <f t="shared" si="74"/>
        <v>618</v>
      </c>
      <c r="R515" s="173">
        <f t="shared" si="75"/>
        <v>267</v>
      </c>
      <c r="S515" s="193">
        <f t="shared" si="76"/>
        <v>0.30169491525423731</v>
      </c>
    </row>
    <row r="516" spans="1:19" x14ac:dyDescent="0.2">
      <c r="A516" s="192" t="s">
        <v>397</v>
      </c>
      <c r="B516" s="179" t="s">
        <v>57</v>
      </c>
      <c r="C516" s="180" t="s">
        <v>58</v>
      </c>
      <c r="D516" s="170">
        <v>3</v>
      </c>
      <c r="E516" s="171">
        <v>3</v>
      </c>
      <c r="F516" s="171">
        <v>3</v>
      </c>
      <c r="G516" s="171">
        <v>0</v>
      </c>
      <c r="H516" s="198">
        <f t="shared" si="70"/>
        <v>0</v>
      </c>
      <c r="I516" s="203">
        <v>789</v>
      </c>
      <c r="J516" s="25">
        <v>559</v>
      </c>
      <c r="K516" s="25">
        <v>411</v>
      </c>
      <c r="L516" s="184">
        <f t="shared" si="71"/>
        <v>0.73524150268336319</v>
      </c>
      <c r="M516" s="206">
        <v>60</v>
      </c>
      <c r="N516" s="25">
        <v>162</v>
      </c>
      <c r="O516" s="201">
        <f t="shared" si="72"/>
        <v>0.20742637644046094</v>
      </c>
      <c r="P516" s="172">
        <f t="shared" si="73"/>
        <v>792</v>
      </c>
      <c r="Q516" s="173">
        <f t="shared" si="74"/>
        <v>622</v>
      </c>
      <c r="R516" s="173">
        <f t="shared" si="75"/>
        <v>162</v>
      </c>
      <c r="S516" s="193">
        <f t="shared" si="76"/>
        <v>0.2066326530612245</v>
      </c>
    </row>
    <row r="517" spans="1:19" x14ac:dyDescent="0.2">
      <c r="A517" s="192" t="s">
        <v>397</v>
      </c>
      <c r="B517" s="179" t="s">
        <v>59</v>
      </c>
      <c r="C517" s="180" t="s">
        <v>60</v>
      </c>
      <c r="D517" s="170"/>
      <c r="E517" s="171"/>
      <c r="F517" s="171"/>
      <c r="G517" s="171"/>
      <c r="H517" s="198" t="str">
        <f t="shared" si="70"/>
        <v/>
      </c>
      <c r="I517" s="203">
        <v>1</v>
      </c>
      <c r="J517" s="25"/>
      <c r="K517" s="25"/>
      <c r="L517" s="184" t="str">
        <f t="shared" si="71"/>
        <v/>
      </c>
      <c r="M517" s="206"/>
      <c r="N517" s="25"/>
      <c r="O517" s="201" t="str">
        <f t="shared" si="72"/>
        <v/>
      </c>
      <c r="P517" s="172">
        <f t="shared" si="73"/>
        <v>1</v>
      </c>
      <c r="Q517" s="173" t="str">
        <f t="shared" si="74"/>
        <v/>
      </c>
      <c r="R517" s="173" t="str">
        <f t="shared" si="75"/>
        <v/>
      </c>
      <c r="S517" s="193" t="str">
        <f t="shared" si="76"/>
        <v/>
      </c>
    </row>
    <row r="518" spans="1:19" x14ac:dyDescent="0.2">
      <c r="A518" s="192" t="s">
        <v>397</v>
      </c>
      <c r="B518" s="179" t="s">
        <v>61</v>
      </c>
      <c r="C518" s="180" t="s">
        <v>269</v>
      </c>
      <c r="D518" s="170"/>
      <c r="E518" s="171"/>
      <c r="F518" s="171"/>
      <c r="G518" s="171"/>
      <c r="H518" s="198" t="str">
        <f t="shared" si="70"/>
        <v/>
      </c>
      <c r="I518" s="203">
        <v>1</v>
      </c>
      <c r="J518" s="25">
        <v>1</v>
      </c>
      <c r="K518" s="25">
        <v>1</v>
      </c>
      <c r="L518" s="184">
        <f t="shared" si="71"/>
        <v>1</v>
      </c>
      <c r="M518" s="206">
        <v>0</v>
      </c>
      <c r="N518" s="25">
        <v>0</v>
      </c>
      <c r="O518" s="201">
        <f t="shared" si="72"/>
        <v>0</v>
      </c>
      <c r="P518" s="172">
        <f t="shared" si="73"/>
        <v>1</v>
      </c>
      <c r="Q518" s="173">
        <f t="shared" si="74"/>
        <v>1</v>
      </c>
      <c r="R518" s="173" t="str">
        <f t="shared" si="75"/>
        <v/>
      </c>
      <c r="S518" s="193" t="str">
        <f t="shared" si="76"/>
        <v/>
      </c>
    </row>
    <row r="519" spans="1:19" ht="29" x14ac:dyDescent="0.2">
      <c r="A519" s="192" t="s">
        <v>397</v>
      </c>
      <c r="B519" s="179" t="s">
        <v>62</v>
      </c>
      <c r="C519" s="180" t="s">
        <v>63</v>
      </c>
      <c r="D519" s="170"/>
      <c r="E519" s="171"/>
      <c r="F519" s="171"/>
      <c r="G519" s="171"/>
      <c r="H519" s="198" t="str">
        <f t="shared" si="70"/>
        <v/>
      </c>
      <c r="I519" s="203">
        <v>778</v>
      </c>
      <c r="J519" s="25">
        <v>625</v>
      </c>
      <c r="K519" s="25">
        <v>333</v>
      </c>
      <c r="L519" s="184">
        <f t="shared" si="71"/>
        <v>0.53280000000000005</v>
      </c>
      <c r="M519" s="206">
        <v>1</v>
      </c>
      <c r="N519" s="25">
        <v>147</v>
      </c>
      <c r="O519" s="201">
        <f t="shared" si="72"/>
        <v>0.19016817593790428</v>
      </c>
      <c r="P519" s="172">
        <f t="shared" si="73"/>
        <v>778</v>
      </c>
      <c r="Q519" s="173">
        <f t="shared" si="74"/>
        <v>626</v>
      </c>
      <c r="R519" s="173">
        <f t="shared" si="75"/>
        <v>147</v>
      </c>
      <c r="S519" s="193">
        <f t="shared" si="76"/>
        <v>0.19016817593790428</v>
      </c>
    </row>
    <row r="520" spans="1:19" x14ac:dyDescent="0.2">
      <c r="A520" s="192" t="s">
        <v>397</v>
      </c>
      <c r="B520" s="179" t="s">
        <v>64</v>
      </c>
      <c r="C520" s="180" t="s">
        <v>270</v>
      </c>
      <c r="D520" s="170">
        <v>2</v>
      </c>
      <c r="E520" s="171">
        <v>2</v>
      </c>
      <c r="F520" s="171">
        <v>2</v>
      </c>
      <c r="G520" s="171">
        <v>0</v>
      </c>
      <c r="H520" s="198">
        <f t="shared" si="70"/>
        <v>0</v>
      </c>
      <c r="I520" s="203">
        <v>1052</v>
      </c>
      <c r="J520" s="25">
        <v>980</v>
      </c>
      <c r="K520" s="25">
        <v>978</v>
      </c>
      <c r="L520" s="184">
        <f t="shared" si="71"/>
        <v>0.99795918367346936</v>
      </c>
      <c r="M520" s="206">
        <v>0</v>
      </c>
      <c r="N520" s="25">
        <v>71</v>
      </c>
      <c r="O520" s="201">
        <f t="shared" si="72"/>
        <v>6.7554709800190293E-2</v>
      </c>
      <c r="P520" s="172">
        <f t="shared" si="73"/>
        <v>1054</v>
      </c>
      <c r="Q520" s="173">
        <f t="shared" si="74"/>
        <v>982</v>
      </c>
      <c r="R520" s="173">
        <f t="shared" si="75"/>
        <v>71</v>
      </c>
      <c r="S520" s="193">
        <f t="shared" si="76"/>
        <v>6.7426400759734093E-2</v>
      </c>
    </row>
    <row r="521" spans="1:19" x14ac:dyDescent="0.2">
      <c r="A521" s="192" t="s">
        <v>397</v>
      </c>
      <c r="B521" s="179" t="s">
        <v>65</v>
      </c>
      <c r="C521" s="180" t="s">
        <v>66</v>
      </c>
      <c r="D521" s="170"/>
      <c r="E521" s="171"/>
      <c r="F521" s="171"/>
      <c r="G521" s="171"/>
      <c r="H521" s="198" t="str">
        <f t="shared" si="70"/>
        <v/>
      </c>
      <c r="I521" s="203">
        <v>13996</v>
      </c>
      <c r="J521" s="25">
        <v>9964</v>
      </c>
      <c r="K521" s="25">
        <v>9925</v>
      </c>
      <c r="L521" s="184">
        <f t="shared" si="71"/>
        <v>0.99608590927338414</v>
      </c>
      <c r="M521" s="206">
        <v>75</v>
      </c>
      <c r="N521" s="25">
        <v>2988</v>
      </c>
      <c r="O521" s="201">
        <f t="shared" si="72"/>
        <v>0.22936977047670223</v>
      </c>
      <c r="P521" s="172">
        <f t="shared" si="73"/>
        <v>13996</v>
      </c>
      <c r="Q521" s="173">
        <f t="shared" si="74"/>
        <v>10039</v>
      </c>
      <c r="R521" s="173">
        <f t="shared" si="75"/>
        <v>2988</v>
      </c>
      <c r="S521" s="193">
        <f t="shared" si="76"/>
        <v>0.22936977047670223</v>
      </c>
    </row>
    <row r="522" spans="1:19" x14ac:dyDescent="0.2">
      <c r="A522" s="192" t="s">
        <v>397</v>
      </c>
      <c r="B522" s="179" t="s">
        <v>67</v>
      </c>
      <c r="C522" s="180" t="s">
        <v>273</v>
      </c>
      <c r="D522" s="170"/>
      <c r="E522" s="171"/>
      <c r="F522" s="171"/>
      <c r="G522" s="171"/>
      <c r="H522" s="198" t="str">
        <f t="shared" si="70"/>
        <v/>
      </c>
      <c r="I522" s="203">
        <v>5</v>
      </c>
      <c r="J522" s="25">
        <v>5</v>
      </c>
      <c r="K522" s="25">
        <v>5</v>
      </c>
      <c r="L522" s="184">
        <f t="shared" si="71"/>
        <v>1</v>
      </c>
      <c r="M522" s="206">
        <v>0</v>
      </c>
      <c r="N522" s="25">
        <v>0</v>
      </c>
      <c r="O522" s="201">
        <f t="shared" si="72"/>
        <v>0</v>
      </c>
      <c r="P522" s="172">
        <f t="shared" si="73"/>
        <v>5</v>
      </c>
      <c r="Q522" s="173">
        <f t="shared" si="74"/>
        <v>5</v>
      </c>
      <c r="R522" s="173" t="str">
        <f t="shared" si="75"/>
        <v/>
      </c>
      <c r="S522" s="193" t="str">
        <f t="shared" si="76"/>
        <v/>
      </c>
    </row>
    <row r="523" spans="1:19" x14ac:dyDescent="0.2">
      <c r="A523" s="192" t="s">
        <v>397</v>
      </c>
      <c r="B523" s="179" t="s">
        <v>68</v>
      </c>
      <c r="C523" s="180" t="s">
        <v>276</v>
      </c>
      <c r="D523" s="170"/>
      <c r="E523" s="171"/>
      <c r="F523" s="171"/>
      <c r="G523" s="171"/>
      <c r="H523" s="198" t="str">
        <f t="shared" si="70"/>
        <v/>
      </c>
      <c r="I523" s="203">
        <v>1</v>
      </c>
      <c r="J523" s="25">
        <v>0</v>
      </c>
      <c r="K523" s="25">
        <v>0</v>
      </c>
      <c r="L523" s="184" t="str">
        <f t="shared" si="71"/>
        <v/>
      </c>
      <c r="M523" s="206">
        <v>1</v>
      </c>
      <c r="N523" s="25">
        <v>0</v>
      </c>
      <c r="O523" s="201">
        <f t="shared" si="72"/>
        <v>0</v>
      </c>
      <c r="P523" s="172">
        <f t="shared" si="73"/>
        <v>1</v>
      </c>
      <c r="Q523" s="173">
        <f t="shared" si="74"/>
        <v>1</v>
      </c>
      <c r="R523" s="173" t="str">
        <f t="shared" si="75"/>
        <v/>
      </c>
      <c r="S523" s="193" t="str">
        <f t="shared" si="76"/>
        <v/>
      </c>
    </row>
    <row r="524" spans="1:19" x14ac:dyDescent="0.2">
      <c r="A524" s="192" t="s">
        <v>397</v>
      </c>
      <c r="B524" s="179" t="s">
        <v>69</v>
      </c>
      <c r="C524" s="180" t="s">
        <v>70</v>
      </c>
      <c r="D524" s="170"/>
      <c r="E524" s="171"/>
      <c r="F524" s="171"/>
      <c r="G524" s="171"/>
      <c r="H524" s="198" t="str">
        <f t="shared" si="70"/>
        <v/>
      </c>
      <c r="I524" s="203">
        <v>931</v>
      </c>
      <c r="J524" s="25">
        <v>704</v>
      </c>
      <c r="K524" s="25">
        <v>230</v>
      </c>
      <c r="L524" s="184">
        <f t="shared" si="71"/>
        <v>0.32670454545454547</v>
      </c>
      <c r="M524" s="206">
        <v>3</v>
      </c>
      <c r="N524" s="25">
        <v>221</v>
      </c>
      <c r="O524" s="201">
        <f t="shared" si="72"/>
        <v>0.23814655172413793</v>
      </c>
      <c r="P524" s="172">
        <f t="shared" si="73"/>
        <v>931</v>
      </c>
      <c r="Q524" s="173">
        <f t="shared" si="74"/>
        <v>707</v>
      </c>
      <c r="R524" s="173">
        <f t="shared" si="75"/>
        <v>221</v>
      </c>
      <c r="S524" s="193">
        <f t="shared" si="76"/>
        <v>0.23814655172413793</v>
      </c>
    </row>
    <row r="525" spans="1:19" ht="43" x14ac:dyDescent="0.2">
      <c r="A525" s="192" t="s">
        <v>397</v>
      </c>
      <c r="B525" s="179" t="s">
        <v>546</v>
      </c>
      <c r="C525" s="180" t="s">
        <v>73</v>
      </c>
      <c r="D525" s="170"/>
      <c r="E525" s="171"/>
      <c r="F525" s="171"/>
      <c r="G525" s="171"/>
      <c r="H525" s="198" t="str">
        <f t="shared" si="70"/>
        <v/>
      </c>
      <c r="I525" s="203">
        <v>73</v>
      </c>
      <c r="J525" s="25">
        <v>66</v>
      </c>
      <c r="K525" s="25">
        <v>63</v>
      </c>
      <c r="L525" s="184">
        <f t="shared" si="71"/>
        <v>0.95454545454545459</v>
      </c>
      <c r="M525" s="206">
        <v>0</v>
      </c>
      <c r="N525" s="25">
        <v>7</v>
      </c>
      <c r="O525" s="201">
        <f t="shared" si="72"/>
        <v>9.5890410958904104E-2</v>
      </c>
      <c r="P525" s="172">
        <f t="shared" si="73"/>
        <v>73</v>
      </c>
      <c r="Q525" s="173">
        <f t="shared" si="74"/>
        <v>66</v>
      </c>
      <c r="R525" s="173">
        <f t="shared" si="75"/>
        <v>7</v>
      </c>
      <c r="S525" s="193">
        <f t="shared" si="76"/>
        <v>9.5890410958904104E-2</v>
      </c>
    </row>
    <row r="526" spans="1:19" x14ac:dyDescent="0.2">
      <c r="A526" s="192" t="s">
        <v>397</v>
      </c>
      <c r="B526" s="179" t="s">
        <v>74</v>
      </c>
      <c r="C526" s="180" t="s">
        <v>247</v>
      </c>
      <c r="D526" s="170"/>
      <c r="E526" s="171"/>
      <c r="F526" s="171"/>
      <c r="G526" s="171"/>
      <c r="H526" s="198" t="str">
        <f t="shared" si="70"/>
        <v/>
      </c>
      <c r="I526" s="203">
        <v>1</v>
      </c>
      <c r="J526" s="25">
        <v>1</v>
      </c>
      <c r="K526" s="25">
        <v>1</v>
      </c>
      <c r="L526" s="184">
        <f t="shared" si="71"/>
        <v>1</v>
      </c>
      <c r="M526" s="206">
        <v>0</v>
      </c>
      <c r="N526" s="25">
        <v>0</v>
      </c>
      <c r="O526" s="201">
        <f t="shared" si="72"/>
        <v>0</v>
      </c>
      <c r="P526" s="172">
        <f t="shared" si="73"/>
        <v>1</v>
      </c>
      <c r="Q526" s="173">
        <f t="shared" si="74"/>
        <v>1</v>
      </c>
      <c r="R526" s="173" t="str">
        <f t="shared" si="75"/>
        <v/>
      </c>
      <c r="S526" s="193" t="str">
        <f t="shared" si="76"/>
        <v/>
      </c>
    </row>
    <row r="527" spans="1:19" x14ac:dyDescent="0.2">
      <c r="A527" s="192" t="s">
        <v>397</v>
      </c>
      <c r="B527" s="179" t="s">
        <v>76</v>
      </c>
      <c r="C527" s="180" t="s">
        <v>77</v>
      </c>
      <c r="D527" s="170"/>
      <c r="E527" s="171"/>
      <c r="F527" s="171"/>
      <c r="G527" s="171"/>
      <c r="H527" s="198" t="str">
        <f t="shared" si="70"/>
        <v/>
      </c>
      <c r="I527" s="203">
        <v>24</v>
      </c>
      <c r="J527" s="25">
        <v>19</v>
      </c>
      <c r="K527" s="25">
        <v>13</v>
      </c>
      <c r="L527" s="184">
        <f t="shared" si="71"/>
        <v>0.68421052631578949</v>
      </c>
      <c r="M527" s="206">
        <v>4</v>
      </c>
      <c r="N527" s="25">
        <v>1</v>
      </c>
      <c r="O527" s="201">
        <f t="shared" si="72"/>
        <v>4.1666666666666664E-2</v>
      </c>
      <c r="P527" s="172">
        <f t="shared" si="73"/>
        <v>24</v>
      </c>
      <c r="Q527" s="173">
        <f t="shared" si="74"/>
        <v>23</v>
      </c>
      <c r="R527" s="173">
        <f t="shared" si="75"/>
        <v>1</v>
      </c>
      <c r="S527" s="193">
        <f t="shared" si="76"/>
        <v>4.1666666666666664E-2</v>
      </c>
    </row>
    <row r="528" spans="1:19" x14ac:dyDescent="0.2">
      <c r="A528" s="192" t="s">
        <v>397</v>
      </c>
      <c r="B528" s="240" t="s">
        <v>81</v>
      </c>
      <c r="C528" s="180" t="s">
        <v>82</v>
      </c>
      <c r="D528" s="170">
        <v>1</v>
      </c>
      <c r="E528" s="171">
        <v>1</v>
      </c>
      <c r="F528" s="171">
        <v>1</v>
      </c>
      <c r="G528" s="171">
        <v>0</v>
      </c>
      <c r="H528" s="198">
        <f t="shared" si="70"/>
        <v>0</v>
      </c>
      <c r="I528" s="203">
        <v>2041</v>
      </c>
      <c r="J528" s="25">
        <v>1479</v>
      </c>
      <c r="K528" s="25">
        <v>1438</v>
      </c>
      <c r="L528" s="184">
        <f t="shared" si="71"/>
        <v>0.97227856659905343</v>
      </c>
      <c r="M528" s="206">
        <v>0</v>
      </c>
      <c r="N528" s="25">
        <v>550</v>
      </c>
      <c r="O528" s="201">
        <f t="shared" si="72"/>
        <v>0.27106949236076883</v>
      </c>
      <c r="P528" s="172">
        <f t="shared" si="73"/>
        <v>2042</v>
      </c>
      <c r="Q528" s="173">
        <f t="shared" si="74"/>
        <v>1480</v>
      </c>
      <c r="R528" s="173">
        <f t="shared" si="75"/>
        <v>550</v>
      </c>
      <c r="S528" s="193">
        <f t="shared" si="76"/>
        <v>0.27093596059113301</v>
      </c>
    </row>
    <row r="529" spans="1:19" x14ac:dyDescent="0.2">
      <c r="A529" s="192" t="s">
        <v>397</v>
      </c>
      <c r="B529" s="179" t="s">
        <v>83</v>
      </c>
      <c r="C529" s="180" t="s">
        <v>84</v>
      </c>
      <c r="D529" s="170"/>
      <c r="E529" s="171"/>
      <c r="F529" s="171"/>
      <c r="G529" s="171"/>
      <c r="H529" s="198" t="str">
        <f t="shared" si="70"/>
        <v/>
      </c>
      <c r="I529" s="203">
        <v>9</v>
      </c>
      <c r="J529" s="25">
        <v>7</v>
      </c>
      <c r="K529" s="25">
        <v>6</v>
      </c>
      <c r="L529" s="184">
        <f t="shared" si="71"/>
        <v>0.8571428571428571</v>
      </c>
      <c r="M529" s="206">
        <v>1</v>
      </c>
      <c r="N529" s="25">
        <v>0</v>
      </c>
      <c r="O529" s="201">
        <f t="shared" si="72"/>
        <v>0</v>
      </c>
      <c r="P529" s="172">
        <f t="shared" si="73"/>
        <v>9</v>
      </c>
      <c r="Q529" s="173">
        <f t="shared" si="74"/>
        <v>8</v>
      </c>
      <c r="R529" s="173" t="str">
        <f t="shared" si="75"/>
        <v/>
      </c>
      <c r="S529" s="193" t="str">
        <f t="shared" si="76"/>
        <v/>
      </c>
    </row>
    <row r="530" spans="1:19" x14ac:dyDescent="0.2">
      <c r="A530" s="192" t="s">
        <v>397</v>
      </c>
      <c r="B530" s="179" t="s">
        <v>85</v>
      </c>
      <c r="C530" s="180" t="s">
        <v>281</v>
      </c>
      <c r="D530" s="170"/>
      <c r="E530" s="171"/>
      <c r="F530" s="171"/>
      <c r="G530" s="171"/>
      <c r="H530" s="198" t="str">
        <f t="shared" si="70"/>
        <v/>
      </c>
      <c r="I530" s="203">
        <v>15</v>
      </c>
      <c r="J530" s="25">
        <v>12</v>
      </c>
      <c r="K530" s="25">
        <v>12</v>
      </c>
      <c r="L530" s="184">
        <f t="shared" si="71"/>
        <v>1</v>
      </c>
      <c r="M530" s="206">
        <v>0</v>
      </c>
      <c r="N530" s="25">
        <v>2</v>
      </c>
      <c r="O530" s="201">
        <f t="shared" si="72"/>
        <v>0.14285714285714285</v>
      </c>
      <c r="P530" s="172">
        <f t="shared" si="73"/>
        <v>15</v>
      </c>
      <c r="Q530" s="173">
        <f t="shared" si="74"/>
        <v>12</v>
      </c>
      <c r="R530" s="173">
        <f t="shared" si="75"/>
        <v>2</v>
      </c>
      <c r="S530" s="193">
        <f t="shared" si="76"/>
        <v>0.14285714285714285</v>
      </c>
    </row>
    <row r="531" spans="1:19" x14ac:dyDescent="0.2">
      <c r="A531" s="192" t="s">
        <v>397</v>
      </c>
      <c r="B531" s="179" t="s">
        <v>86</v>
      </c>
      <c r="C531" s="180" t="s">
        <v>282</v>
      </c>
      <c r="D531" s="170">
        <v>2</v>
      </c>
      <c r="E531" s="171">
        <v>2</v>
      </c>
      <c r="F531" s="171">
        <v>2</v>
      </c>
      <c r="G531" s="171">
        <v>0</v>
      </c>
      <c r="H531" s="198">
        <f t="shared" si="70"/>
        <v>0</v>
      </c>
      <c r="I531" s="203">
        <v>460</v>
      </c>
      <c r="J531" s="25">
        <v>215</v>
      </c>
      <c r="K531" s="25">
        <v>57</v>
      </c>
      <c r="L531" s="184">
        <f t="shared" si="71"/>
        <v>0.26511627906976742</v>
      </c>
      <c r="M531" s="206">
        <v>0</v>
      </c>
      <c r="N531" s="25">
        <v>240</v>
      </c>
      <c r="O531" s="201">
        <f t="shared" si="72"/>
        <v>0.52747252747252749</v>
      </c>
      <c r="P531" s="172">
        <f t="shared" si="73"/>
        <v>462</v>
      </c>
      <c r="Q531" s="173">
        <f t="shared" si="74"/>
        <v>217</v>
      </c>
      <c r="R531" s="173">
        <f t="shared" si="75"/>
        <v>240</v>
      </c>
      <c r="S531" s="193">
        <f t="shared" si="76"/>
        <v>0.52516411378555794</v>
      </c>
    </row>
    <row r="532" spans="1:19" x14ac:dyDescent="0.2">
      <c r="A532" s="192" t="s">
        <v>397</v>
      </c>
      <c r="B532" s="179" t="s">
        <v>88</v>
      </c>
      <c r="C532" s="180" t="s">
        <v>285</v>
      </c>
      <c r="D532" s="170"/>
      <c r="E532" s="171"/>
      <c r="F532" s="171"/>
      <c r="G532" s="171"/>
      <c r="H532" s="198" t="str">
        <f t="shared" si="70"/>
        <v/>
      </c>
      <c r="I532" s="203">
        <v>5</v>
      </c>
      <c r="J532" s="25">
        <v>5</v>
      </c>
      <c r="K532" s="25">
        <v>5</v>
      </c>
      <c r="L532" s="184">
        <f t="shared" si="71"/>
        <v>1</v>
      </c>
      <c r="M532" s="206">
        <v>0</v>
      </c>
      <c r="N532" s="25">
        <v>0</v>
      </c>
      <c r="O532" s="201">
        <f t="shared" si="72"/>
        <v>0</v>
      </c>
      <c r="P532" s="172">
        <f t="shared" si="73"/>
        <v>5</v>
      </c>
      <c r="Q532" s="173">
        <f t="shared" si="74"/>
        <v>5</v>
      </c>
      <c r="R532" s="173" t="str">
        <f t="shared" si="75"/>
        <v/>
      </c>
      <c r="S532" s="193" t="str">
        <f t="shared" si="76"/>
        <v/>
      </c>
    </row>
    <row r="533" spans="1:19" x14ac:dyDescent="0.2">
      <c r="A533" s="192" t="s">
        <v>397</v>
      </c>
      <c r="B533" s="179" t="s">
        <v>536</v>
      </c>
      <c r="C533" s="180" t="s">
        <v>89</v>
      </c>
      <c r="D533" s="170">
        <v>2</v>
      </c>
      <c r="E533" s="171">
        <v>2</v>
      </c>
      <c r="F533" s="171">
        <v>1</v>
      </c>
      <c r="G533" s="171">
        <v>0</v>
      </c>
      <c r="H533" s="198">
        <f t="shared" si="70"/>
        <v>0</v>
      </c>
      <c r="I533" s="203">
        <v>137</v>
      </c>
      <c r="J533" s="25">
        <v>132</v>
      </c>
      <c r="K533" s="25">
        <v>127</v>
      </c>
      <c r="L533" s="184">
        <f t="shared" si="71"/>
        <v>0.96212121212121215</v>
      </c>
      <c r="M533" s="206">
        <v>0</v>
      </c>
      <c r="N533" s="25">
        <v>3</v>
      </c>
      <c r="O533" s="201">
        <f t="shared" si="72"/>
        <v>2.2222222222222223E-2</v>
      </c>
      <c r="P533" s="172">
        <f t="shared" si="73"/>
        <v>139</v>
      </c>
      <c r="Q533" s="173">
        <f t="shared" si="74"/>
        <v>134</v>
      </c>
      <c r="R533" s="173">
        <f t="shared" si="75"/>
        <v>3</v>
      </c>
      <c r="S533" s="193">
        <f t="shared" si="76"/>
        <v>2.1897810218978103E-2</v>
      </c>
    </row>
    <row r="534" spans="1:19" x14ac:dyDescent="0.2">
      <c r="A534" s="192" t="s">
        <v>397</v>
      </c>
      <c r="B534" s="179" t="s">
        <v>92</v>
      </c>
      <c r="C534" s="180" t="s">
        <v>97</v>
      </c>
      <c r="D534" s="170">
        <v>3</v>
      </c>
      <c r="E534" s="171">
        <v>3</v>
      </c>
      <c r="F534" s="171">
        <v>3</v>
      </c>
      <c r="G534" s="171">
        <v>0</v>
      </c>
      <c r="H534" s="198">
        <f t="shared" si="70"/>
        <v>0</v>
      </c>
      <c r="I534" s="203">
        <v>660</v>
      </c>
      <c r="J534" s="25">
        <v>621</v>
      </c>
      <c r="K534" s="25">
        <v>532</v>
      </c>
      <c r="L534" s="184">
        <f t="shared" si="71"/>
        <v>0.85668276972624802</v>
      </c>
      <c r="M534" s="206">
        <v>0</v>
      </c>
      <c r="N534" s="25">
        <v>38</v>
      </c>
      <c r="O534" s="201">
        <f t="shared" si="72"/>
        <v>5.7663125948406675E-2</v>
      </c>
      <c r="P534" s="172">
        <f t="shared" si="73"/>
        <v>663</v>
      </c>
      <c r="Q534" s="173">
        <f t="shared" si="74"/>
        <v>624</v>
      </c>
      <c r="R534" s="173">
        <f t="shared" si="75"/>
        <v>38</v>
      </c>
      <c r="S534" s="193">
        <f t="shared" si="76"/>
        <v>5.7401812688821753E-2</v>
      </c>
    </row>
    <row r="535" spans="1:19" x14ac:dyDescent="0.2">
      <c r="A535" s="192" t="s">
        <v>397</v>
      </c>
      <c r="B535" s="179" t="s">
        <v>92</v>
      </c>
      <c r="C535" s="180" t="s">
        <v>95</v>
      </c>
      <c r="D535" s="170"/>
      <c r="E535" s="171"/>
      <c r="F535" s="171"/>
      <c r="G535" s="171"/>
      <c r="H535" s="198" t="str">
        <f t="shared" si="70"/>
        <v/>
      </c>
      <c r="I535" s="203">
        <v>7</v>
      </c>
      <c r="J535" s="25">
        <v>7</v>
      </c>
      <c r="K535" s="25">
        <v>7</v>
      </c>
      <c r="L535" s="184">
        <f t="shared" si="71"/>
        <v>1</v>
      </c>
      <c r="M535" s="206">
        <v>0</v>
      </c>
      <c r="N535" s="25">
        <v>0</v>
      </c>
      <c r="O535" s="201">
        <f t="shared" si="72"/>
        <v>0</v>
      </c>
      <c r="P535" s="172">
        <f t="shared" si="73"/>
        <v>7</v>
      </c>
      <c r="Q535" s="173">
        <f t="shared" si="74"/>
        <v>7</v>
      </c>
      <c r="R535" s="173" t="str">
        <f t="shared" si="75"/>
        <v/>
      </c>
      <c r="S535" s="193" t="str">
        <f t="shared" si="76"/>
        <v/>
      </c>
    </row>
    <row r="536" spans="1:19" x14ac:dyDescent="0.2">
      <c r="A536" s="192" t="s">
        <v>397</v>
      </c>
      <c r="B536" s="179" t="s">
        <v>92</v>
      </c>
      <c r="C536" s="180" t="s">
        <v>94</v>
      </c>
      <c r="D536" s="170"/>
      <c r="E536" s="171"/>
      <c r="F536" s="171"/>
      <c r="G536" s="171"/>
      <c r="H536" s="198" t="str">
        <f t="shared" si="70"/>
        <v/>
      </c>
      <c r="I536" s="203">
        <v>125</v>
      </c>
      <c r="J536" s="25">
        <v>119</v>
      </c>
      <c r="K536" s="25">
        <v>119</v>
      </c>
      <c r="L536" s="184">
        <f t="shared" si="71"/>
        <v>1</v>
      </c>
      <c r="M536" s="206">
        <v>0</v>
      </c>
      <c r="N536" s="25">
        <v>0</v>
      </c>
      <c r="O536" s="201">
        <f t="shared" si="72"/>
        <v>0</v>
      </c>
      <c r="P536" s="172">
        <f t="shared" si="73"/>
        <v>125</v>
      </c>
      <c r="Q536" s="173">
        <f t="shared" si="74"/>
        <v>119</v>
      </c>
      <c r="R536" s="173" t="str">
        <f t="shared" si="75"/>
        <v/>
      </c>
      <c r="S536" s="193" t="str">
        <f t="shared" si="76"/>
        <v/>
      </c>
    </row>
    <row r="537" spans="1:19" x14ac:dyDescent="0.2">
      <c r="A537" s="192" t="s">
        <v>397</v>
      </c>
      <c r="B537" s="179" t="s">
        <v>92</v>
      </c>
      <c r="C537" s="180" t="s">
        <v>96</v>
      </c>
      <c r="D537" s="170">
        <v>96</v>
      </c>
      <c r="E537" s="171">
        <v>76</v>
      </c>
      <c r="F537" s="171">
        <v>42</v>
      </c>
      <c r="G537" s="171">
        <v>18</v>
      </c>
      <c r="H537" s="198">
        <f t="shared" si="70"/>
        <v>0.19148936170212766</v>
      </c>
      <c r="I537" s="203">
        <v>14232</v>
      </c>
      <c r="J537" s="25">
        <v>11837</v>
      </c>
      <c r="K537" s="25">
        <v>11377</v>
      </c>
      <c r="L537" s="184">
        <f t="shared" si="71"/>
        <v>0.96113880206133306</v>
      </c>
      <c r="M537" s="206">
        <v>0</v>
      </c>
      <c r="N537" s="25">
        <v>2233</v>
      </c>
      <c r="O537" s="201">
        <f t="shared" si="72"/>
        <v>0.15870646766169155</v>
      </c>
      <c r="P537" s="172">
        <f t="shared" si="73"/>
        <v>14328</v>
      </c>
      <c r="Q537" s="173">
        <f t="shared" si="74"/>
        <v>11913</v>
      </c>
      <c r="R537" s="173">
        <f t="shared" si="75"/>
        <v>2251</v>
      </c>
      <c r="S537" s="193">
        <f t="shared" si="76"/>
        <v>0.1589240327591076</v>
      </c>
    </row>
    <row r="538" spans="1:19" x14ac:dyDescent="0.2">
      <c r="A538" s="192" t="s">
        <v>397</v>
      </c>
      <c r="B538" s="179" t="s">
        <v>92</v>
      </c>
      <c r="C538" s="180" t="s">
        <v>93</v>
      </c>
      <c r="D538" s="170">
        <v>83</v>
      </c>
      <c r="E538" s="171">
        <v>51</v>
      </c>
      <c r="F538" s="171">
        <v>50</v>
      </c>
      <c r="G538" s="171">
        <v>32</v>
      </c>
      <c r="H538" s="198">
        <f t="shared" si="70"/>
        <v>0.38554216867469882</v>
      </c>
      <c r="I538" s="203">
        <v>5425</v>
      </c>
      <c r="J538" s="25">
        <v>4805</v>
      </c>
      <c r="K538" s="25">
        <v>4784</v>
      </c>
      <c r="L538" s="184">
        <f t="shared" si="71"/>
        <v>0.99562955254942764</v>
      </c>
      <c r="M538" s="206">
        <v>11</v>
      </c>
      <c r="N538" s="25">
        <v>596</v>
      </c>
      <c r="O538" s="201">
        <f t="shared" si="72"/>
        <v>0.11012564671101256</v>
      </c>
      <c r="P538" s="172">
        <f t="shared" si="73"/>
        <v>5508</v>
      </c>
      <c r="Q538" s="173">
        <f t="shared" si="74"/>
        <v>4867</v>
      </c>
      <c r="R538" s="173">
        <f t="shared" si="75"/>
        <v>628</v>
      </c>
      <c r="S538" s="193">
        <f t="shared" si="76"/>
        <v>0.11428571428571428</v>
      </c>
    </row>
    <row r="539" spans="1:19" x14ac:dyDescent="0.2">
      <c r="A539" s="192" t="s">
        <v>397</v>
      </c>
      <c r="B539" s="179" t="s">
        <v>98</v>
      </c>
      <c r="C539" s="180" t="s">
        <v>99</v>
      </c>
      <c r="D539" s="170"/>
      <c r="E539" s="171"/>
      <c r="F539" s="171"/>
      <c r="G539" s="171"/>
      <c r="H539" s="198" t="str">
        <f t="shared" si="70"/>
        <v/>
      </c>
      <c r="I539" s="203">
        <v>3149</v>
      </c>
      <c r="J539" s="25">
        <v>2888</v>
      </c>
      <c r="K539" s="25">
        <v>2876</v>
      </c>
      <c r="L539" s="184">
        <f t="shared" si="71"/>
        <v>0.99584487534626043</v>
      </c>
      <c r="M539" s="206">
        <v>0</v>
      </c>
      <c r="N539" s="25">
        <v>228</v>
      </c>
      <c r="O539" s="201">
        <f t="shared" si="72"/>
        <v>7.3170731707317069E-2</v>
      </c>
      <c r="P539" s="172">
        <f t="shared" si="73"/>
        <v>3149</v>
      </c>
      <c r="Q539" s="173">
        <f t="shared" si="74"/>
        <v>2888</v>
      </c>
      <c r="R539" s="173">
        <f t="shared" si="75"/>
        <v>228</v>
      </c>
      <c r="S539" s="193">
        <f t="shared" si="76"/>
        <v>7.3170731707317069E-2</v>
      </c>
    </row>
    <row r="540" spans="1:19" x14ac:dyDescent="0.2">
      <c r="A540" s="192" t="s">
        <v>397</v>
      </c>
      <c r="B540" s="179" t="s">
        <v>538</v>
      </c>
      <c r="C540" s="180" t="s">
        <v>100</v>
      </c>
      <c r="D540" s="170">
        <v>70</v>
      </c>
      <c r="E540" s="171">
        <v>46</v>
      </c>
      <c r="F540" s="171">
        <v>18</v>
      </c>
      <c r="G540" s="171">
        <v>24</v>
      </c>
      <c r="H540" s="198">
        <f t="shared" si="70"/>
        <v>0.34285714285714286</v>
      </c>
      <c r="I540" s="203">
        <v>4903</v>
      </c>
      <c r="J540" s="25">
        <v>3261</v>
      </c>
      <c r="K540" s="25">
        <v>3114</v>
      </c>
      <c r="L540" s="184">
        <f t="shared" si="71"/>
        <v>0.95492180312787489</v>
      </c>
      <c r="M540" s="206">
        <v>38</v>
      </c>
      <c r="N540" s="25">
        <v>1558</v>
      </c>
      <c r="O540" s="201">
        <f t="shared" si="72"/>
        <v>0.32077414041589458</v>
      </c>
      <c r="P540" s="172">
        <f t="shared" si="73"/>
        <v>4973</v>
      </c>
      <c r="Q540" s="173">
        <f t="shared" si="74"/>
        <v>3345</v>
      </c>
      <c r="R540" s="173">
        <f t="shared" si="75"/>
        <v>1582</v>
      </c>
      <c r="S540" s="193">
        <f t="shared" si="76"/>
        <v>0.32108788309316016</v>
      </c>
    </row>
    <row r="541" spans="1:19" x14ac:dyDescent="0.2">
      <c r="A541" s="192" t="s">
        <v>397</v>
      </c>
      <c r="B541" s="179" t="s">
        <v>101</v>
      </c>
      <c r="C541" s="180" t="s">
        <v>501</v>
      </c>
      <c r="D541" s="170"/>
      <c r="E541" s="171"/>
      <c r="F541" s="171"/>
      <c r="G541" s="171"/>
      <c r="H541" s="198" t="str">
        <f t="shared" si="70"/>
        <v/>
      </c>
      <c r="I541" s="203">
        <v>2326</v>
      </c>
      <c r="J541" s="25">
        <v>1869</v>
      </c>
      <c r="K541" s="25">
        <v>1783</v>
      </c>
      <c r="L541" s="184">
        <f t="shared" si="71"/>
        <v>0.95398608881754954</v>
      </c>
      <c r="M541" s="206">
        <v>17</v>
      </c>
      <c r="N541" s="25">
        <v>434</v>
      </c>
      <c r="O541" s="201">
        <f t="shared" si="72"/>
        <v>0.18706896551724139</v>
      </c>
      <c r="P541" s="172">
        <f t="shared" si="73"/>
        <v>2326</v>
      </c>
      <c r="Q541" s="173">
        <f t="shared" si="74"/>
        <v>1886</v>
      </c>
      <c r="R541" s="173">
        <f t="shared" si="75"/>
        <v>434</v>
      </c>
      <c r="S541" s="193">
        <f t="shared" si="76"/>
        <v>0.18706896551724139</v>
      </c>
    </row>
    <row r="542" spans="1:19" x14ac:dyDescent="0.2">
      <c r="A542" s="192" t="s">
        <v>397</v>
      </c>
      <c r="B542" s="179" t="s">
        <v>101</v>
      </c>
      <c r="C542" s="180" t="s">
        <v>102</v>
      </c>
      <c r="D542" s="170"/>
      <c r="E542" s="171"/>
      <c r="F542" s="171"/>
      <c r="G542" s="171"/>
      <c r="H542" s="198" t="str">
        <f t="shared" si="70"/>
        <v/>
      </c>
      <c r="I542" s="203">
        <v>2817</v>
      </c>
      <c r="J542" s="25">
        <v>1851</v>
      </c>
      <c r="K542" s="25">
        <v>1706</v>
      </c>
      <c r="L542" s="184">
        <f t="shared" si="71"/>
        <v>0.92166396542409512</v>
      </c>
      <c r="M542" s="206">
        <v>4</v>
      </c>
      <c r="N542" s="25">
        <v>828</v>
      </c>
      <c r="O542" s="201">
        <f t="shared" si="72"/>
        <v>0.30860976518822214</v>
      </c>
      <c r="P542" s="172">
        <f t="shared" si="73"/>
        <v>2817</v>
      </c>
      <c r="Q542" s="173">
        <f t="shared" si="74"/>
        <v>1855</v>
      </c>
      <c r="R542" s="173">
        <f t="shared" si="75"/>
        <v>828</v>
      </c>
      <c r="S542" s="193">
        <f t="shared" si="76"/>
        <v>0.30860976518822214</v>
      </c>
    </row>
    <row r="543" spans="1:19" x14ac:dyDescent="0.2">
      <c r="A543" s="192" t="s">
        <v>397</v>
      </c>
      <c r="B543" s="179" t="s">
        <v>103</v>
      </c>
      <c r="C543" s="180" t="s">
        <v>104</v>
      </c>
      <c r="D543" s="170"/>
      <c r="E543" s="171"/>
      <c r="F543" s="171"/>
      <c r="G543" s="171"/>
      <c r="H543" s="198" t="str">
        <f t="shared" si="70"/>
        <v/>
      </c>
      <c r="I543" s="203">
        <v>229</v>
      </c>
      <c r="J543" s="25">
        <v>215</v>
      </c>
      <c r="K543" s="25">
        <v>209</v>
      </c>
      <c r="L543" s="184">
        <f t="shared" si="71"/>
        <v>0.97209302325581393</v>
      </c>
      <c r="M543" s="206">
        <v>3</v>
      </c>
      <c r="N543" s="25">
        <v>3</v>
      </c>
      <c r="O543" s="201">
        <f t="shared" si="72"/>
        <v>1.3574660633484163E-2</v>
      </c>
      <c r="P543" s="172">
        <f t="shared" si="73"/>
        <v>229</v>
      </c>
      <c r="Q543" s="173">
        <f t="shared" si="74"/>
        <v>218</v>
      </c>
      <c r="R543" s="173">
        <f t="shared" si="75"/>
        <v>3</v>
      </c>
      <c r="S543" s="193">
        <f t="shared" si="76"/>
        <v>1.3574660633484163E-2</v>
      </c>
    </row>
    <row r="544" spans="1:19" x14ac:dyDescent="0.2">
      <c r="A544" s="192" t="s">
        <v>397</v>
      </c>
      <c r="B544" s="179" t="s">
        <v>105</v>
      </c>
      <c r="C544" s="180" t="s">
        <v>106</v>
      </c>
      <c r="D544" s="170">
        <v>71</v>
      </c>
      <c r="E544" s="171">
        <v>71</v>
      </c>
      <c r="F544" s="171">
        <v>21</v>
      </c>
      <c r="G544" s="171">
        <v>0</v>
      </c>
      <c r="H544" s="198">
        <f t="shared" si="70"/>
        <v>0</v>
      </c>
      <c r="I544" s="203">
        <v>518</v>
      </c>
      <c r="J544" s="25">
        <v>483</v>
      </c>
      <c r="K544" s="25">
        <v>463</v>
      </c>
      <c r="L544" s="184">
        <f t="shared" si="71"/>
        <v>0.95859213250517594</v>
      </c>
      <c r="M544" s="206">
        <v>2</v>
      </c>
      <c r="N544" s="25">
        <v>32</v>
      </c>
      <c r="O544" s="201">
        <f t="shared" si="72"/>
        <v>6.1895551257253385E-2</v>
      </c>
      <c r="P544" s="172">
        <f t="shared" si="73"/>
        <v>589</v>
      </c>
      <c r="Q544" s="173">
        <f t="shared" si="74"/>
        <v>556</v>
      </c>
      <c r="R544" s="173">
        <f t="shared" si="75"/>
        <v>32</v>
      </c>
      <c r="S544" s="193">
        <f t="shared" si="76"/>
        <v>5.4421768707482991E-2</v>
      </c>
    </row>
    <row r="545" spans="1:19" x14ac:dyDescent="0.2">
      <c r="A545" s="192" t="s">
        <v>397</v>
      </c>
      <c r="B545" s="179" t="s">
        <v>107</v>
      </c>
      <c r="C545" s="180" t="s">
        <v>287</v>
      </c>
      <c r="D545" s="170"/>
      <c r="E545" s="171"/>
      <c r="F545" s="171"/>
      <c r="G545" s="171"/>
      <c r="H545" s="198" t="str">
        <f t="shared" si="70"/>
        <v/>
      </c>
      <c r="I545" s="203">
        <v>8</v>
      </c>
      <c r="J545" s="25">
        <v>4</v>
      </c>
      <c r="K545" s="25">
        <v>4</v>
      </c>
      <c r="L545" s="184">
        <f t="shared" si="71"/>
        <v>1</v>
      </c>
      <c r="M545" s="206">
        <v>0</v>
      </c>
      <c r="N545" s="25">
        <v>4</v>
      </c>
      <c r="O545" s="201">
        <f t="shared" si="72"/>
        <v>0.5</v>
      </c>
      <c r="P545" s="172">
        <f t="shared" si="73"/>
        <v>8</v>
      </c>
      <c r="Q545" s="173">
        <f t="shared" si="74"/>
        <v>4</v>
      </c>
      <c r="R545" s="173">
        <f t="shared" si="75"/>
        <v>4</v>
      </c>
      <c r="S545" s="193">
        <f t="shared" si="76"/>
        <v>0.5</v>
      </c>
    </row>
    <row r="546" spans="1:19" x14ac:dyDescent="0.2">
      <c r="A546" s="192" t="s">
        <v>397</v>
      </c>
      <c r="B546" s="179" t="s">
        <v>109</v>
      </c>
      <c r="C546" s="180" t="s">
        <v>288</v>
      </c>
      <c r="D546" s="170">
        <v>23</v>
      </c>
      <c r="E546" s="171">
        <v>18</v>
      </c>
      <c r="F546" s="171">
        <v>15</v>
      </c>
      <c r="G546" s="171">
        <v>5</v>
      </c>
      <c r="H546" s="198">
        <f t="shared" si="70"/>
        <v>0.21739130434782608</v>
      </c>
      <c r="I546" s="203">
        <v>267</v>
      </c>
      <c r="J546" s="25">
        <v>214</v>
      </c>
      <c r="K546" s="25">
        <v>202</v>
      </c>
      <c r="L546" s="184">
        <f t="shared" si="71"/>
        <v>0.94392523364485981</v>
      </c>
      <c r="M546" s="206">
        <v>0</v>
      </c>
      <c r="N546" s="25">
        <v>41</v>
      </c>
      <c r="O546" s="201">
        <f t="shared" si="72"/>
        <v>0.16078431372549021</v>
      </c>
      <c r="P546" s="172">
        <f t="shared" si="73"/>
        <v>290</v>
      </c>
      <c r="Q546" s="173">
        <f t="shared" si="74"/>
        <v>232</v>
      </c>
      <c r="R546" s="173">
        <f t="shared" si="75"/>
        <v>46</v>
      </c>
      <c r="S546" s="193">
        <f t="shared" si="76"/>
        <v>0.16546762589928057</v>
      </c>
    </row>
    <row r="547" spans="1:19" x14ac:dyDescent="0.2">
      <c r="A547" s="192" t="s">
        <v>397</v>
      </c>
      <c r="B547" s="179" t="s">
        <v>110</v>
      </c>
      <c r="C547" s="180" t="s">
        <v>377</v>
      </c>
      <c r="D547" s="170"/>
      <c r="E547" s="171"/>
      <c r="F547" s="171"/>
      <c r="G547" s="171"/>
      <c r="H547" s="198" t="str">
        <f t="shared" si="70"/>
        <v/>
      </c>
      <c r="I547" s="203">
        <v>61</v>
      </c>
      <c r="J547" s="25">
        <v>61</v>
      </c>
      <c r="K547" s="25">
        <v>55</v>
      </c>
      <c r="L547" s="184">
        <f t="shared" si="71"/>
        <v>0.90163934426229508</v>
      </c>
      <c r="M547" s="206">
        <v>0</v>
      </c>
      <c r="N547" s="25">
        <v>0</v>
      </c>
      <c r="O547" s="201">
        <f t="shared" si="72"/>
        <v>0</v>
      </c>
      <c r="P547" s="172">
        <f t="shared" si="73"/>
        <v>61</v>
      </c>
      <c r="Q547" s="173">
        <f t="shared" si="74"/>
        <v>61</v>
      </c>
      <c r="R547" s="173" t="str">
        <f t="shared" si="75"/>
        <v/>
      </c>
      <c r="S547" s="193" t="str">
        <f t="shared" si="76"/>
        <v/>
      </c>
    </row>
    <row r="548" spans="1:19" x14ac:dyDescent="0.2">
      <c r="A548" s="192" t="s">
        <v>397</v>
      </c>
      <c r="B548" s="179" t="s">
        <v>110</v>
      </c>
      <c r="C548" s="180" t="s">
        <v>111</v>
      </c>
      <c r="D548" s="170"/>
      <c r="E548" s="171"/>
      <c r="F548" s="171"/>
      <c r="G548" s="171"/>
      <c r="H548" s="198" t="str">
        <f t="shared" si="70"/>
        <v/>
      </c>
      <c r="I548" s="203">
        <v>183</v>
      </c>
      <c r="J548" s="25">
        <v>160</v>
      </c>
      <c r="K548" s="25">
        <v>160</v>
      </c>
      <c r="L548" s="184">
        <f t="shared" si="71"/>
        <v>1</v>
      </c>
      <c r="M548" s="206">
        <v>0</v>
      </c>
      <c r="N548" s="25">
        <v>21</v>
      </c>
      <c r="O548" s="201">
        <f t="shared" si="72"/>
        <v>0.11602209944751381</v>
      </c>
      <c r="P548" s="172">
        <f t="shared" si="73"/>
        <v>183</v>
      </c>
      <c r="Q548" s="173">
        <f t="shared" si="74"/>
        <v>160</v>
      </c>
      <c r="R548" s="173">
        <f t="shared" si="75"/>
        <v>21</v>
      </c>
      <c r="S548" s="193">
        <f t="shared" si="76"/>
        <v>0.11602209944751381</v>
      </c>
    </row>
    <row r="549" spans="1:19" x14ac:dyDescent="0.2">
      <c r="A549" s="192" t="s">
        <v>397</v>
      </c>
      <c r="B549" s="179" t="s">
        <v>112</v>
      </c>
      <c r="C549" s="180" t="s">
        <v>113</v>
      </c>
      <c r="D549" s="170"/>
      <c r="E549" s="171"/>
      <c r="F549" s="171"/>
      <c r="G549" s="171"/>
      <c r="H549" s="198" t="str">
        <f t="shared" si="70"/>
        <v/>
      </c>
      <c r="I549" s="203">
        <v>4543</v>
      </c>
      <c r="J549" s="25">
        <v>3630</v>
      </c>
      <c r="K549" s="25">
        <v>2909</v>
      </c>
      <c r="L549" s="184">
        <f t="shared" si="71"/>
        <v>0.80137741046831956</v>
      </c>
      <c r="M549" s="206">
        <v>95</v>
      </c>
      <c r="N549" s="25">
        <v>702</v>
      </c>
      <c r="O549" s="201">
        <f t="shared" si="72"/>
        <v>0.15857239665687825</v>
      </c>
      <c r="P549" s="172">
        <f t="shared" si="73"/>
        <v>4543</v>
      </c>
      <c r="Q549" s="173">
        <f t="shared" si="74"/>
        <v>3725</v>
      </c>
      <c r="R549" s="173">
        <f t="shared" si="75"/>
        <v>702</v>
      </c>
      <c r="S549" s="193">
        <f t="shared" si="76"/>
        <v>0.15857239665687825</v>
      </c>
    </row>
    <row r="550" spans="1:19" x14ac:dyDescent="0.2">
      <c r="A550" s="192" t="s">
        <v>397</v>
      </c>
      <c r="B550" s="179" t="s">
        <v>114</v>
      </c>
      <c r="C550" s="180" t="s">
        <v>115</v>
      </c>
      <c r="D550" s="170"/>
      <c r="E550" s="171"/>
      <c r="F550" s="171"/>
      <c r="G550" s="171"/>
      <c r="H550" s="198" t="str">
        <f t="shared" si="70"/>
        <v/>
      </c>
      <c r="I550" s="203">
        <v>2806</v>
      </c>
      <c r="J550" s="25">
        <v>2253</v>
      </c>
      <c r="K550" s="25">
        <v>1842</v>
      </c>
      <c r="L550" s="184">
        <f t="shared" si="71"/>
        <v>0.81757656458055927</v>
      </c>
      <c r="M550" s="206">
        <v>3</v>
      </c>
      <c r="N550" s="25">
        <v>536</v>
      </c>
      <c r="O550" s="201">
        <f t="shared" si="72"/>
        <v>0.19197707736389685</v>
      </c>
      <c r="P550" s="172">
        <f t="shared" si="73"/>
        <v>2806</v>
      </c>
      <c r="Q550" s="173">
        <f t="shared" si="74"/>
        <v>2256</v>
      </c>
      <c r="R550" s="173">
        <f t="shared" si="75"/>
        <v>536</v>
      </c>
      <c r="S550" s="193">
        <f t="shared" si="76"/>
        <v>0.19197707736389685</v>
      </c>
    </row>
    <row r="551" spans="1:19" x14ac:dyDescent="0.2">
      <c r="A551" s="192" t="s">
        <v>397</v>
      </c>
      <c r="B551" s="179" t="s">
        <v>114</v>
      </c>
      <c r="C551" s="180" t="s">
        <v>525</v>
      </c>
      <c r="D551" s="170"/>
      <c r="E551" s="171"/>
      <c r="F551" s="171"/>
      <c r="G551" s="171"/>
      <c r="H551" s="198" t="str">
        <f t="shared" si="70"/>
        <v/>
      </c>
      <c r="I551" s="203">
        <v>1859</v>
      </c>
      <c r="J551" s="25">
        <v>1557</v>
      </c>
      <c r="K551" s="25">
        <v>772</v>
      </c>
      <c r="L551" s="184">
        <f t="shared" si="71"/>
        <v>0.49582530507385997</v>
      </c>
      <c r="M551" s="206">
        <v>2</v>
      </c>
      <c r="N551" s="25">
        <v>237</v>
      </c>
      <c r="O551" s="201">
        <f t="shared" si="72"/>
        <v>0.1319599109131403</v>
      </c>
      <c r="P551" s="172">
        <f t="shared" si="73"/>
        <v>1859</v>
      </c>
      <c r="Q551" s="173">
        <f t="shared" si="74"/>
        <v>1559</v>
      </c>
      <c r="R551" s="173">
        <f t="shared" si="75"/>
        <v>237</v>
      </c>
      <c r="S551" s="193">
        <f t="shared" si="76"/>
        <v>0.1319599109131403</v>
      </c>
    </row>
    <row r="552" spans="1:19" x14ac:dyDescent="0.2">
      <c r="A552" s="192" t="s">
        <v>397</v>
      </c>
      <c r="B552" s="179" t="s">
        <v>116</v>
      </c>
      <c r="C552" s="180" t="s">
        <v>117</v>
      </c>
      <c r="D552" s="170">
        <v>1</v>
      </c>
      <c r="E552" s="171">
        <v>1</v>
      </c>
      <c r="F552" s="171">
        <v>1</v>
      </c>
      <c r="G552" s="171">
        <v>0</v>
      </c>
      <c r="H552" s="198">
        <f t="shared" si="70"/>
        <v>0</v>
      </c>
      <c r="I552" s="203">
        <v>1430</v>
      </c>
      <c r="J552" s="25">
        <v>1111</v>
      </c>
      <c r="K552" s="25">
        <v>733</v>
      </c>
      <c r="L552" s="184">
        <f t="shared" si="71"/>
        <v>0.65976597659765979</v>
      </c>
      <c r="M552" s="206">
        <v>8</v>
      </c>
      <c r="N552" s="25">
        <v>269</v>
      </c>
      <c r="O552" s="201">
        <f t="shared" si="72"/>
        <v>0.19380403458213258</v>
      </c>
      <c r="P552" s="172">
        <f t="shared" si="73"/>
        <v>1431</v>
      </c>
      <c r="Q552" s="173">
        <f t="shared" si="74"/>
        <v>1120</v>
      </c>
      <c r="R552" s="173">
        <f t="shared" si="75"/>
        <v>269</v>
      </c>
      <c r="S552" s="193">
        <f t="shared" si="76"/>
        <v>0.19366450683945285</v>
      </c>
    </row>
    <row r="553" spans="1:19" x14ac:dyDescent="0.2">
      <c r="A553" s="192" t="s">
        <v>397</v>
      </c>
      <c r="B553" s="179" t="s">
        <v>119</v>
      </c>
      <c r="C553" s="180" t="s">
        <v>120</v>
      </c>
      <c r="D553" s="170"/>
      <c r="E553" s="171"/>
      <c r="F553" s="171"/>
      <c r="G553" s="171"/>
      <c r="H553" s="198" t="str">
        <f t="shared" si="70"/>
        <v/>
      </c>
      <c r="I553" s="203">
        <v>18707</v>
      </c>
      <c r="J553" s="25">
        <v>80</v>
      </c>
      <c r="K553" s="25">
        <v>80</v>
      </c>
      <c r="L553" s="184">
        <f t="shared" si="71"/>
        <v>1</v>
      </c>
      <c r="M553" s="206">
        <v>16746</v>
      </c>
      <c r="N553" s="25">
        <v>1821</v>
      </c>
      <c r="O553" s="201">
        <f t="shared" si="72"/>
        <v>9.7656459484099317E-2</v>
      </c>
      <c r="P553" s="172">
        <f t="shared" si="73"/>
        <v>18707</v>
      </c>
      <c r="Q553" s="173">
        <f t="shared" si="74"/>
        <v>16826</v>
      </c>
      <c r="R553" s="173">
        <f t="shared" si="75"/>
        <v>1821</v>
      </c>
      <c r="S553" s="193">
        <f t="shared" si="76"/>
        <v>9.7656459484099317E-2</v>
      </c>
    </row>
    <row r="554" spans="1:19" x14ac:dyDescent="0.2">
      <c r="A554" s="192" t="s">
        <v>397</v>
      </c>
      <c r="B554" s="179" t="s">
        <v>121</v>
      </c>
      <c r="C554" s="180" t="s">
        <v>121</v>
      </c>
      <c r="D554" s="170">
        <v>2</v>
      </c>
      <c r="E554" s="171">
        <v>2</v>
      </c>
      <c r="F554" s="171">
        <v>1</v>
      </c>
      <c r="G554" s="171">
        <v>0</v>
      </c>
      <c r="H554" s="198">
        <f t="shared" si="70"/>
        <v>0</v>
      </c>
      <c r="I554" s="203">
        <v>12734</v>
      </c>
      <c r="J554" s="25">
        <v>12381</v>
      </c>
      <c r="K554" s="25">
        <v>12368</v>
      </c>
      <c r="L554" s="184">
        <f t="shared" si="71"/>
        <v>0.99895000403844603</v>
      </c>
      <c r="M554" s="206">
        <v>6</v>
      </c>
      <c r="N554" s="25">
        <v>338</v>
      </c>
      <c r="O554" s="201">
        <f t="shared" si="72"/>
        <v>2.6561886051080549E-2</v>
      </c>
      <c r="P554" s="172">
        <f t="shared" si="73"/>
        <v>12736</v>
      </c>
      <c r="Q554" s="173">
        <f t="shared" si="74"/>
        <v>12389</v>
      </c>
      <c r="R554" s="173">
        <f t="shared" si="75"/>
        <v>338</v>
      </c>
      <c r="S554" s="193">
        <f t="shared" si="76"/>
        <v>2.6557711950970377E-2</v>
      </c>
    </row>
    <row r="555" spans="1:19" x14ac:dyDescent="0.2">
      <c r="A555" s="192" t="s">
        <v>397</v>
      </c>
      <c r="B555" s="179" t="s">
        <v>378</v>
      </c>
      <c r="C555" s="180" t="s">
        <v>379</v>
      </c>
      <c r="D555" s="170"/>
      <c r="E555" s="171"/>
      <c r="F555" s="171"/>
      <c r="G555" s="171"/>
      <c r="H555" s="198" t="str">
        <f t="shared" si="70"/>
        <v/>
      </c>
      <c r="I555" s="203">
        <v>1525</v>
      </c>
      <c r="J555" s="25">
        <v>1313</v>
      </c>
      <c r="K555" s="25">
        <v>464</v>
      </c>
      <c r="L555" s="184">
        <f t="shared" si="71"/>
        <v>0.3533891850723534</v>
      </c>
      <c r="M555" s="206">
        <v>24</v>
      </c>
      <c r="N555" s="25">
        <v>124</v>
      </c>
      <c r="O555" s="201">
        <f t="shared" si="72"/>
        <v>8.4873374401095145E-2</v>
      </c>
      <c r="P555" s="172">
        <f t="shared" si="73"/>
        <v>1525</v>
      </c>
      <c r="Q555" s="173">
        <f t="shared" si="74"/>
        <v>1337</v>
      </c>
      <c r="R555" s="173">
        <f t="shared" si="75"/>
        <v>124</v>
      </c>
      <c r="S555" s="193">
        <f t="shared" si="76"/>
        <v>8.4873374401095145E-2</v>
      </c>
    </row>
    <row r="556" spans="1:19" x14ac:dyDescent="0.2">
      <c r="A556" s="192" t="s">
        <v>397</v>
      </c>
      <c r="B556" s="179" t="s">
        <v>543</v>
      </c>
      <c r="C556" s="180" t="s">
        <v>337</v>
      </c>
      <c r="D556" s="170"/>
      <c r="E556" s="171"/>
      <c r="F556" s="171"/>
      <c r="G556" s="171"/>
      <c r="H556" s="198" t="str">
        <f t="shared" si="70"/>
        <v/>
      </c>
      <c r="I556" s="203">
        <v>24</v>
      </c>
      <c r="J556" s="25">
        <v>12</v>
      </c>
      <c r="K556" s="25">
        <v>12</v>
      </c>
      <c r="L556" s="184">
        <f t="shared" si="71"/>
        <v>1</v>
      </c>
      <c r="M556" s="206">
        <v>1</v>
      </c>
      <c r="N556" s="25">
        <v>0</v>
      </c>
      <c r="O556" s="201">
        <f t="shared" si="72"/>
        <v>0</v>
      </c>
      <c r="P556" s="172">
        <f t="shared" si="73"/>
        <v>24</v>
      </c>
      <c r="Q556" s="173">
        <f t="shared" si="74"/>
        <v>13</v>
      </c>
      <c r="R556" s="173" t="str">
        <f t="shared" si="75"/>
        <v/>
      </c>
      <c r="S556" s="193" t="str">
        <f t="shared" si="76"/>
        <v/>
      </c>
    </row>
    <row r="557" spans="1:19" x14ac:dyDescent="0.2">
      <c r="A557" s="192" t="s">
        <v>397</v>
      </c>
      <c r="B557" s="179" t="s">
        <v>122</v>
      </c>
      <c r="C557" s="180" t="s">
        <v>123</v>
      </c>
      <c r="D557" s="170">
        <v>13</v>
      </c>
      <c r="E557" s="171">
        <v>7</v>
      </c>
      <c r="F557" s="171">
        <v>7</v>
      </c>
      <c r="G557" s="171">
        <v>6</v>
      </c>
      <c r="H557" s="198">
        <f t="shared" si="70"/>
        <v>0.46153846153846156</v>
      </c>
      <c r="I557" s="203">
        <v>3468</v>
      </c>
      <c r="J557" s="25">
        <v>2535</v>
      </c>
      <c r="K557" s="25">
        <v>2532</v>
      </c>
      <c r="L557" s="184">
        <f t="shared" si="71"/>
        <v>0.99881656804733732</v>
      </c>
      <c r="M557" s="206">
        <v>43</v>
      </c>
      <c r="N557" s="25">
        <v>723</v>
      </c>
      <c r="O557" s="201">
        <f t="shared" si="72"/>
        <v>0.21902453801878219</v>
      </c>
      <c r="P557" s="172">
        <f t="shared" si="73"/>
        <v>3481</v>
      </c>
      <c r="Q557" s="173">
        <f t="shared" si="74"/>
        <v>2585</v>
      </c>
      <c r="R557" s="173">
        <f t="shared" si="75"/>
        <v>729</v>
      </c>
      <c r="S557" s="193">
        <f t="shared" si="76"/>
        <v>0.21997585998792998</v>
      </c>
    </row>
    <row r="558" spans="1:19" x14ac:dyDescent="0.2">
      <c r="A558" s="192" t="s">
        <v>397</v>
      </c>
      <c r="B558" s="179" t="s">
        <v>512</v>
      </c>
      <c r="C558" s="180" t="s">
        <v>513</v>
      </c>
      <c r="D558" s="170"/>
      <c r="E558" s="171"/>
      <c r="F558" s="171"/>
      <c r="G558" s="171"/>
      <c r="H558" s="198" t="str">
        <f t="shared" si="70"/>
        <v/>
      </c>
      <c r="I558" s="203">
        <v>52</v>
      </c>
      <c r="J558" s="25">
        <v>51</v>
      </c>
      <c r="K558" s="25">
        <v>51</v>
      </c>
      <c r="L558" s="184">
        <f t="shared" si="71"/>
        <v>1</v>
      </c>
      <c r="M558" s="206">
        <v>0</v>
      </c>
      <c r="N558" s="25">
        <v>1</v>
      </c>
      <c r="O558" s="201">
        <f t="shared" si="72"/>
        <v>1.9230769230769232E-2</v>
      </c>
      <c r="P558" s="172">
        <f t="shared" si="73"/>
        <v>52</v>
      </c>
      <c r="Q558" s="173">
        <f t="shared" si="74"/>
        <v>51</v>
      </c>
      <c r="R558" s="173">
        <f t="shared" si="75"/>
        <v>1</v>
      </c>
      <c r="S558" s="193">
        <f t="shared" si="76"/>
        <v>1.9230769230769232E-2</v>
      </c>
    </row>
    <row r="559" spans="1:19" x14ac:dyDescent="0.2">
      <c r="A559" s="192" t="s">
        <v>397</v>
      </c>
      <c r="B559" s="179" t="s">
        <v>125</v>
      </c>
      <c r="C559" s="180" t="s">
        <v>126</v>
      </c>
      <c r="D559" s="170"/>
      <c r="E559" s="171"/>
      <c r="F559" s="171"/>
      <c r="G559" s="171"/>
      <c r="H559" s="198" t="str">
        <f t="shared" si="70"/>
        <v/>
      </c>
      <c r="I559" s="203">
        <v>79</v>
      </c>
      <c r="J559" s="25">
        <v>56</v>
      </c>
      <c r="K559" s="25">
        <v>53</v>
      </c>
      <c r="L559" s="184">
        <f t="shared" si="71"/>
        <v>0.9464285714285714</v>
      </c>
      <c r="M559" s="206">
        <v>0</v>
      </c>
      <c r="N559" s="25">
        <v>23</v>
      </c>
      <c r="O559" s="201">
        <f t="shared" si="72"/>
        <v>0.29113924050632911</v>
      </c>
      <c r="P559" s="172">
        <f t="shared" si="73"/>
        <v>79</v>
      </c>
      <c r="Q559" s="173">
        <f t="shared" si="74"/>
        <v>56</v>
      </c>
      <c r="R559" s="173">
        <f t="shared" si="75"/>
        <v>23</v>
      </c>
      <c r="S559" s="193">
        <f t="shared" si="76"/>
        <v>0.29113924050632911</v>
      </c>
    </row>
    <row r="560" spans="1:19" x14ac:dyDescent="0.2">
      <c r="A560" s="192" t="s">
        <v>397</v>
      </c>
      <c r="B560" s="179" t="s">
        <v>127</v>
      </c>
      <c r="C560" s="180" t="s">
        <v>128</v>
      </c>
      <c r="D560" s="170"/>
      <c r="E560" s="171"/>
      <c r="F560" s="171"/>
      <c r="G560" s="171"/>
      <c r="H560" s="198" t="str">
        <f t="shared" si="70"/>
        <v/>
      </c>
      <c r="I560" s="203">
        <v>616</v>
      </c>
      <c r="J560" s="25">
        <v>405</v>
      </c>
      <c r="K560" s="25">
        <v>173</v>
      </c>
      <c r="L560" s="184">
        <f t="shared" si="71"/>
        <v>0.42716049382716048</v>
      </c>
      <c r="M560" s="206">
        <v>0</v>
      </c>
      <c r="N560" s="25">
        <v>176</v>
      </c>
      <c r="O560" s="201">
        <f t="shared" si="72"/>
        <v>0.30292598967297762</v>
      </c>
      <c r="P560" s="172">
        <f t="shared" si="73"/>
        <v>616</v>
      </c>
      <c r="Q560" s="173">
        <f t="shared" si="74"/>
        <v>405</v>
      </c>
      <c r="R560" s="173">
        <f t="shared" si="75"/>
        <v>176</v>
      </c>
      <c r="S560" s="193">
        <f t="shared" si="76"/>
        <v>0.30292598967297762</v>
      </c>
    </row>
    <row r="561" spans="1:19" x14ac:dyDescent="0.2">
      <c r="A561" s="192" t="s">
        <v>397</v>
      </c>
      <c r="B561" s="179" t="s">
        <v>242</v>
      </c>
      <c r="C561" s="180" t="s">
        <v>290</v>
      </c>
      <c r="D561" s="170"/>
      <c r="E561" s="171"/>
      <c r="F561" s="171"/>
      <c r="G561" s="171"/>
      <c r="H561" s="198" t="str">
        <f t="shared" si="70"/>
        <v/>
      </c>
      <c r="I561" s="203">
        <v>354</v>
      </c>
      <c r="J561" s="25">
        <v>308</v>
      </c>
      <c r="K561" s="25">
        <v>308</v>
      </c>
      <c r="L561" s="184">
        <f t="shared" si="71"/>
        <v>1</v>
      </c>
      <c r="M561" s="206">
        <v>0</v>
      </c>
      <c r="N561" s="25">
        <v>40</v>
      </c>
      <c r="O561" s="201">
        <f t="shared" si="72"/>
        <v>0.11494252873563218</v>
      </c>
      <c r="P561" s="172">
        <f t="shared" si="73"/>
        <v>354</v>
      </c>
      <c r="Q561" s="173">
        <f t="shared" si="74"/>
        <v>308</v>
      </c>
      <c r="R561" s="173">
        <f t="shared" si="75"/>
        <v>40</v>
      </c>
      <c r="S561" s="193">
        <f t="shared" si="76"/>
        <v>0.11494252873563218</v>
      </c>
    </row>
    <row r="562" spans="1:19" x14ac:dyDescent="0.2">
      <c r="A562" s="192" t="s">
        <v>397</v>
      </c>
      <c r="B562" s="179" t="s">
        <v>130</v>
      </c>
      <c r="C562" s="180" t="s">
        <v>131</v>
      </c>
      <c r="D562" s="170">
        <v>6</v>
      </c>
      <c r="E562" s="171">
        <v>5</v>
      </c>
      <c r="F562" s="171">
        <v>5</v>
      </c>
      <c r="G562" s="171">
        <v>0</v>
      </c>
      <c r="H562" s="198">
        <f t="shared" si="70"/>
        <v>0</v>
      </c>
      <c r="I562" s="203">
        <v>24</v>
      </c>
      <c r="J562" s="25">
        <v>22</v>
      </c>
      <c r="K562" s="25">
        <v>16</v>
      </c>
      <c r="L562" s="184">
        <f t="shared" si="71"/>
        <v>0.72727272727272729</v>
      </c>
      <c r="M562" s="206">
        <v>0</v>
      </c>
      <c r="N562" s="25">
        <v>0</v>
      </c>
      <c r="O562" s="201">
        <f t="shared" si="72"/>
        <v>0</v>
      </c>
      <c r="P562" s="172">
        <f t="shared" si="73"/>
        <v>30</v>
      </c>
      <c r="Q562" s="173">
        <f t="shared" si="74"/>
        <v>27</v>
      </c>
      <c r="R562" s="173" t="str">
        <f t="shared" si="75"/>
        <v/>
      </c>
      <c r="S562" s="193" t="str">
        <f t="shared" si="76"/>
        <v/>
      </c>
    </row>
    <row r="563" spans="1:19" x14ac:dyDescent="0.2">
      <c r="A563" s="192" t="s">
        <v>397</v>
      </c>
      <c r="B563" s="179" t="s">
        <v>490</v>
      </c>
      <c r="C563" s="180" t="s">
        <v>132</v>
      </c>
      <c r="D563" s="170">
        <v>18</v>
      </c>
      <c r="E563" s="171">
        <v>11</v>
      </c>
      <c r="F563" s="171">
        <v>11</v>
      </c>
      <c r="G563" s="171">
        <v>7</v>
      </c>
      <c r="H563" s="198">
        <f t="shared" si="70"/>
        <v>0.3888888888888889</v>
      </c>
      <c r="I563" s="203">
        <v>50</v>
      </c>
      <c r="J563" s="25">
        <v>49</v>
      </c>
      <c r="K563" s="25">
        <v>47</v>
      </c>
      <c r="L563" s="184">
        <f t="shared" si="71"/>
        <v>0.95918367346938771</v>
      </c>
      <c r="M563" s="206">
        <v>0</v>
      </c>
      <c r="N563" s="25">
        <v>1</v>
      </c>
      <c r="O563" s="201">
        <f t="shared" si="72"/>
        <v>0.02</v>
      </c>
      <c r="P563" s="172">
        <f t="shared" si="73"/>
        <v>68</v>
      </c>
      <c r="Q563" s="173">
        <f t="shared" si="74"/>
        <v>60</v>
      </c>
      <c r="R563" s="173">
        <f t="shared" si="75"/>
        <v>8</v>
      </c>
      <c r="S563" s="193">
        <f t="shared" si="76"/>
        <v>0.11764705882352941</v>
      </c>
    </row>
    <row r="564" spans="1:19" x14ac:dyDescent="0.2">
      <c r="A564" s="192" t="s">
        <v>397</v>
      </c>
      <c r="B564" s="179" t="s">
        <v>342</v>
      </c>
      <c r="C564" s="180" t="s">
        <v>343</v>
      </c>
      <c r="D564" s="170"/>
      <c r="E564" s="171"/>
      <c r="F564" s="171"/>
      <c r="G564" s="171"/>
      <c r="H564" s="198" t="str">
        <f t="shared" si="70"/>
        <v/>
      </c>
      <c r="I564" s="203">
        <v>505</v>
      </c>
      <c r="J564" s="25">
        <v>467</v>
      </c>
      <c r="K564" s="25">
        <v>340</v>
      </c>
      <c r="L564" s="184">
        <f t="shared" si="71"/>
        <v>0.72805139186295498</v>
      </c>
      <c r="M564" s="206">
        <v>0</v>
      </c>
      <c r="N564" s="25">
        <v>22</v>
      </c>
      <c r="O564" s="201">
        <f t="shared" si="72"/>
        <v>4.4989775051124746E-2</v>
      </c>
      <c r="P564" s="172">
        <f t="shared" si="73"/>
        <v>505</v>
      </c>
      <c r="Q564" s="173">
        <f t="shared" si="74"/>
        <v>467</v>
      </c>
      <c r="R564" s="173">
        <f t="shared" si="75"/>
        <v>22</v>
      </c>
      <c r="S564" s="193">
        <f t="shared" si="76"/>
        <v>4.4989775051124746E-2</v>
      </c>
    </row>
    <row r="565" spans="1:19" x14ac:dyDescent="0.2">
      <c r="A565" s="192" t="s">
        <v>397</v>
      </c>
      <c r="B565" s="179" t="s">
        <v>380</v>
      </c>
      <c r="C565" s="180" t="s">
        <v>381</v>
      </c>
      <c r="D565" s="170">
        <v>3</v>
      </c>
      <c r="E565" s="171">
        <v>3</v>
      </c>
      <c r="F565" s="171">
        <v>1</v>
      </c>
      <c r="G565" s="171">
        <v>0</v>
      </c>
      <c r="H565" s="198">
        <f t="shared" si="70"/>
        <v>0</v>
      </c>
      <c r="I565" s="203">
        <v>66</v>
      </c>
      <c r="J565" s="25">
        <v>30</v>
      </c>
      <c r="K565" s="25">
        <v>30</v>
      </c>
      <c r="L565" s="184">
        <f t="shared" si="71"/>
        <v>1</v>
      </c>
      <c r="M565" s="206">
        <v>6</v>
      </c>
      <c r="N565" s="25">
        <v>29</v>
      </c>
      <c r="O565" s="201">
        <f t="shared" si="72"/>
        <v>0.44615384615384618</v>
      </c>
      <c r="P565" s="172">
        <f t="shared" si="73"/>
        <v>69</v>
      </c>
      <c r="Q565" s="173">
        <f t="shared" si="74"/>
        <v>39</v>
      </c>
      <c r="R565" s="173">
        <f t="shared" si="75"/>
        <v>29</v>
      </c>
      <c r="S565" s="193">
        <f t="shared" si="76"/>
        <v>0.4264705882352941</v>
      </c>
    </row>
    <row r="566" spans="1:19" x14ac:dyDescent="0.2">
      <c r="A566" s="192" t="s">
        <v>397</v>
      </c>
      <c r="B566" s="179" t="s">
        <v>133</v>
      </c>
      <c r="C566" s="180" t="s">
        <v>134</v>
      </c>
      <c r="D566" s="170"/>
      <c r="E566" s="171"/>
      <c r="F566" s="171"/>
      <c r="G566" s="171"/>
      <c r="H566" s="198" t="str">
        <f t="shared" si="70"/>
        <v/>
      </c>
      <c r="I566" s="203">
        <v>794</v>
      </c>
      <c r="J566" s="25">
        <v>580</v>
      </c>
      <c r="K566" s="25">
        <v>573</v>
      </c>
      <c r="L566" s="184">
        <f t="shared" si="71"/>
        <v>0.98793103448275865</v>
      </c>
      <c r="M566" s="206">
        <v>0</v>
      </c>
      <c r="N566" s="25">
        <v>187</v>
      </c>
      <c r="O566" s="201">
        <f t="shared" si="72"/>
        <v>0.24380704041720991</v>
      </c>
      <c r="P566" s="172">
        <f t="shared" si="73"/>
        <v>794</v>
      </c>
      <c r="Q566" s="173">
        <f t="shared" si="74"/>
        <v>580</v>
      </c>
      <c r="R566" s="173">
        <f t="shared" si="75"/>
        <v>187</v>
      </c>
      <c r="S566" s="193">
        <f t="shared" si="76"/>
        <v>0.24380704041720991</v>
      </c>
    </row>
    <row r="567" spans="1:19" x14ac:dyDescent="0.2">
      <c r="A567" s="192" t="s">
        <v>397</v>
      </c>
      <c r="B567" s="179" t="s">
        <v>135</v>
      </c>
      <c r="C567" s="180" t="s">
        <v>136</v>
      </c>
      <c r="D567" s="170"/>
      <c r="E567" s="171"/>
      <c r="F567" s="171"/>
      <c r="G567" s="171"/>
      <c r="H567" s="198" t="str">
        <f t="shared" si="70"/>
        <v/>
      </c>
      <c r="I567" s="203">
        <v>114</v>
      </c>
      <c r="J567" s="25">
        <v>97</v>
      </c>
      <c r="K567" s="25">
        <v>36</v>
      </c>
      <c r="L567" s="184">
        <f t="shared" si="71"/>
        <v>0.37113402061855671</v>
      </c>
      <c r="M567" s="206">
        <v>4</v>
      </c>
      <c r="N567" s="25">
        <v>7</v>
      </c>
      <c r="O567" s="201">
        <f t="shared" si="72"/>
        <v>6.4814814814814811E-2</v>
      </c>
      <c r="P567" s="172">
        <f t="shared" si="73"/>
        <v>114</v>
      </c>
      <c r="Q567" s="173">
        <f t="shared" si="74"/>
        <v>101</v>
      </c>
      <c r="R567" s="173">
        <f t="shared" si="75"/>
        <v>7</v>
      </c>
      <c r="S567" s="193">
        <f t="shared" si="76"/>
        <v>6.4814814814814811E-2</v>
      </c>
    </row>
    <row r="568" spans="1:19" x14ac:dyDescent="0.2">
      <c r="A568" s="192" t="s">
        <v>397</v>
      </c>
      <c r="B568" s="179" t="s">
        <v>346</v>
      </c>
      <c r="C568" s="180" t="s">
        <v>347</v>
      </c>
      <c r="D568" s="170"/>
      <c r="E568" s="171"/>
      <c r="F568" s="171"/>
      <c r="G568" s="171"/>
      <c r="H568" s="198" t="str">
        <f t="shared" si="70"/>
        <v/>
      </c>
      <c r="I568" s="203">
        <v>147</v>
      </c>
      <c r="J568" s="25">
        <v>141</v>
      </c>
      <c r="K568" s="25">
        <v>132</v>
      </c>
      <c r="L568" s="184">
        <f t="shared" si="71"/>
        <v>0.93617021276595747</v>
      </c>
      <c r="M568" s="206">
        <v>0</v>
      </c>
      <c r="N568" s="25">
        <v>1</v>
      </c>
      <c r="O568" s="201">
        <f t="shared" si="72"/>
        <v>7.0422535211267607E-3</v>
      </c>
      <c r="P568" s="172">
        <f t="shared" si="73"/>
        <v>147</v>
      </c>
      <c r="Q568" s="173">
        <f t="shared" si="74"/>
        <v>141</v>
      </c>
      <c r="R568" s="173">
        <f t="shared" si="75"/>
        <v>1</v>
      </c>
      <c r="S568" s="193">
        <f t="shared" si="76"/>
        <v>7.0422535211267607E-3</v>
      </c>
    </row>
    <row r="569" spans="1:19" x14ac:dyDescent="0.2">
      <c r="A569" s="192" t="s">
        <v>397</v>
      </c>
      <c r="B569" s="179" t="s">
        <v>137</v>
      </c>
      <c r="C569" s="180" t="s">
        <v>248</v>
      </c>
      <c r="D569" s="170">
        <v>4</v>
      </c>
      <c r="E569" s="171">
        <v>4</v>
      </c>
      <c r="F569" s="171">
        <v>4</v>
      </c>
      <c r="G569" s="171">
        <v>0</v>
      </c>
      <c r="H569" s="198">
        <f t="shared" si="70"/>
        <v>0</v>
      </c>
      <c r="I569" s="203">
        <v>569</v>
      </c>
      <c r="J569" s="25">
        <v>483</v>
      </c>
      <c r="K569" s="25">
        <v>476</v>
      </c>
      <c r="L569" s="184">
        <f t="shared" si="71"/>
        <v>0.98550724637681164</v>
      </c>
      <c r="M569" s="206">
        <v>0</v>
      </c>
      <c r="N569" s="25">
        <v>57</v>
      </c>
      <c r="O569" s="201">
        <f t="shared" si="72"/>
        <v>0.10555555555555556</v>
      </c>
      <c r="P569" s="172">
        <f t="shared" si="73"/>
        <v>573</v>
      </c>
      <c r="Q569" s="173">
        <f t="shared" si="74"/>
        <v>487</v>
      </c>
      <c r="R569" s="173">
        <f t="shared" si="75"/>
        <v>57</v>
      </c>
      <c r="S569" s="193">
        <f t="shared" si="76"/>
        <v>0.10477941176470588</v>
      </c>
    </row>
    <row r="570" spans="1:19" x14ac:dyDescent="0.2">
      <c r="A570" s="192" t="s">
        <v>397</v>
      </c>
      <c r="B570" s="179" t="s">
        <v>138</v>
      </c>
      <c r="C570" s="180" t="s">
        <v>139</v>
      </c>
      <c r="D570" s="170"/>
      <c r="E570" s="171"/>
      <c r="F570" s="171"/>
      <c r="G570" s="171"/>
      <c r="H570" s="198" t="str">
        <f t="shared" ref="H570:H633" si="77">IF((E570+G570)&lt;&gt;0,G570/(E570+G570),"")</f>
        <v/>
      </c>
      <c r="I570" s="203">
        <v>1139</v>
      </c>
      <c r="J570" s="25">
        <v>824</v>
      </c>
      <c r="K570" s="25">
        <v>781</v>
      </c>
      <c r="L570" s="184">
        <f t="shared" ref="L570:L633" si="78">IF(J570&lt;&gt;0,K570/J570,"")</f>
        <v>0.94781553398058249</v>
      </c>
      <c r="M570" s="206">
        <v>0</v>
      </c>
      <c r="N570" s="25">
        <v>291</v>
      </c>
      <c r="O570" s="201">
        <f t="shared" ref="O570:O633" si="79">IF((J570+M570+N570)&lt;&gt;0,N570/(J570+M570+N570),"")</f>
        <v>0.2609865470852018</v>
      </c>
      <c r="P570" s="172">
        <f t="shared" ref="P570:P633" si="80">IF(SUM(D570,I570)&gt;0,SUM(D570,I570),"")</f>
        <v>1139</v>
      </c>
      <c r="Q570" s="173">
        <f t="shared" ref="Q570:Q633" si="81">IF(SUM(E570,J570, M570)&gt;0,SUM(E570,J570, M570),"")</f>
        <v>824</v>
      </c>
      <c r="R570" s="173">
        <f t="shared" ref="R570:R633" si="82">IF(SUM(G570,N570)&gt;0,SUM(G570,N570),"")</f>
        <v>291</v>
      </c>
      <c r="S570" s="193">
        <f t="shared" ref="S570:S633" si="83">IFERROR(IF((Q570+R570)&lt;&gt;0,R570/(Q570+R570),""),"")</f>
        <v>0.2609865470852018</v>
      </c>
    </row>
    <row r="571" spans="1:19" x14ac:dyDescent="0.2">
      <c r="A571" s="192" t="s">
        <v>397</v>
      </c>
      <c r="B571" s="179" t="s">
        <v>140</v>
      </c>
      <c r="C571" s="180" t="s">
        <v>298</v>
      </c>
      <c r="D571" s="170"/>
      <c r="E571" s="171"/>
      <c r="F571" s="171"/>
      <c r="G571" s="171"/>
      <c r="H571" s="198" t="str">
        <f t="shared" si="77"/>
        <v/>
      </c>
      <c r="I571" s="203">
        <v>6</v>
      </c>
      <c r="J571" s="25">
        <v>6</v>
      </c>
      <c r="K571" s="25">
        <v>6</v>
      </c>
      <c r="L571" s="184">
        <f t="shared" si="78"/>
        <v>1</v>
      </c>
      <c r="M571" s="206">
        <v>0</v>
      </c>
      <c r="N571" s="25">
        <v>0</v>
      </c>
      <c r="O571" s="201">
        <f t="shared" si="79"/>
        <v>0</v>
      </c>
      <c r="P571" s="172">
        <f t="shared" si="80"/>
        <v>6</v>
      </c>
      <c r="Q571" s="173">
        <f t="shared" si="81"/>
        <v>6</v>
      </c>
      <c r="R571" s="173" t="str">
        <f t="shared" si="82"/>
        <v/>
      </c>
      <c r="S571" s="193" t="str">
        <f t="shared" si="83"/>
        <v/>
      </c>
    </row>
    <row r="572" spans="1:19" x14ac:dyDescent="0.2">
      <c r="A572" s="192" t="s">
        <v>397</v>
      </c>
      <c r="B572" s="179" t="s">
        <v>144</v>
      </c>
      <c r="C572" s="180" t="s">
        <v>145</v>
      </c>
      <c r="D572" s="170"/>
      <c r="E572" s="171"/>
      <c r="F572" s="171"/>
      <c r="G572" s="171"/>
      <c r="H572" s="198" t="str">
        <f t="shared" si="77"/>
        <v/>
      </c>
      <c r="I572" s="203">
        <v>23</v>
      </c>
      <c r="J572" s="25">
        <v>18</v>
      </c>
      <c r="K572" s="25">
        <v>18</v>
      </c>
      <c r="L572" s="184">
        <f t="shared" si="78"/>
        <v>1</v>
      </c>
      <c r="M572" s="206">
        <v>0</v>
      </c>
      <c r="N572" s="25">
        <v>3</v>
      </c>
      <c r="O572" s="201">
        <f t="shared" si="79"/>
        <v>0.14285714285714285</v>
      </c>
      <c r="P572" s="172">
        <f t="shared" si="80"/>
        <v>23</v>
      </c>
      <c r="Q572" s="173">
        <f t="shared" si="81"/>
        <v>18</v>
      </c>
      <c r="R572" s="173">
        <f t="shared" si="82"/>
        <v>3</v>
      </c>
      <c r="S572" s="193">
        <f t="shared" si="83"/>
        <v>0.14285714285714285</v>
      </c>
    </row>
    <row r="573" spans="1:19" x14ac:dyDescent="0.2">
      <c r="A573" s="192" t="s">
        <v>397</v>
      </c>
      <c r="B573" s="179" t="s">
        <v>146</v>
      </c>
      <c r="C573" s="180" t="s">
        <v>299</v>
      </c>
      <c r="D573" s="170"/>
      <c r="E573" s="171"/>
      <c r="F573" s="171"/>
      <c r="G573" s="171"/>
      <c r="H573" s="198" t="str">
        <f t="shared" si="77"/>
        <v/>
      </c>
      <c r="I573" s="203">
        <v>1</v>
      </c>
      <c r="J573" s="25">
        <v>1</v>
      </c>
      <c r="K573" s="25">
        <v>1</v>
      </c>
      <c r="L573" s="184">
        <f t="shared" si="78"/>
        <v>1</v>
      </c>
      <c r="M573" s="206">
        <v>0</v>
      </c>
      <c r="N573" s="25">
        <v>0</v>
      </c>
      <c r="O573" s="201">
        <f t="shared" si="79"/>
        <v>0</v>
      </c>
      <c r="P573" s="172">
        <f t="shared" si="80"/>
        <v>1</v>
      </c>
      <c r="Q573" s="173">
        <f t="shared" si="81"/>
        <v>1</v>
      </c>
      <c r="R573" s="173" t="str">
        <f t="shared" si="82"/>
        <v/>
      </c>
      <c r="S573" s="193" t="str">
        <f t="shared" si="83"/>
        <v/>
      </c>
    </row>
    <row r="574" spans="1:19" x14ac:dyDescent="0.2">
      <c r="A574" s="192" t="s">
        <v>397</v>
      </c>
      <c r="B574" s="179" t="s">
        <v>147</v>
      </c>
      <c r="C574" s="180" t="s">
        <v>148</v>
      </c>
      <c r="D574" s="170">
        <v>102</v>
      </c>
      <c r="E574" s="171">
        <v>98</v>
      </c>
      <c r="F574" s="171">
        <v>76</v>
      </c>
      <c r="G574" s="171">
        <v>1</v>
      </c>
      <c r="H574" s="198">
        <f t="shared" si="77"/>
        <v>1.0101010101010102E-2</v>
      </c>
      <c r="I574" s="203">
        <v>758</v>
      </c>
      <c r="J574" s="25">
        <v>638</v>
      </c>
      <c r="K574" s="25">
        <v>602</v>
      </c>
      <c r="L574" s="184">
        <f t="shared" si="78"/>
        <v>0.94357366771159878</v>
      </c>
      <c r="M574" s="206">
        <v>77</v>
      </c>
      <c r="N574" s="25">
        <v>34</v>
      </c>
      <c r="O574" s="201">
        <f t="shared" si="79"/>
        <v>4.5393858477970631E-2</v>
      </c>
      <c r="P574" s="172">
        <f t="shared" si="80"/>
        <v>860</v>
      </c>
      <c r="Q574" s="173">
        <f t="shared" si="81"/>
        <v>813</v>
      </c>
      <c r="R574" s="173">
        <f t="shared" si="82"/>
        <v>35</v>
      </c>
      <c r="S574" s="193">
        <f t="shared" si="83"/>
        <v>4.1273584905660375E-2</v>
      </c>
    </row>
    <row r="575" spans="1:19" x14ac:dyDescent="0.2">
      <c r="A575" s="192" t="s">
        <v>397</v>
      </c>
      <c r="B575" s="179" t="s">
        <v>147</v>
      </c>
      <c r="C575" s="180" t="s">
        <v>301</v>
      </c>
      <c r="D575" s="170">
        <v>268</v>
      </c>
      <c r="E575" s="171">
        <v>219</v>
      </c>
      <c r="F575" s="171">
        <v>165</v>
      </c>
      <c r="G575" s="171">
        <v>49</v>
      </c>
      <c r="H575" s="198">
        <f t="shared" si="77"/>
        <v>0.18283582089552239</v>
      </c>
      <c r="I575" s="203">
        <v>2564</v>
      </c>
      <c r="J575" s="25">
        <v>1459</v>
      </c>
      <c r="K575" s="25">
        <v>902</v>
      </c>
      <c r="L575" s="184">
        <f t="shared" si="78"/>
        <v>0.61823166552433173</v>
      </c>
      <c r="M575" s="206">
        <v>6</v>
      </c>
      <c r="N575" s="25">
        <v>1073</v>
      </c>
      <c r="O575" s="201">
        <f t="shared" si="79"/>
        <v>0.42277383766745469</v>
      </c>
      <c r="P575" s="172">
        <f t="shared" si="80"/>
        <v>2832</v>
      </c>
      <c r="Q575" s="173">
        <f t="shared" si="81"/>
        <v>1684</v>
      </c>
      <c r="R575" s="173">
        <f t="shared" si="82"/>
        <v>1122</v>
      </c>
      <c r="S575" s="193">
        <f t="shared" si="83"/>
        <v>0.39985744832501779</v>
      </c>
    </row>
    <row r="576" spans="1:19" x14ac:dyDescent="0.2">
      <c r="A576" s="192" t="s">
        <v>397</v>
      </c>
      <c r="B576" s="179" t="s">
        <v>149</v>
      </c>
      <c r="C576" s="180" t="s">
        <v>150</v>
      </c>
      <c r="D576" s="170"/>
      <c r="E576" s="171"/>
      <c r="F576" s="171"/>
      <c r="G576" s="171"/>
      <c r="H576" s="198" t="str">
        <f t="shared" si="77"/>
        <v/>
      </c>
      <c r="I576" s="203">
        <v>2</v>
      </c>
      <c r="J576" s="25">
        <v>2</v>
      </c>
      <c r="K576" s="25">
        <v>0</v>
      </c>
      <c r="L576" s="184">
        <f t="shared" si="78"/>
        <v>0</v>
      </c>
      <c r="M576" s="206">
        <v>0</v>
      </c>
      <c r="N576" s="25">
        <v>0</v>
      </c>
      <c r="O576" s="201">
        <f t="shared" si="79"/>
        <v>0</v>
      </c>
      <c r="P576" s="172">
        <f t="shared" si="80"/>
        <v>2</v>
      </c>
      <c r="Q576" s="173">
        <f t="shared" si="81"/>
        <v>2</v>
      </c>
      <c r="R576" s="173" t="str">
        <f t="shared" si="82"/>
        <v/>
      </c>
      <c r="S576" s="193" t="str">
        <f t="shared" si="83"/>
        <v/>
      </c>
    </row>
    <row r="577" spans="1:19" x14ac:dyDescent="0.2">
      <c r="A577" s="192" t="s">
        <v>397</v>
      </c>
      <c r="B577" s="179" t="s">
        <v>151</v>
      </c>
      <c r="C577" s="180" t="s">
        <v>152</v>
      </c>
      <c r="D577" s="170"/>
      <c r="E577" s="171"/>
      <c r="F577" s="171"/>
      <c r="G577" s="171"/>
      <c r="H577" s="198" t="str">
        <f t="shared" si="77"/>
        <v/>
      </c>
      <c r="I577" s="203">
        <v>2213</v>
      </c>
      <c r="J577" s="25">
        <v>2158</v>
      </c>
      <c r="K577" s="25">
        <v>2157</v>
      </c>
      <c r="L577" s="184">
        <f t="shared" si="78"/>
        <v>0.99953660797034294</v>
      </c>
      <c r="M577" s="206">
        <v>1</v>
      </c>
      <c r="N577" s="25">
        <v>50</v>
      </c>
      <c r="O577" s="201">
        <f t="shared" si="79"/>
        <v>2.2634676324128564E-2</v>
      </c>
      <c r="P577" s="172">
        <f t="shared" si="80"/>
        <v>2213</v>
      </c>
      <c r="Q577" s="173">
        <f t="shared" si="81"/>
        <v>2159</v>
      </c>
      <c r="R577" s="173">
        <f t="shared" si="82"/>
        <v>50</v>
      </c>
      <c r="S577" s="193">
        <f t="shared" si="83"/>
        <v>2.2634676324128564E-2</v>
      </c>
    </row>
    <row r="578" spans="1:19" x14ac:dyDescent="0.2">
      <c r="A578" s="192" t="s">
        <v>397</v>
      </c>
      <c r="B578" s="179" t="s">
        <v>153</v>
      </c>
      <c r="C578" s="180" t="s">
        <v>154</v>
      </c>
      <c r="D578" s="170"/>
      <c r="E578" s="171"/>
      <c r="F578" s="171"/>
      <c r="G578" s="171"/>
      <c r="H578" s="198" t="str">
        <f t="shared" si="77"/>
        <v/>
      </c>
      <c r="I578" s="203">
        <v>2237</v>
      </c>
      <c r="J578" s="25">
        <v>1661</v>
      </c>
      <c r="K578" s="25">
        <v>1463</v>
      </c>
      <c r="L578" s="184">
        <f t="shared" si="78"/>
        <v>0.88079470198675491</v>
      </c>
      <c r="M578" s="206">
        <v>44</v>
      </c>
      <c r="N578" s="25">
        <v>508</v>
      </c>
      <c r="O578" s="201">
        <f t="shared" si="79"/>
        <v>0.22955264347040216</v>
      </c>
      <c r="P578" s="172">
        <f t="shared" si="80"/>
        <v>2237</v>
      </c>
      <c r="Q578" s="173">
        <f t="shared" si="81"/>
        <v>1705</v>
      </c>
      <c r="R578" s="173">
        <f t="shared" si="82"/>
        <v>508</v>
      </c>
      <c r="S578" s="193">
        <f t="shared" si="83"/>
        <v>0.22955264347040216</v>
      </c>
    </row>
    <row r="579" spans="1:19" x14ac:dyDescent="0.2">
      <c r="A579" s="192" t="s">
        <v>397</v>
      </c>
      <c r="B579" s="179" t="s">
        <v>153</v>
      </c>
      <c r="C579" s="180" t="s">
        <v>382</v>
      </c>
      <c r="D579" s="170"/>
      <c r="E579" s="171"/>
      <c r="F579" s="171"/>
      <c r="G579" s="171"/>
      <c r="H579" s="198" t="str">
        <f t="shared" si="77"/>
        <v/>
      </c>
      <c r="I579" s="203">
        <v>1553</v>
      </c>
      <c r="J579" s="25">
        <v>1202</v>
      </c>
      <c r="K579" s="25">
        <v>1190</v>
      </c>
      <c r="L579" s="184">
        <f t="shared" si="78"/>
        <v>0.99001663893510816</v>
      </c>
      <c r="M579" s="206">
        <v>54</v>
      </c>
      <c r="N579" s="25">
        <v>162</v>
      </c>
      <c r="O579" s="201">
        <f t="shared" si="79"/>
        <v>0.11424541607898449</v>
      </c>
      <c r="P579" s="172">
        <f t="shared" si="80"/>
        <v>1553</v>
      </c>
      <c r="Q579" s="173">
        <f t="shared" si="81"/>
        <v>1256</v>
      </c>
      <c r="R579" s="173">
        <f t="shared" si="82"/>
        <v>162</v>
      </c>
      <c r="S579" s="193">
        <f t="shared" si="83"/>
        <v>0.11424541607898449</v>
      </c>
    </row>
    <row r="580" spans="1:19" ht="29" x14ac:dyDescent="0.2">
      <c r="A580" s="192" t="s">
        <v>397</v>
      </c>
      <c r="B580" s="179" t="s">
        <v>541</v>
      </c>
      <c r="C580" s="180" t="s">
        <v>155</v>
      </c>
      <c r="D580" s="170"/>
      <c r="E580" s="171"/>
      <c r="F580" s="171"/>
      <c r="G580" s="171"/>
      <c r="H580" s="198" t="str">
        <f t="shared" si="77"/>
        <v/>
      </c>
      <c r="I580" s="203">
        <v>1713</v>
      </c>
      <c r="J580" s="25">
        <v>1368</v>
      </c>
      <c r="K580" s="25">
        <v>1324</v>
      </c>
      <c r="L580" s="184">
        <f t="shared" si="78"/>
        <v>0.96783625730994149</v>
      </c>
      <c r="M580" s="206">
        <v>143</v>
      </c>
      <c r="N580" s="25">
        <v>192</v>
      </c>
      <c r="O580" s="201">
        <f t="shared" si="79"/>
        <v>0.11274221961244862</v>
      </c>
      <c r="P580" s="172">
        <f t="shared" si="80"/>
        <v>1713</v>
      </c>
      <c r="Q580" s="173">
        <f t="shared" si="81"/>
        <v>1511</v>
      </c>
      <c r="R580" s="173">
        <f t="shared" si="82"/>
        <v>192</v>
      </c>
      <c r="S580" s="193">
        <f t="shared" si="83"/>
        <v>0.11274221961244862</v>
      </c>
    </row>
    <row r="581" spans="1:19" x14ac:dyDescent="0.2">
      <c r="A581" s="192" t="s">
        <v>397</v>
      </c>
      <c r="B581" s="179" t="s">
        <v>156</v>
      </c>
      <c r="C581" s="180" t="s">
        <v>302</v>
      </c>
      <c r="D581" s="170"/>
      <c r="E581" s="171"/>
      <c r="F581" s="171"/>
      <c r="G581" s="171"/>
      <c r="H581" s="198" t="str">
        <f t="shared" si="77"/>
        <v/>
      </c>
      <c r="I581" s="203">
        <v>17</v>
      </c>
      <c r="J581" s="25">
        <v>15</v>
      </c>
      <c r="K581" s="25">
        <v>12</v>
      </c>
      <c r="L581" s="184">
        <f t="shared" si="78"/>
        <v>0.8</v>
      </c>
      <c r="M581" s="206">
        <v>0</v>
      </c>
      <c r="N581" s="25">
        <v>2</v>
      </c>
      <c r="O581" s="201">
        <f t="shared" si="79"/>
        <v>0.11764705882352941</v>
      </c>
      <c r="P581" s="172">
        <f t="shared" si="80"/>
        <v>17</v>
      </c>
      <c r="Q581" s="173">
        <f t="shared" si="81"/>
        <v>15</v>
      </c>
      <c r="R581" s="173">
        <f t="shared" si="82"/>
        <v>2</v>
      </c>
      <c r="S581" s="193">
        <f t="shared" si="83"/>
        <v>0.11764705882352941</v>
      </c>
    </row>
    <row r="582" spans="1:19" x14ac:dyDescent="0.2">
      <c r="A582" s="192" t="s">
        <v>397</v>
      </c>
      <c r="B582" s="179" t="s">
        <v>157</v>
      </c>
      <c r="C582" s="180" t="s">
        <v>303</v>
      </c>
      <c r="D582" s="170">
        <v>1</v>
      </c>
      <c r="E582" s="171">
        <v>1</v>
      </c>
      <c r="F582" s="171">
        <v>1</v>
      </c>
      <c r="G582" s="171">
        <v>0</v>
      </c>
      <c r="H582" s="198">
        <f t="shared" si="77"/>
        <v>0</v>
      </c>
      <c r="I582" s="203">
        <v>11</v>
      </c>
      <c r="J582" s="25">
        <v>9</v>
      </c>
      <c r="K582" s="25">
        <v>9</v>
      </c>
      <c r="L582" s="184">
        <f t="shared" si="78"/>
        <v>1</v>
      </c>
      <c r="M582" s="206">
        <v>0</v>
      </c>
      <c r="N582" s="25">
        <v>0</v>
      </c>
      <c r="O582" s="201">
        <f t="shared" si="79"/>
        <v>0</v>
      </c>
      <c r="P582" s="172">
        <f t="shared" si="80"/>
        <v>12</v>
      </c>
      <c r="Q582" s="173">
        <f t="shared" si="81"/>
        <v>10</v>
      </c>
      <c r="R582" s="173" t="str">
        <f t="shared" si="82"/>
        <v/>
      </c>
      <c r="S582" s="193" t="str">
        <f t="shared" si="83"/>
        <v/>
      </c>
    </row>
    <row r="583" spans="1:19" x14ac:dyDescent="0.2">
      <c r="A583" s="192" t="s">
        <v>397</v>
      </c>
      <c r="B583" s="179" t="s">
        <v>158</v>
      </c>
      <c r="C583" s="180" t="s">
        <v>159</v>
      </c>
      <c r="D583" s="170"/>
      <c r="E583" s="171"/>
      <c r="F583" s="171"/>
      <c r="G583" s="171"/>
      <c r="H583" s="198" t="str">
        <f t="shared" si="77"/>
        <v/>
      </c>
      <c r="I583" s="203">
        <v>11</v>
      </c>
      <c r="J583" s="25">
        <v>11</v>
      </c>
      <c r="K583" s="25">
        <v>11</v>
      </c>
      <c r="L583" s="184">
        <f t="shared" si="78"/>
        <v>1</v>
      </c>
      <c r="M583" s="206">
        <v>0</v>
      </c>
      <c r="N583" s="25">
        <v>0</v>
      </c>
      <c r="O583" s="201">
        <f t="shared" si="79"/>
        <v>0</v>
      </c>
      <c r="P583" s="172">
        <f t="shared" si="80"/>
        <v>11</v>
      </c>
      <c r="Q583" s="173">
        <f t="shared" si="81"/>
        <v>11</v>
      </c>
      <c r="R583" s="173" t="str">
        <f t="shared" si="82"/>
        <v/>
      </c>
      <c r="S583" s="193" t="str">
        <f t="shared" si="83"/>
        <v/>
      </c>
    </row>
    <row r="584" spans="1:19" x14ac:dyDescent="0.2">
      <c r="A584" s="192" t="s">
        <v>397</v>
      </c>
      <c r="B584" s="179" t="s">
        <v>160</v>
      </c>
      <c r="C584" s="180" t="s">
        <v>161</v>
      </c>
      <c r="D584" s="170"/>
      <c r="E584" s="171"/>
      <c r="F584" s="171"/>
      <c r="G584" s="171"/>
      <c r="H584" s="198" t="str">
        <f t="shared" si="77"/>
        <v/>
      </c>
      <c r="I584" s="203">
        <v>7503</v>
      </c>
      <c r="J584" s="25">
        <v>7371</v>
      </c>
      <c r="K584" s="25">
        <v>7368</v>
      </c>
      <c r="L584" s="184">
        <f t="shared" si="78"/>
        <v>0.99959299959299963</v>
      </c>
      <c r="M584" s="206">
        <v>0</v>
      </c>
      <c r="N584" s="25">
        <v>79</v>
      </c>
      <c r="O584" s="201">
        <f t="shared" si="79"/>
        <v>1.0604026845637583E-2</v>
      </c>
      <c r="P584" s="172">
        <f t="shared" si="80"/>
        <v>7503</v>
      </c>
      <c r="Q584" s="173">
        <f t="shared" si="81"/>
        <v>7371</v>
      </c>
      <c r="R584" s="173">
        <f t="shared" si="82"/>
        <v>79</v>
      </c>
      <c r="S584" s="193">
        <f t="shared" si="83"/>
        <v>1.0604026845637583E-2</v>
      </c>
    </row>
    <row r="585" spans="1:19" x14ac:dyDescent="0.2">
      <c r="A585" s="192" t="s">
        <v>397</v>
      </c>
      <c r="B585" s="179" t="s">
        <v>162</v>
      </c>
      <c r="C585" s="180" t="s">
        <v>249</v>
      </c>
      <c r="D585" s="170"/>
      <c r="E585" s="171"/>
      <c r="F585" s="171"/>
      <c r="G585" s="171"/>
      <c r="H585" s="198" t="str">
        <f t="shared" si="77"/>
        <v/>
      </c>
      <c r="I585" s="203">
        <v>1</v>
      </c>
      <c r="J585" s="25">
        <v>1</v>
      </c>
      <c r="K585" s="25">
        <v>1</v>
      </c>
      <c r="L585" s="184">
        <f t="shared" si="78"/>
        <v>1</v>
      </c>
      <c r="M585" s="206">
        <v>0</v>
      </c>
      <c r="N585" s="25">
        <v>0</v>
      </c>
      <c r="O585" s="201">
        <f t="shared" si="79"/>
        <v>0</v>
      </c>
      <c r="P585" s="172">
        <f t="shared" si="80"/>
        <v>1</v>
      </c>
      <c r="Q585" s="173">
        <f t="shared" si="81"/>
        <v>1</v>
      </c>
      <c r="R585" s="173" t="str">
        <f t="shared" si="82"/>
        <v/>
      </c>
      <c r="S585" s="193" t="str">
        <f t="shared" si="83"/>
        <v/>
      </c>
    </row>
    <row r="586" spans="1:19" x14ac:dyDescent="0.2">
      <c r="A586" s="192" t="s">
        <v>397</v>
      </c>
      <c r="B586" s="179" t="s">
        <v>164</v>
      </c>
      <c r="C586" s="180" t="s">
        <v>165</v>
      </c>
      <c r="D586" s="170">
        <v>1</v>
      </c>
      <c r="E586" s="171">
        <v>1</v>
      </c>
      <c r="F586" s="171">
        <v>1</v>
      </c>
      <c r="G586" s="171">
        <v>0</v>
      </c>
      <c r="H586" s="198">
        <f t="shared" si="77"/>
        <v>0</v>
      </c>
      <c r="I586" s="203">
        <v>9081</v>
      </c>
      <c r="J586" s="25">
        <v>8364</v>
      </c>
      <c r="K586" s="25">
        <v>8138</v>
      </c>
      <c r="L586" s="184">
        <f t="shared" si="78"/>
        <v>0.97297943567670975</v>
      </c>
      <c r="M586" s="206">
        <v>341</v>
      </c>
      <c r="N586" s="25">
        <v>316</v>
      </c>
      <c r="O586" s="201">
        <f t="shared" si="79"/>
        <v>3.5029375900676202E-2</v>
      </c>
      <c r="P586" s="172">
        <f t="shared" si="80"/>
        <v>9082</v>
      </c>
      <c r="Q586" s="173">
        <f t="shared" si="81"/>
        <v>8706</v>
      </c>
      <c r="R586" s="173">
        <f t="shared" si="82"/>
        <v>316</v>
      </c>
      <c r="S586" s="193">
        <f t="shared" si="83"/>
        <v>3.5025493238749726E-2</v>
      </c>
    </row>
    <row r="587" spans="1:19" x14ac:dyDescent="0.2">
      <c r="A587" s="192" t="s">
        <v>397</v>
      </c>
      <c r="B587" s="179" t="s">
        <v>166</v>
      </c>
      <c r="C587" s="180" t="s">
        <v>167</v>
      </c>
      <c r="D587" s="170"/>
      <c r="E587" s="171"/>
      <c r="F587" s="171"/>
      <c r="G587" s="171"/>
      <c r="H587" s="198" t="str">
        <f t="shared" si="77"/>
        <v/>
      </c>
      <c r="I587" s="203">
        <v>215</v>
      </c>
      <c r="J587" s="25">
        <v>191</v>
      </c>
      <c r="K587" s="25">
        <v>159</v>
      </c>
      <c r="L587" s="184">
        <f t="shared" si="78"/>
        <v>0.83246073298429324</v>
      </c>
      <c r="M587" s="206">
        <v>0</v>
      </c>
      <c r="N587" s="25">
        <v>24</v>
      </c>
      <c r="O587" s="201">
        <f t="shared" si="79"/>
        <v>0.11162790697674418</v>
      </c>
      <c r="P587" s="172">
        <f t="shared" si="80"/>
        <v>215</v>
      </c>
      <c r="Q587" s="173">
        <f t="shared" si="81"/>
        <v>191</v>
      </c>
      <c r="R587" s="173">
        <f t="shared" si="82"/>
        <v>24</v>
      </c>
      <c r="S587" s="193">
        <f t="shared" si="83"/>
        <v>0.11162790697674418</v>
      </c>
    </row>
    <row r="588" spans="1:19" ht="29" x14ac:dyDescent="0.2">
      <c r="A588" s="192" t="s">
        <v>397</v>
      </c>
      <c r="B588" s="179" t="s">
        <v>168</v>
      </c>
      <c r="C588" s="180" t="s">
        <v>360</v>
      </c>
      <c r="D588" s="170"/>
      <c r="E588" s="171"/>
      <c r="F588" s="171"/>
      <c r="G588" s="171"/>
      <c r="H588" s="198" t="str">
        <f t="shared" si="77"/>
        <v/>
      </c>
      <c r="I588" s="203">
        <v>1162</v>
      </c>
      <c r="J588" s="25">
        <v>1132</v>
      </c>
      <c r="K588" s="25">
        <v>1104</v>
      </c>
      <c r="L588" s="184">
        <f t="shared" si="78"/>
        <v>0.97526501766784457</v>
      </c>
      <c r="M588" s="206">
        <v>0</v>
      </c>
      <c r="N588" s="25">
        <v>26</v>
      </c>
      <c r="O588" s="201">
        <f t="shared" si="79"/>
        <v>2.2452504317789293E-2</v>
      </c>
      <c r="P588" s="172">
        <f t="shared" si="80"/>
        <v>1162</v>
      </c>
      <c r="Q588" s="173">
        <f t="shared" si="81"/>
        <v>1132</v>
      </c>
      <c r="R588" s="173">
        <f t="shared" si="82"/>
        <v>26</v>
      </c>
      <c r="S588" s="193">
        <f t="shared" si="83"/>
        <v>2.2452504317789293E-2</v>
      </c>
    </row>
    <row r="589" spans="1:19" ht="29" x14ac:dyDescent="0.2">
      <c r="A589" s="192" t="s">
        <v>397</v>
      </c>
      <c r="B589" s="179" t="s">
        <v>168</v>
      </c>
      <c r="C589" s="180" t="s">
        <v>170</v>
      </c>
      <c r="D589" s="170"/>
      <c r="E589" s="171"/>
      <c r="F589" s="171"/>
      <c r="G589" s="171"/>
      <c r="H589" s="198" t="str">
        <f t="shared" si="77"/>
        <v/>
      </c>
      <c r="I589" s="203">
        <v>20063</v>
      </c>
      <c r="J589" s="25">
        <v>16176</v>
      </c>
      <c r="K589" s="25">
        <v>16159</v>
      </c>
      <c r="L589" s="184">
        <f t="shared" si="78"/>
        <v>0.99894906033630071</v>
      </c>
      <c r="M589" s="206">
        <v>26</v>
      </c>
      <c r="N589" s="25">
        <v>3774</v>
      </c>
      <c r="O589" s="201">
        <f t="shared" si="79"/>
        <v>0.18892671205446535</v>
      </c>
      <c r="P589" s="172">
        <f t="shared" si="80"/>
        <v>20063</v>
      </c>
      <c r="Q589" s="173">
        <f t="shared" si="81"/>
        <v>16202</v>
      </c>
      <c r="R589" s="173">
        <f t="shared" si="82"/>
        <v>3774</v>
      </c>
      <c r="S589" s="193">
        <f t="shared" si="83"/>
        <v>0.18892671205446535</v>
      </c>
    </row>
    <row r="590" spans="1:19" ht="29" x14ac:dyDescent="0.2">
      <c r="A590" s="192" t="s">
        <v>397</v>
      </c>
      <c r="B590" s="179" t="s">
        <v>168</v>
      </c>
      <c r="C590" s="180" t="s">
        <v>383</v>
      </c>
      <c r="D590" s="170"/>
      <c r="E590" s="171"/>
      <c r="F590" s="171"/>
      <c r="G590" s="171"/>
      <c r="H590" s="198" t="str">
        <f t="shared" si="77"/>
        <v/>
      </c>
      <c r="I590" s="203">
        <v>2303</v>
      </c>
      <c r="J590" s="25">
        <v>2267</v>
      </c>
      <c r="K590" s="25">
        <v>1707</v>
      </c>
      <c r="L590" s="184">
        <f t="shared" si="78"/>
        <v>0.75297750330833702</v>
      </c>
      <c r="M590" s="206">
        <v>0</v>
      </c>
      <c r="N590" s="25">
        <v>8</v>
      </c>
      <c r="O590" s="201">
        <f t="shared" si="79"/>
        <v>3.5164835164835165E-3</v>
      </c>
      <c r="P590" s="172">
        <f t="shared" si="80"/>
        <v>2303</v>
      </c>
      <c r="Q590" s="173">
        <f t="shared" si="81"/>
        <v>2267</v>
      </c>
      <c r="R590" s="173">
        <f t="shared" si="82"/>
        <v>8</v>
      </c>
      <c r="S590" s="193">
        <f t="shared" si="83"/>
        <v>3.5164835164835165E-3</v>
      </c>
    </row>
    <row r="591" spans="1:19" ht="29" x14ac:dyDescent="0.2">
      <c r="A591" s="192" t="s">
        <v>397</v>
      </c>
      <c r="B591" s="179" t="s">
        <v>168</v>
      </c>
      <c r="C591" s="180" t="s">
        <v>169</v>
      </c>
      <c r="D591" s="170"/>
      <c r="E591" s="171"/>
      <c r="F591" s="171"/>
      <c r="G591" s="171"/>
      <c r="H591" s="198" t="str">
        <f t="shared" si="77"/>
        <v/>
      </c>
      <c r="I591" s="203">
        <v>3525</v>
      </c>
      <c r="J591" s="25">
        <v>3346</v>
      </c>
      <c r="K591" s="25">
        <v>3120</v>
      </c>
      <c r="L591" s="184">
        <f t="shared" si="78"/>
        <v>0.93245666467423793</v>
      </c>
      <c r="M591" s="206">
        <v>1</v>
      </c>
      <c r="N591" s="25">
        <v>137</v>
      </c>
      <c r="O591" s="201">
        <f t="shared" si="79"/>
        <v>3.9322617680826635E-2</v>
      </c>
      <c r="P591" s="172">
        <f t="shared" si="80"/>
        <v>3525</v>
      </c>
      <c r="Q591" s="173">
        <f t="shared" si="81"/>
        <v>3347</v>
      </c>
      <c r="R591" s="173">
        <f t="shared" si="82"/>
        <v>137</v>
      </c>
      <c r="S591" s="193">
        <f t="shared" si="83"/>
        <v>3.9322617680826635E-2</v>
      </c>
    </row>
    <row r="592" spans="1:19" ht="29" x14ac:dyDescent="0.2">
      <c r="A592" s="192" t="s">
        <v>397</v>
      </c>
      <c r="B592" s="179" t="s">
        <v>168</v>
      </c>
      <c r="C592" s="180" t="s">
        <v>171</v>
      </c>
      <c r="D592" s="170"/>
      <c r="E592" s="171"/>
      <c r="F592" s="171"/>
      <c r="G592" s="171"/>
      <c r="H592" s="198" t="str">
        <f t="shared" si="77"/>
        <v/>
      </c>
      <c r="I592" s="203">
        <v>2212</v>
      </c>
      <c r="J592" s="25">
        <v>1818</v>
      </c>
      <c r="K592" s="25">
        <v>1799</v>
      </c>
      <c r="L592" s="184">
        <f t="shared" si="78"/>
        <v>0.98954895489548955</v>
      </c>
      <c r="M592" s="206">
        <v>11</v>
      </c>
      <c r="N592" s="25">
        <v>218</v>
      </c>
      <c r="O592" s="201">
        <f t="shared" si="79"/>
        <v>0.10649731314118221</v>
      </c>
      <c r="P592" s="172">
        <f t="shared" si="80"/>
        <v>2212</v>
      </c>
      <c r="Q592" s="173">
        <f t="shared" si="81"/>
        <v>1829</v>
      </c>
      <c r="R592" s="173">
        <f t="shared" si="82"/>
        <v>218</v>
      </c>
      <c r="S592" s="193">
        <f t="shared" si="83"/>
        <v>0.10649731314118221</v>
      </c>
    </row>
    <row r="593" spans="1:19" x14ac:dyDescent="0.2">
      <c r="A593" s="192" t="s">
        <v>397</v>
      </c>
      <c r="B593" s="179" t="s">
        <v>172</v>
      </c>
      <c r="C593" s="180" t="s">
        <v>173</v>
      </c>
      <c r="D593" s="170"/>
      <c r="E593" s="171"/>
      <c r="F593" s="171"/>
      <c r="G593" s="171"/>
      <c r="H593" s="198" t="str">
        <f t="shared" si="77"/>
        <v/>
      </c>
      <c r="I593" s="203">
        <v>241</v>
      </c>
      <c r="J593" s="25">
        <v>167</v>
      </c>
      <c r="K593" s="25">
        <v>160</v>
      </c>
      <c r="L593" s="184">
        <f t="shared" si="78"/>
        <v>0.95808383233532934</v>
      </c>
      <c r="M593" s="206">
        <v>35</v>
      </c>
      <c r="N593" s="25">
        <v>34</v>
      </c>
      <c r="O593" s="201">
        <f t="shared" si="79"/>
        <v>0.1440677966101695</v>
      </c>
      <c r="P593" s="172">
        <f t="shared" si="80"/>
        <v>241</v>
      </c>
      <c r="Q593" s="173">
        <f t="shared" si="81"/>
        <v>202</v>
      </c>
      <c r="R593" s="173">
        <f t="shared" si="82"/>
        <v>34</v>
      </c>
      <c r="S593" s="193">
        <f t="shared" si="83"/>
        <v>0.1440677966101695</v>
      </c>
    </row>
    <row r="594" spans="1:19" x14ac:dyDescent="0.2">
      <c r="A594" s="192" t="s">
        <v>397</v>
      </c>
      <c r="B594" s="179" t="s">
        <v>174</v>
      </c>
      <c r="C594" s="180" t="s">
        <v>350</v>
      </c>
      <c r="D594" s="170"/>
      <c r="E594" s="171"/>
      <c r="F594" s="171"/>
      <c r="G594" s="171"/>
      <c r="H594" s="198" t="str">
        <f t="shared" si="77"/>
        <v/>
      </c>
      <c r="I594" s="203">
        <v>2475</v>
      </c>
      <c r="J594" s="25">
        <v>2341</v>
      </c>
      <c r="K594" s="25">
        <v>2336</v>
      </c>
      <c r="L594" s="184">
        <f t="shared" si="78"/>
        <v>0.99786416061512173</v>
      </c>
      <c r="M594" s="206">
        <v>0</v>
      </c>
      <c r="N594" s="25">
        <v>81</v>
      </c>
      <c r="O594" s="201">
        <f t="shared" si="79"/>
        <v>3.3443435177539227E-2</v>
      </c>
      <c r="P594" s="172">
        <f t="shared" si="80"/>
        <v>2475</v>
      </c>
      <c r="Q594" s="173">
        <f t="shared" si="81"/>
        <v>2341</v>
      </c>
      <c r="R594" s="173">
        <f t="shared" si="82"/>
        <v>81</v>
      </c>
      <c r="S594" s="193">
        <f t="shared" si="83"/>
        <v>3.3443435177539227E-2</v>
      </c>
    </row>
    <row r="595" spans="1:19" x14ac:dyDescent="0.2">
      <c r="A595" s="192" t="s">
        <v>397</v>
      </c>
      <c r="B595" s="179" t="s">
        <v>174</v>
      </c>
      <c r="C595" s="180" t="s">
        <v>175</v>
      </c>
      <c r="D595" s="170">
        <v>3</v>
      </c>
      <c r="E595" s="171">
        <v>0</v>
      </c>
      <c r="F595" s="171">
        <v>0</v>
      </c>
      <c r="G595" s="171">
        <v>3</v>
      </c>
      <c r="H595" s="198">
        <f t="shared" si="77"/>
        <v>1</v>
      </c>
      <c r="I595" s="203">
        <v>12879</v>
      </c>
      <c r="J595" s="25">
        <v>12499</v>
      </c>
      <c r="K595" s="25">
        <v>12498</v>
      </c>
      <c r="L595" s="184">
        <f t="shared" si="78"/>
        <v>0.99991999359948791</v>
      </c>
      <c r="M595" s="206">
        <v>51</v>
      </c>
      <c r="N595" s="25">
        <v>306</v>
      </c>
      <c r="O595" s="201">
        <f t="shared" si="79"/>
        <v>2.3802115743621656E-2</v>
      </c>
      <c r="P595" s="172">
        <f t="shared" si="80"/>
        <v>12882</v>
      </c>
      <c r="Q595" s="173">
        <f t="shared" si="81"/>
        <v>12550</v>
      </c>
      <c r="R595" s="173">
        <f t="shared" si="82"/>
        <v>309</v>
      </c>
      <c r="S595" s="193">
        <f t="shared" si="83"/>
        <v>2.4029862353215647E-2</v>
      </c>
    </row>
    <row r="596" spans="1:19" x14ac:dyDescent="0.2">
      <c r="A596" s="192" t="s">
        <v>397</v>
      </c>
      <c r="B596" s="179" t="s">
        <v>176</v>
      </c>
      <c r="C596" s="180" t="s">
        <v>177</v>
      </c>
      <c r="D596" s="170"/>
      <c r="E596" s="171"/>
      <c r="F596" s="171"/>
      <c r="G596" s="171"/>
      <c r="H596" s="198" t="str">
        <f t="shared" si="77"/>
        <v/>
      </c>
      <c r="I596" s="203">
        <v>981</v>
      </c>
      <c r="J596" s="25">
        <v>601</v>
      </c>
      <c r="K596" s="25">
        <v>505</v>
      </c>
      <c r="L596" s="184">
        <f t="shared" si="78"/>
        <v>0.84026622296173048</v>
      </c>
      <c r="M596" s="206">
        <v>1</v>
      </c>
      <c r="N596" s="25">
        <v>375</v>
      </c>
      <c r="O596" s="201">
        <f t="shared" si="79"/>
        <v>0.38382804503582396</v>
      </c>
      <c r="P596" s="172">
        <f t="shared" si="80"/>
        <v>981</v>
      </c>
      <c r="Q596" s="173">
        <f t="shared" si="81"/>
        <v>602</v>
      </c>
      <c r="R596" s="173">
        <f t="shared" si="82"/>
        <v>375</v>
      </c>
      <c r="S596" s="193">
        <f t="shared" si="83"/>
        <v>0.38382804503582396</v>
      </c>
    </row>
    <row r="597" spans="1:19" x14ac:dyDescent="0.2">
      <c r="A597" s="192" t="s">
        <v>397</v>
      </c>
      <c r="B597" s="179" t="s">
        <v>178</v>
      </c>
      <c r="C597" s="180" t="s">
        <v>496</v>
      </c>
      <c r="D597" s="170">
        <v>4</v>
      </c>
      <c r="E597" s="171">
        <v>3</v>
      </c>
      <c r="F597" s="171">
        <v>2</v>
      </c>
      <c r="G597" s="171">
        <v>1</v>
      </c>
      <c r="H597" s="198">
        <f t="shared" si="77"/>
        <v>0.25</v>
      </c>
      <c r="I597" s="203">
        <v>787</v>
      </c>
      <c r="J597" s="25">
        <v>758</v>
      </c>
      <c r="K597" s="25">
        <v>752</v>
      </c>
      <c r="L597" s="184">
        <f t="shared" si="78"/>
        <v>0.9920844327176781</v>
      </c>
      <c r="M597" s="206">
        <v>3</v>
      </c>
      <c r="N597" s="25">
        <v>16</v>
      </c>
      <c r="O597" s="201">
        <f t="shared" si="79"/>
        <v>2.0592020592020591E-2</v>
      </c>
      <c r="P597" s="172">
        <f t="shared" si="80"/>
        <v>791</v>
      </c>
      <c r="Q597" s="173">
        <f t="shared" si="81"/>
        <v>764</v>
      </c>
      <c r="R597" s="173">
        <f t="shared" si="82"/>
        <v>17</v>
      </c>
      <c r="S597" s="193">
        <f t="shared" si="83"/>
        <v>2.176696542893726E-2</v>
      </c>
    </row>
    <row r="598" spans="1:19" x14ac:dyDescent="0.2">
      <c r="A598" s="192" t="s">
        <v>397</v>
      </c>
      <c r="B598" s="179" t="s">
        <v>180</v>
      </c>
      <c r="C598" s="180" t="s">
        <v>180</v>
      </c>
      <c r="D598" s="170">
        <v>7</v>
      </c>
      <c r="E598" s="171">
        <v>6</v>
      </c>
      <c r="F598" s="171">
        <v>4</v>
      </c>
      <c r="G598" s="171">
        <v>1</v>
      </c>
      <c r="H598" s="198">
        <f t="shared" si="77"/>
        <v>0.14285714285714285</v>
      </c>
      <c r="I598" s="203">
        <v>2433</v>
      </c>
      <c r="J598" s="25">
        <v>2339</v>
      </c>
      <c r="K598" s="25">
        <v>2336</v>
      </c>
      <c r="L598" s="184">
        <f t="shared" si="78"/>
        <v>0.99871740059854641</v>
      </c>
      <c r="M598" s="206">
        <v>0</v>
      </c>
      <c r="N598" s="25">
        <v>86</v>
      </c>
      <c r="O598" s="201">
        <f t="shared" si="79"/>
        <v>3.5463917525773193E-2</v>
      </c>
      <c r="P598" s="172">
        <f t="shared" si="80"/>
        <v>2440</v>
      </c>
      <c r="Q598" s="173">
        <f t="shared" si="81"/>
        <v>2345</v>
      </c>
      <c r="R598" s="173">
        <f t="shared" si="82"/>
        <v>87</v>
      </c>
      <c r="S598" s="193">
        <f t="shared" si="83"/>
        <v>3.577302631578947E-2</v>
      </c>
    </row>
    <row r="599" spans="1:19" x14ac:dyDescent="0.2">
      <c r="A599" s="192" t="s">
        <v>397</v>
      </c>
      <c r="B599" s="179" t="s">
        <v>181</v>
      </c>
      <c r="C599" s="180" t="s">
        <v>304</v>
      </c>
      <c r="D599" s="170"/>
      <c r="E599" s="171"/>
      <c r="F599" s="171"/>
      <c r="G599" s="171"/>
      <c r="H599" s="198" t="str">
        <f t="shared" si="77"/>
        <v/>
      </c>
      <c r="I599" s="203">
        <v>116</v>
      </c>
      <c r="J599" s="25">
        <v>2</v>
      </c>
      <c r="K599" s="25">
        <v>2</v>
      </c>
      <c r="L599" s="184">
        <f t="shared" si="78"/>
        <v>1</v>
      </c>
      <c r="M599" s="206">
        <v>65</v>
      </c>
      <c r="N599" s="25">
        <v>40</v>
      </c>
      <c r="O599" s="201">
        <f t="shared" si="79"/>
        <v>0.37383177570093457</v>
      </c>
      <c r="P599" s="172">
        <f t="shared" si="80"/>
        <v>116</v>
      </c>
      <c r="Q599" s="173">
        <f t="shared" si="81"/>
        <v>67</v>
      </c>
      <c r="R599" s="173">
        <f t="shared" si="82"/>
        <v>40</v>
      </c>
      <c r="S599" s="193">
        <f t="shared" si="83"/>
        <v>0.37383177570093457</v>
      </c>
    </row>
    <row r="600" spans="1:19" x14ac:dyDescent="0.2">
      <c r="A600" s="192" t="s">
        <v>397</v>
      </c>
      <c r="B600" s="179" t="s">
        <v>182</v>
      </c>
      <c r="C600" s="180" t="s">
        <v>183</v>
      </c>
      <c r="D600" s="170"/>
      <c r="E600" s="171"/>
      <c r="F600" s="171"/>
      <c r="G600" s="171"/>
      <c r="H600" s="198" t="str">
        <f t="shared" si="77"/>
        <v/>
      </c>
      <c r="I600" s="203">
        <v>1874</v>
      </c>
      <c r="J600" s="25">
        <v>1692</v>
      </c>
      <c r="K600" s="25">
        <v>1674</v>
      </c>
      <c r="L600" s="184">
        <f t="shared" si="78"/>
        <v>0.98936170212765961</v>
      </c>
      <c r="M600" s="206">
        <v>1</v>
      </c>
      <c r="N600" s="25">
        <v>149</v>
      </c>
      <c r="O600" s="201">
        <f t="shared" si="79"/>
        <v>8.0890336590662318E-2</v>
      </c>
      <c r="P600" s="172">
        <f t="shared" si="80"/>
        <v>1874</v>
      </c>
      <c r="Q600" s="173">
        <f t="shared" si="81"/>
        <v>1693</v>
      </c>
      <c r="R600" s="173">
        <f t="shared" si="82"/>
        <v>149</v>
      </c>
      <c r="S600" s="193">
        <f t="shared" si="83"/>
        <v>8.0890336590662318E-2</v>
      </c>
    </row>
    <row r="601" spans="1:19" x14ac:dyDescent="0.2">
      <c r="A601" s="192" t="s">
        <v>397</v>
      </c>
      <c r="B601" s="179" t="s">
        <v>182</v>
      </c>
      <c r="C601" s="180" t="s">
        <v>184</v>
      </c>
      <c r="D601" s="170">
        <v>1</v>
      </c>
      <c r="E601" s="171">
        <v>1</v>
      </c>
      <c r="F601" s="171">
        <v>0</v>
      </c>
      <c r="G601" s="171">
        <v>0</v>
      </c>
      <c r="H601" s="198">
        <f t="shared" si="77"/>
        <v>0</v>
      </c>
      <c r="I601" s="203">
        <v>2805</v>
      </c>
      <c r="J601" s="25">
        <v>2116</v>
      </c>
      <c r="K601" s="25">
        <v>2108</v>
      </c>
      <c r="L601" s="184">
        <f t="shared" si="78"/>
        <v>0.99621928166351603</v>
      </c>
      <c r="M601" s="206">
        <v>1</v>
      </c>
      <c r="N601" s="25">
        <v>363</v>
      </c>
      <c r="O601" s="201">
        <f t="shared" si="79"/>
        <v>0.14637096774193548</v>
      </c>
      <c r="P601" s="172">
        <f t="shared" si="80"/>
        <v>2806</v>
      </c>
      <c r="Q601" s="173">
        <f t="shared" si="81"/>
        <v>2118</v>
      </c>
      <c r="R601" s="173">
        <f t="shared" si="82"/>
        <v>363</v>
      </c>
      <c r="S601" s="193">
        <f t="shared" si="83"/>
        <v>0.14631197097944376</v>
      </c>
    </row>
    <row r="602" spans="1:19" x14ac:dyDescent="0.2">
      <c r="A602" s="192" t="s">
        <v>397</v>
      </c>
      <c r="B602" s="179" t="s">
        <v>542</v>
      </c>
      <c r="C602" s="180" t="s">
        <v>118</v>
      </c>
      <c r="D602" s="170"/>
      <c r="E602" s="171"/>
      <c r="F602" s="171"/>
      <c r="G602" s="171"/>
      <c r="H602" s="198" t="str">
        <f t="shared" si="77"/>
        <v/>
      </c>
      <c r="I602" s="203">
        <v>63</v>
      </c>
      <c r="J602" s="25">
        <v>51</v>
      </c>
      <c r="K602" s="25">
        <v>42</v>
      </c>
      <c r="L602" s="184">
        <f t="shared" si="78"/>
        <v>0.82352941176470584</v>
      </c>
      <c r="M602" s="206">
        <v>0</v>
      </c>
      <c r="N602" s="25">
        <v>11</v>
      </c>
      <c r="O602" s="201">
        <f t="shared" si="79"/>
        <v>0.17741935483870969</v>
      </c>
      <c r="P602" s="172">
        <f t="shared" si="80"/>
        <v>63</v>
      </c>
      <c r="Q602" s="173">
        <f t="shared" si="81"/>
        <v>51</v>
      </c>
      <c r="R602" s="173">
        <f t="shared" si="82"/>
        <v>11</v>
      </c>
      <c r="S602" s="193">
        <f t="shared" si="83"/>
        <v>0.17741935483870969</v>
      </c>
    </row>
    <row r="603" spans="1:19" x14ac:dyDescent="0.2">
      <c r="A603" s="192" t="s">
        <v>397</v>
      </c>
      <c r="B603" s="179" t="s">
        <v>185</v>
      </c>
      <c r="C603" s="180" t="s">
        <v>186</v>
      </c>
      <c r="D603" s="170"/>
      <c r="E603" s="171"/>
      <c r="F603" s="171"/>
      <c r="G603" s="171"/>
      <c r="H603" s="198" t="str">
        <f t="shared" si="77"/>
        <v/>
      </c>
      <c r="I603" s="203">
        <v>5</v>
      </c>
      <c r="J603" s="25">
        <v>1</v>
      </c>
      <c r="K603" s="25">
        <v>1</v>
      </c>
      <c r="L603" s="184">
        <f t="shared" si="78"/>
        <v>1</v>
      </c>
      <c r="M603" s="206">
        <v>4</v>
      </c>
      <c r="N603" s="25">
        <v>0</v>
      </c>
      <c r="O603" s="201">
        <f t="shared" si="79"/>
        <v>0</v>
      </c>
      <c r="P603" s="172">
        <f t="shared" si="80"/>
        <v>5</v>
      </c>
      <c r="Q603" s="173">
        <f t="shared" si="81"/>
        <v>5</v>
      </c>
      <c r="R603" s="173" t="str">
        <f t="shared" si="82"/>
        <v/>
      </c>
      <c r="S603" s="193" t="str">
        <f t="shared" si="83"/>
        <v/>
      </c>
    </row>
    <row r="604" spans="1:19" x14ac:dyDescent="0.2">
      <c r="A604" s="192" t="s">
        <v>397</v>
      </c>
      <c r="B604" s="179" t="s">
        <v>187</v>
      </c>
      <c r="C604" s="180" t="s">
        <v>188</v>
      </c>
      <c r="D604" s="170"/>
      <c r="E604" s="171"/>
      <c r="F604" s="171"/>
      <c r="G604" s="171"/>
      <c r="H604" s="198" t="str">
        <f t="shared" si="77"/>
        <v/>
      </c>
      <c r="I604" s="203">
        <v>533</v>
      </c>
      <c r="J604" s="25">
        <v>250</v>
      </c>
      <c r="K604" s="25">
        <v>218</v>
      </c>
      <c r="L604" s="184">
        <f t="shared" si="78"/>
        <v>0.872</v>
      </c>
      <c r="M604" s="206">
        <v>0</v>
      </c>
      <c r="N604" s="25">
        <v>261</v>
      </c>
      <c r="O604" s="201">
        <f t="shared" si="79"/>
        <v>0.51076320939334641</v>
      </c>
      <c r="P604" s="172">
        <f t="shared" si="80"/>
        <v>533</v>
      </c>
      <c r="Q604" s="173">
        <f t="shared" si="81"/>
        <v>250</v>
      </c>
      <c r="R604" s="173">
        <f t="shared" si="82"/>
        <v>261</v>
      </c>
      <c r="S604" s="193">
        <f t="shared" si="83"/>
        <v>0.51076320939334641</v>
      </c>
    </row>
    <row r="605" spans="1:19" x14ac:dyDescent="0.2">
      <c r="A605" s="192" t="s">
        <v>397</v>
      </c>
      <c r="B605" s="179" t="s">
        <v>189</v>
      </c>
      <c r="C605" s="180" t="s">
        <v>190</v>
      </c>
      <c r="D605" s="170">
        <v>3</v>
      </c>
      <c r="E605" s="171">
        <v>3</v>
      </c>
      <c r="F605" s="171">
        <v>2</v>
      </c>
      <c r="G605" s="171">
        <v>0</v>
      </c>
      <c r="H605" s="198">
        <f t="shared" si="77"/>
        <v>0</v>
      </c>
      <c r="I605" s="203">
        <v>272</v>
      </c>
      <c r="J605" s="25">
        <v>178</v>
      </c>
      <c r="K605" s="25">
        <v>113</v>
      </c>
      <c r="L605" s="184">
        <f t="shared" si="78"/>
        <v>0.6348314606741573</v>
      </c>
      <c r="M605" s="206">
        <v>2</v>
      </c>
      <c r="N605" s="25">
        <v>85</v>
      </c>
      <c r="O605" s="201">
        <f t="shared" si="79"/>
        <v>0.32075471698113206</v>
      </c>
      <c r="P605" s="172">
        <f t="shared" si="80"/>
        <v>275</v>
      </c>
      <c r="Q605" s="173">
        <f t="shared" si="81"/>
        <v>183</v>
      </c>
      <c r="R605" s="173">
        <f t="shared" si="82"/>
        <v>85</v>
      </c>
      <c r="S605" s="193">
        <f t="shared" si="83"/>
        <v>0.31716417910447764</v>
      </c>
    </row>
    <row r="606" spans="1:19" x14ac:dyDescent="0.2">
      <c r="A606" s="192" t="s">
        <v>397</v>
      </c>
      <c r="B606" s="179" t="s">
        <v>193</v>
      </c>
      <c r="C606" s="180" t="s">
        <v>194</v>
      </c>
      <c r="D606" s="170"/>
      <c r="E606" s="171"/>
      <c r="F606" s="171"/>
      <c r="G606" s="171"/>
      <c r="H606" s="198" t="str">
        <f t="shared" si="77"/>
        <v/>
      </c>
      <c r="I606" s="203">
        <v>1</v>
      </c>
      <c r="J606" s="25">
        <v>1</v>
      </c>
      <c r="K606" s="25">
        <v>1</v>
      </c>
      <c r="L606" s="184">
        <f t="shared" si="78"/>
        <v>1</v>
      </c>
      <c r="M606" s="206">
        <v>0</v>
      </c>
      <c r="N606" s="25">
        <v>0</v>
      </c>
      <c r="O606" s="201">
        <f t="shared" si="79"/>
        <v>0</v>
      </c>
      <c r="P606" s="172">
        <f t="shared" si="80"/>
        <v>1</v>
      </c>
      <c r="Q606" s="173">
        <f t="shared" si="81"/>
        <v>1</v>
      </c>
      <c r="R606" s="173" t="str">
        <f t="shared" si="82"/>
        <v/>
      </c>
      <c r="S606" s="193" t="str">
        <f t="shared" si="83"/>
        <v/>
      </c>
    </row>
    <row r="607" spans="1:19" x14ac:dyDescent="0.2">
      <c r="A607" s="192" t="s">
        <v>397</v>
      </c>
      <c r="B607" s="179" t="s">
        <v>195</v>
      </c>
      <c r="C607" s="180" t="s">
        <v>253</v>
      </c>
      <c r="D607" s="170"/>
      <c r="E607" s="171"/>
      <c r="F607" s="171"/>
      <c r="G607" s="171"/>
      <c r="H607" s="198" t="str">
        <f t="shared" si="77"/>
        <v/>
      </c>
      <c r="I607" s="203">
        <v>10</v>
      </c>
      <c r="J607" s="25">
        <v>8</v>
      </c>
      <c r="K607" s="25">
        <v>8</v>
      </c>
      <c r="L607" s="184">
        <f t="shared" si="78"/>
        <v>1</v>
      </c>
      <c r="M607" s="206">
        <v>0</v>
      </c>
      <c r="N607" s="25">
        <v>0</v>
      </c>
      <c r="O607" s="201">
        <f t="shared" si="79"/>
        <v>0</v>
      </c>
      <c r="P607" s="172">
        <f t="shared" si="80"/>
        <v>10</v>
      </c>
      <c r="Q607" s="173">
        <f t="shared" si="81"/>
        <v>8</v>
      </c>
      <c r="R607" s="173" t="str">
        <f t="shared" si="82"/>
        <v/>
      </c>
      <c r="S607" s="193" t="str">
        <f t="shared" si="83"/>
        <v/>
      </c>
    </row>
    <row r="608" spans="1:19" x14ac:dyDescent="0.2">
      <c r="A608" s="192" t="s">
        <v>397</v>
      </c>
      <c r="B608" s="179" t="s">
        <v>491</v>
      </c>
      <c r="C608" s="180" t="s">
        <v>403</v>
      </c>
      <c r="D608" s="170"/>
      <c r="E608" s="171"/>
      <c r="F608" s="171"/>
      <c r="G608" s="171"/>
      <c r="H608" s="198" t="str">
        <f t="shared" si="77"/>
        <v/>
      </c>
      <c r="I608" s="203">
        <v>567</v>
      </c>
      <c r="J608" s="25">
        <v>240</v>
      </c>
      <c r="K608" s="25">
        <v>234</v>
      </c>
      <c r="L608" s="184">
        <f t="shared" si="78"/>
        <v>0.97499999999999998</v>
      </c>
      <c r="M608" s="206">
        <v>8</v>
      </c>
      <c r="N608" s="25">
        <v>314</v>
      </c>
      <c r="O608" s="201">
        <f t="shared" si="79"/>
        <v>0.55871886120996439</v>
      </c>
      <c r="P608" s="172">
        <f t="shared" si="80"/>
        <v>567</v>
      </c>
      <c r="Q608" s="173">
        <f t="shared" si="81"/>
        <v>248</v>
      </c>
      <c r="R608" s="173">
        <f t="shared" si="82"/>
        <v>314</v>
      </c>
      <c r="S608" s="193">
        <f t="shared" si="83"/>
        <v>0.55871886120996439</v>
      </c>
    </row>
    <row r="609" spans="1:19" x14ac:dyDescent="0.2">
      <c r="A609" s="192" t="s">
        <v>397</v>
      </c>
      <c r="B609" s="179" t="s">
        <v>544</v>
      </c>
      <c r="C609" s="180" t="s">
        <v>196</v>
      </c>
      <c r="D609" s="170">
        <v>1</v>
      </c>
      <c r="E609" s="171">
        <v>1</v>
      </c>
      <c r="F609" s="171">
        <v>1</v>
      </c>
      <c r="G609" s="171">
        <v>0</v>
      </c>
      <c r="H609" s="198">
        <f t="shared" si="77"/>
        <v>0</v>
      </c>
      <c r="I609" s="203">
        <v>48</v>
      </c>
      <c r="J609" s="25">
        <v>41</v>
      </c>
      <c r="K609" s="25">
        <v>38</v>
      </c>
      <c r="L609" s="184">
        <f t="shared" si="78"/>
        <v>0.92682926829268297</v>
      </c>
      <c r="M609" s="206">
        <v>0</v>
      </c>
      <c r="N609" s="25">
        <v>4</v>
      </c>
      <c r="O609" s="201">
        <f t="shared" si="79"/>
        <v>8.8888888888888892E-2</v>
      </c>
      <c r="P609" s="172">
        <f t="shared" si="80"/>
        <v>49</v>
      </c>
      <c r="Q609" s="173">
        <f t="shared" si="81"/>
        <v>42</v>
      </c>
      <c r="R609" s="173">
        <f t="shared" si="82"/>
        <v>4</v>
      </c>
      <c r="S609" s="193">
        <f t="shared" si="83"/>
        <v>8.6956521739130432E-2</v>
      </c>
    </row>
    <row r="610" spans="1:19" x14ac:dyDescent="0.2">
      <c r="A610" s="192" t="s">
        <v>397</v>
      </c>
      <c r="B610" s="179" t="s">
        <v>386</v>
      </c>
      <c r="C610" s="180" t="s">
        <v>387</v>
      </c>
      <c r="D610" s="170"/>
      <c r="E610" s="171"/>
      <c r="F610" s="171"/>
      <c r="G610" s="171"/>
      <c r="H610" s="198" t="str">
        <f t="shared" si="77"/>
        <v/>
      </c>
      <c r="I610" s="203">
        <v>1017</v>
      </c>
      <c r="J610" s="25">
        <v>495</v>
      </c>
      <c r="K610" s="25">
        <v>286</v>
      </c>
      <c r="L610" s="184">
        <f t="shared" si="78"/>
        <v>0.57777777777777772</v>
      </c>
      <c r="M610" s="206">
        <v>184</v>
      </c>
      <c r="N610" s="25">
        <v>302</v>
      </c>
      <c r="O610" s="201">
        <f t="shared" si="79"/>
        <v>0.30784913353720694</v>
      </c>
      <c r="P610" s="172">
        <f t="shared" si="80"/>
        <v>1017</v>
      </c>
      <c r="Q610" s="173">
        <f t="shared" si="81"/>
        <v>679</v>
      </c>
      <c r="R610" s="173">
        <f t="shared" si="82"/>
        <v>302</v>
      </c>
      <c r="S610" s="193">
        <f t="shared" si="83"/>
        <v>0.30784913353720694</v>
      </c>
    </row>
    <row r="611" spans="1:19" x14ac:dyDescent="0.2">
      <c r="A611" s="192" t="s">
        <v>397</v>
      </c>
      <c r="B611" s="179" t="s">
        <v>489</v>
      </c>
      <c r="C611" s="180" t="s">
        <v>197</v>
      </c>
      <c r="D611" s="170"/>
      <c r="E611" s="171"/>
      <c r="F611" s="171"/>
      <c r="G611" s="171"/>
      <c r="H611" s="198" t="str">
        <f t="shared" si="77"/>
        <v/>
      </c>
      <c r="I611" s="203">
        <v>578</v>
      </c>
      <c r="J611" s="25">
        <v>488</v>
      </c>
      <c r="K611" s="25">
        <v>460</v>
      </c>
      <c r="L611" s="184">
        <f t="shared" si="78"/>
        <v>0.94262295081967218</v>
      </c>
      <c r="M611" s="206">
        <v>0</v>
      </c>
      <c r="N611" s="25">
        <v>79</v>
      </c>
      <c r="O611" s="201">
        <f t="shared" si="79"/>
        <v>0.13932980599647266</v>
      </c>
      <c r="P611" s="172">
        <f t="shared" si="80"/>
        <v>578</v>
      </c>
      <c r="Q611" s="173">
        <f t="shared" si="81"/>
        <v>488</v>
      </c>
      <c r="R611" s="173">
        <f t="shared" si="82"/>
        <v>79</v>
      </c>
      <c r="S611" s="193">
        <f t="shared" si="83"/>
        <v>0.13932980599647266</v>
      </c>
    </row>
    <row r="612" spans="1:19" x14ac:dyDescent="0.2">
      <c r="A612" s="192" t="s">
        <v>397</v>
      </c>
      <c r="B612" s="179" t="s">
        <v>198</v>
      </c>
      <c r="C612" s="180" t="s">
        <v>199</v>
      </c>
      <c r="D612" s="170"/>
      <c r="E612" s="171"/>
      <c r="F612" s="171"/>
      <c r="G612" s="171"/>
      <c r="H612" s="198" t="str">
        <f t="shared" si="77"/>
        <v/>
      </c>
      <c r="I612" s="203">
        <v>6113</v>
      </c>
      <c r="J612" s="25">
        <v>5260</v>
      </c>
      <c r="K612" s="25">
        <v>5259</v>
      </c>
      <c r="L612" s="184">
        <f t="shared" si="78"/>
        <v>0.99980988593155895</v>
      </c>
      <c r="M612" s="206">
        <v>0</v>
      </c>
      <c r="N612" s="25">
        <v>537</v>
      </c>
      <c r="O612" s="201">
        <f t="shared" si="79"/>
        <v>9.2634121097119201E-2</v>
      </c>
      <c r="P612" s="172">
        <f t="shared" si="80"/>
        <v>6113</v>
      </c>
      <c r="Q612" s="173">
        <f t="shared" si="81"/>
        <v>5260</v>
      </c>
      <c r="R612" s="173">
        <f t="shared" si="82"/>
        <v>537</v>
      </c>
      <c r="S612" s="193">
        <f t="shared" si="83"/>
        <v>9.2634121097119201E-2</v>
      </c>
    </row>
    <row r="613" spans="1:19" x14ac:dyDescent="0.2">
      <c r="A613" s="192" t="s">
        <v>397</v>
      </c>
      <c r="B613" s="179" t="s">
        <v>352</v>
      </c>
      <c r="C613" s="180" t="s">
        <v>353</v>
      </c>
      <c r="D613" s="170"/>
      <c r="E613" s="171"/>
      <c r="F613" s="171"/>
      <c r="G613" s="171"/>
      <c r="H613" s="198" t="str">
        <f t="shared" si="77"/>
        <v/>
      </c>
      <c r="I613" s="203">
        <v>198</v>
      </c>
      <c r="J613" s="25">
        <v>167</v>
      </c>
      <c r="K613" s="25">
        <v>83</v>
      </c>
      <c r="L613" s="184">
        <f t="shared" si="78"/>
        <v>0.49700598802395207</v>
      </c>
      <c r="M613" s="206">
        <v>0</v>
      </c>
      <c r="N613" s="25">
        <v>30</v>
      </c>
      <c r="O613" s="201">
        <f t="shared" si="79"/>
        <v>0.15228426395939088</v>
      </c>
      <c r="P613" s="172">
        <f t="shared" si="80"/>
        <v>198</v>
      </c>
      <c r="Q613" s="173">
        <f t="shared" si="81"/>
        <v>167</v>
      </c>
      <c r="R613" s="173">
        <f t="shared" si="82"/>
        <v>30</v>
      </c>
      <c r="S613" s="193">
        <f t="shared" si="83"/>
        <v>0.15228426395939088</v>
      </c>
    </row>
    <row r="614" spans="1:19" ht="29" x14ac:dyDescent="0.2">
      <c r="A614" s="192" t="s">
        <v>397</v>
      </c>
      <c r="B614" s="179" t="s">
        <v>200</v>
      </c>
      <c r="C614" s="180" t="s">
        <v>201</v>
      </c>
      <c r="D614" s="170">
        <v>4</v>
      </c>
      <c r="E614" s="171">
        <v>3</v>
      </c>
      <c r="F614" s="171">
        <v>1</v>
      </c>
      <c r="G614" s="171">
        <v>1</v>
      </c>
      <c r="H614" s="198">
        <f t="shared" si="77"/>
        <v>0.25</v>
      </c>
      <c r="I614" s="203">
        <v>29</v>
      </c>
      <c r="J614" s="25">
        <v>27</v>
      </c>
      <c r="K614" s="25">
        <v>27</v>
      </c>
      <c r="L614" s="184">
        <f t="shared" si="78"/>
        <v>1</v>
      </c>
      <c r="M614" s="206">
        <v>0</v>
      </c>
      <c r="N614" s="25">
        <v>1</v>
      </c>
      <c r="O614" s="201">
        <f t="shared" si="79"/>
        <v>3.5714285714285712E-2</v>
      </c>
      <c r="P614" s="172">
        <f t="shared" si="80"/>
        <v>33</v>
      </c>
      <c r="Q614" s="173">
        <f t="shared" si="81"/>
        <v>30</v>
      </c>
      <c r="R614" s="173">
        <f t="shared" si="82"/>
        <v>2</v>
      </c>
      <c r="S614" s="193">
        <f t="shared" si="83"/>
        <v>6.25E-2</v>
      </c>
    </row>
    <row r="615" spans="1:19" x14ac:dyDescent="0.2">
      <c r="A615" s="192" t="s">
        <v>397</v>
      </c>
      <c r="B615" s="179" t="s">
        <v>202</v>
      </c>
      <c r="C615" s="180" t="s">
        <v>203</v>
      </c>
      <c r="D615" s="170"/>
      <c r="E615" s="171"/>
      <c r="F615" s="171"/>
      <c r="G615" s="171"/>
      <c r="H615" s="198" t="str">
        <f t="shared" si="77"/>
        <v/>
      </c>
      <c r="I615" s="203">
        <v>6247</v>
      </c>
      <c r="J615" s="25">
        <v>4560</v>
      </c>
      <c r="K615" s="25">
        <v>4033</v>
      </c>
      <c r="L615" s="184">
        <f t="shared" si="78"/>
        <v>0.88442982456140351</v>
      </c>
      <c r="M615" s="206">
        <v>29</v>
      </c>
      <c r="N615" s="25">
        <v>1583</v>
      </c>
      <c r="O615" s="201">
        <f t="shared" si="79"/>
        <v>0.25648088139987041</v>
      </c>
      <c r="P615" s="172">
        <f t="shared" si="80"/>
        <v>6247</v>
      </c>
      <c r="Q615" s="173">
        <f t="shared" si="81"/>
        <v>4589</v>
      </c>
      <c r="R615" s="173">
        <f t="shared" si="82"/>
        <v>1583</v>
      </c>
      <c r="S615" s="193">
        <f t="shared" si="83"/>
        <v>0.25648088139987041</v>
      </c>
    </row>
    <row r="616" spans="1:19" x14ac:dyDescent="0.2">
      <c r="A616" s="192" t="s">
        <v>397</v>
      </c>
      <c r="B616" s="179" t="s">
        <v>204</v>
      </c>
      <c r="C616" s="180" t="s">
        <v>205</v>
      </c>
      <c r="D616" s="170"/>
      <c r="E616" s="171"/>
      <c r="F616" s="171"/>
      <c r="G616" s="171"/>
      <c r="H616" s="198" t="str">
        <f t="shared" si="77"/>
        <v/>
      </c>
      <c r="I616" s="203">
        <v>32351</v>
      </c>
      <c r="J616" s="25">
        <v>22269</v>
      </c>
      <c r="K616" s="25">
        <v>22050</v>
      </c>
      <c r="L616" s="184">
        <f t="shared" si="78"/>
        <v>0.99016570119897618</v>
      </c>
      <c r="M616" s="206">
        <v>8</v>
      </c>
      <c r="N616" s="25">
        <v>10018</v>
      </c>
      <c r="O616" s="201">
        <f t="shared" si="79"/>
        <v>0.31020281777364916</v>
      </c>
      <c r="P616" s="172">
        <f t="shared" si="80"/>
        <v>32351</v>
      </c>
      <c r="Q616" s="173">
        <f t="shared" si="81"/>
        <v>22277</v>
      </c>
      <c r="R616" s="173">
        <f t="shared" si="82"/>
        <v>10018</v>
      </c>
      <c r="S616" s="193">
        <f t="shared" si="83"/>
        <v>0.31020281777364916</v>
      </c>
    </row>
    <row r="617" spans="1:19" x14ac:dyDescent="0.2">
      <c r="A617" s="192" t="s">
        <v>397</v>
      </c>
      <c r="B617" s="179" t="s">
        <v>204</v>
      </c>
      <c r="C617" s="180" t="s">
        <v>206</v>
      </c>
      <c r="D617" s="170">
        <v>5</v>
      </c>
      <c r="E617" s="171">
        <v>5</v>
      </c>
      <c r="F617" s="171">
        <v>5</v>
      </c>
      <c r="G617" s="171">
        <v>0</v>
      </c>
      <c r="H617" s="198">
        <f t="shared" si="77"/>
        <v>0</v>
      </c>
      <c r="I617" s="203">
        <v>48334</v>
      </c>
      <c r="J617" s="25">
        <v>39485</v>
      </c>
      <c r="K617" s="25">
        <v>39437</v>
      </c>
      <c r="L617" s="184">
        <f t="shared" si="78"/>
        <v>0.99878434848676712</v>
      </c>
      <c r="M617" s="206">
        <v>11</v>
      </c>
      <c r="N617" s="25">
        <v>8648</v>
      </c>
      <c r="O617" s="201">
        <f t="shared" si="79"/>
        <v>0.17962778331671653</v>
      </c>
      <c r="P617" s="172">
        <f t="shared" si="80"/>
        <v>48339</v>
      </c>
      <c r="Q617" s="173">
        <f t="shared" si="81"/>
        <v>39501</v>
      </c>
      <c r="R617" s="173">
        <f t="shared" si="82"/>
        <v>8648</v>
      </c>
      <c r="S617" s="193">
        <f t="shared" si="83"/>
        <v>0.17960912999231551</v>
      </c>
    </row>
    <row r="618" spans="1:19" x14ac:dyDescent="0.2">
      <c r="A618" s="192" t="s">
        <v>397</v>
      </c>
      <c r="B618" s="179" t="s">
        <v>204</v>
      </c>
      <c r="C618" s="180" t="s">
        <v>388</v>
      </c>
      <c r="D618" s="170"/>
      <c r="E618" s="171"/>
      <c r="F618" s="171"/>
      <c r="G618" s="171"/>
      <c r="H618" s="198" t="str">
        <f t="shared" si="77"/>
        <v/>
      </c>
      <c r="I618" s="203">
        <v>12902</v>
      </c>
      <c r="J618" s="25">
        <v>10658</v>
      </c>
      <c r="K618" s="25">
        <v>10460</v>
      </c>
      <c r="L618" s="184">
        <f t="shared" si="78"/>
        <v>0.98142240570463501</v>
      </c>
      <c r="M618" s="206">
        <v>4</v>
      </c>
      <c r="N618" s="25">
        <v>2141</v>
      </c>
      <c r="O618" s="201">
        <f t="shared" si="79"/>
        <v>0.16722643130516285</v>
      </c>
      <c r="P618" s="172">
        <f t="shared" si="80"/>
        <v>12902</v>
      </c>
      <c r="Q618" s="173">
        <f t="shared" si="81"/>
        <v>10662</v>
      </c>
      <c r="R618" s="173">
        <f t="shared" si="82"/>
        <v>2141</v>
      </c>
      <c r="S618" s="193">
        <f t="shared" si="83"/>
        <v>0.16722643130516285</v>
      </c>
    </row>
    <row r="619" spans="1:19" x14ac:dyDescent="0.2">
      <c r="A619" s="192" t="s">
        <v>397</v>
      </c>
      <c r="B619" s="179" t="s">
        <v>354</v>
      </c>
      <c r="C619" s="180" t="s">
        <v>355</v>
      </c>
      <c r="D619" s="170"/>
      <c r="E619" s="171"/>
      <c r="F619" s="171"/>
      <c r="G619" s="171"/>
      <c r="H619" s="198" t="str">
        <f t="shared" si="77"/>
        <v/>
      </c>
      <c r="I619" s="203">
        <v>43</v>
      </c>
      <c r="J619" s="25">
        <v>13</v>
      </c>
      <c r="K619" s="25">
        <v>12</v>
      </c>
      <c r="L619" s="184">
        <f t="shared" si="78"/>
        <v>0.92307692307692313</v>
      </c>
      <c r="M619" s="206">
        <v>28</v>
      </c>
      <c r="N619" s="25">
        <v>0</v>
      </c>
      <c r="O619" s="201">
        <f t="shared" si="79"/>
        <v>0</v>
      </c>
      <c r="P619" s="172">
        <f t="shared" si="80"/>
        <v>43</v>
      </c>
      <c r="Q619" s="173">
        <f t="shared" si="81"/>
        <v>41</v>
      </c>
      <c r="R619" s="173" t="str">
        <f t="shared" si="82"/>
        <v/>
      </c>
      <c r="S619" s="193" t="str">
        <f t="shared" si="83"/>
        <v/>
      </c>
    </row>
    <row r="620" spans="1:19" x14ac:dyDescent="0.2">
      <c r="A620" s="192" t="s">
        <v>397</v>
      </c>
      <c r="B620" s="179" t="s">
        <v>207</v>
      </c>
      <c r="C620" s="180" t="s">
        <v>208</v>
      </c>
      <c r="D620" s="170"/>
      <c r="E620" s="171"/>
      <c r="F620" s="171"/>
      <c r="G620" s="171"/>
      <c r="H620" s="198" t="str">
        <f t="shared" si="77"/>
        <v/>
      </c>
      <c r="I620" s="203">
        <v>749</v>
      </c>
      <c r="J620" s="25">
        <v>679</v>
      </c>
      <c r="K620" s="25">
        <v>217</v>
      </c>
      <c r="L620" s="184">
        <f t="shared" si="78"/>
        <v>0.31958762886597936</v>
      </c>
      <c r="M620" s="206">
        <v>0</v>
      </c>
      <c r="N620" s="25">
        <v>56</v>
      </c>
      <c r="O620" s="201">
        <f t="shared" si="79"/>
        <v>7.6190476190476197E-2</v>
      </c>
      <c r="P620" s="172">
        <f t="shared" si="80"/>
        <v>749</v>
      </c>
      <c r="Q620" s="173">
        <f t="shared" si="81"/>
        <v>679</v>
      </c>
      <c r="R620" s="173">
        <f t="shared" si="82"/>
        <v>56</v>
      </c>
      <c r="S620" s="193">
        <f t="shared" si="83"/>
        <v>7.6190476190476197E-2</v>
      </c>
    </row>
    <row r="621" spans="1:19" x14ac:dyDescent="0.2">
      <c r="A621" s="192" t="s">
        <v>397</v>
      </c>
      <c r="B621" s="179" t="s">
        <v>209</v>
      </c>
      <c r="C621" s="180" t="s">
        <v>493</v>
      </c>
      <c r="D621" s="170">
        <v>13</v>
      </c>
      <c r="E621" s="171">
        <v>13</v>
      </c>
      <c r="F621" s="171">
        <v>5</v>
      </c>
      <c r="G621" s="171">
        <v>0</v>
      </c>
      <c r="H621" s="198">
        <f t="shared" si="77"/>
        <v>0</v>
      </c>
      <c r="I621" s="203">
        <v>582</v>
      </c>
      <c r="J621" s="25">
        <v>457</v>
      </c>
      <c r="K621" s="25">
        <v>355</v>
      </c>
      <c r="L621" s="184">
        <f t="shared" si="78"/>
        <v>0.77680525164113789</v>
      </c>
      <c r="M621" s="206">
        <v>9</v>
      </c>
      <c r="N621" s="25">
        <v>102</v>
      </c>
      <c r="O621" s="201">
        <f t="shared" si="79"/>
        <v>0.1795774647887324</v>
      </c>
      <c r="P621" s="172">
        <f t="shared" si="80"/>
        <v>595</v>
      </c>
      <c r="Q621" s="173">
        <f t="shared" si="81"/>
        <v>479</v>
      </c>
      <c r="R621" s="173">
        <f t="shared" si="82"/>
        <v>102</v>
      </c>
      <c r="S621" s="193">
        <f t="shared" si="83"/>
        <v>0.17555938037865748</v>
      </c>
    </row>
    <row r="622" spans="1:19" ht="29" x14ac:dyDescent="0.2">
      <c r="A622" s="192" t="s">
        <v>397</v>
      </c>
      <c r="B622" s="179" t="s">
        <v>212</v>
      </c>
      <c r="C622" s="180" t="s">
        <v>214</v>
      </c>
      <c r="D622" s="170">
        <v>7</v>
      </c>
      <c r="E622" s="171">
        <v>3</v>
      </c>
      <c r="F622" s="171">
        <v>1</v>
      </c>
      <c r="G622" s="171">
        <v>4</v>
      </c>
      <c r="H622" s="198">
        <f t="shared" si="77"/>
        <v>0.5714285714285714</v>
      </c>
      <c r="I622" s="203">
        <v>7910</v>
      </c>
      <c r="J622" s="25">
        <v>5981</v>
      </c>
      <c r="K622" s="25">
        <v>5772</v>
      </c>
      <c r="L622" s="184">
        <f t="shared" si="78"/>
        <v>0.96505601070055169</v>
      </c>
      <c r="M622" s="206">
        <v>139</v>
      </c>
      <c r="N622" s="25">
        <v>1716</v>
      </c>
      <c r="O622" s="201">
        <f t="shared" si="79"/>
        <v>0.21898928024502298</v>
      </c>
      <c r="P622" s="172">
        <f t="shared" si="80"/>
        <v>7917</v>
      </c>
      <c r="Q622" s="173">
        <f t="shared" si="81"/>
        <v>6123</v>
      </c>
      <c r="R622" s="173">
        <f t="shared" si="82"/>
        <v>1720</v>
      </c>
      <c r="S622" s="193">
        <f t="shared" si="83"/>
        <v>0.21930383781716181</v>
      </c>
    </row>
    <row r="623" spans="1:19" x14ac:dyDescent="0.2">
      <c r="A623" s="192" t="s">
        <v>397</v>
      </c>
      <c r="B623" s="179" t="s">
        <v>215</v>
      </c>
      <c r="C623" s="180" t="s">
        <v>216</v>
      </c>
      <c r="D623" s="170">
        <v>8</v>
      </c>
      <c r="E623" s="171">
        <v>8</v>
      </c>
      <c r="F623" s="171">
        <v>6</v>
      </c>
      <c r="G623" s="171">
        <v>0</v>
      </c>
      <c r="H623" s="198">
        <f t="shared" si="77"/>
        <v>0</v>
      </c>
      <c r="I623" s="203">
        <v>213</v>
      </c>
      <c r="J623" s="25">
        <v>182</v>
      </c>
      <c r="K623" s="25">
        <v>168</v>
      </c>
      <c r="L623" s="184">
        <f t="shared" si="78"/>
        <v>0.92307692307692313</v>
      </c>
      <c r="M623" s="206">
        <v>0</v>
      </c>
      <c r="N623" s="25">
        <v>24</v>
      </c>
      <c r="O623" s="201">
        <f t="shared" si="79"/>
        <v>0.11650485436893204</v>
      </c>
      <c r="P623" s="172">
        <f t="shared" si="80"/>
        <v>221</v>
      </c>
      <c r="Q623" s="173">
        <f t="shared" si="81"/>
        <v>190</v>
      </c>
      <c r="R623" s="173">
        <f t="shared" si="82"/>
        <v>24</v>
      </c>
      <c r="S623" s="193">
        <f t="shared" si="83"/>
        <v>0.11214953271028037</v>
      </c>
    </row>
    <row r="624" spans="1:19" x14ac:dyDescent="0.2">
      <c r="A624" s="192" t="s">
        <v>397</v>
      </c>
      <c r="B624" s="179" t="s">
        <v>215</v>
      </c>
      <c r="C624" s="180" t="s">
        <v>217</v>
      </c>
      <c r="D624" s="170">
        <v>340</v>
      </c>
      <c r="E624" s="171">
        <v>334</v>
      </c>
      <c r="F624" s="171">
        <v>321</v>
      </c>
      <c r="G624" s="171">
        <v>1</v>
      </c>
      <c r="H624" s="198">
        <f t="shared" si="77"/>
        <v>2.9850746268656717E-3</v>
      </c>
      <c r="I624" s="203">
        <v>3891</v>
      </c>
      <c r="J624" s="25">
        <v>3649</v>
      </c>
      <c r="K624" s="25">
        <v>3623</v>
      </c>
      <c r="L624" s="184">
        <f t="shared" si="78"/>
        <v>0.99287476020827625</v>
      </c>
      <c r="M624" s="206">
        <v>58</v>
      </c>
      <c r="N624" s="25">
        <v>72</v>
      </c>
      <c r="O624" s="201">
        <f t="shared" si="79"/>
        <v>1.9052659433712621E-2</v>
      </c>
      <c r="P624" s="172">
        <f t="shared" si="80"/>
        <v>4231</v>
      </c>
      <c r="Q624" s="173">
        <f t="shared" si="81"/>
        <v>4041</v>
      </c>
      <c r="R624" s="173">
        <f t="shared" si="82"/>
        <v>73</v>
      </c>
      <c r="S624" s="193">
        <f t="shared" si="83"/>
        <v>1.7744287797763734E-2</v>
      </c>
    </row>
    <row r="625" spans="1:19" x14ac:dyDescent="0.2">
      <c r="A625" s="192" t="s">
        <v>397</v>
      </c>
      <c r="B625" s="179" t="s">
        <v>219</v>
      </c>
      <c r="C625" s="180" t="s">
        <v>307</v>
      </c>
      <c r="D625" s="170"/>
      <c r="E625" s="171"/>
      <c r="F625" s="171"/>
      <c r="G625" s="171"/>
      <c r="H625" s="198" t="str">
        <f t="shared" si="77"/>
        <v/>
      </c>
      <c r="I625" s="203">
        <v>3</v>
      </c>
      <c r="J625" s="25">
        <v>3</v>
      </c>
      <c r="K625" s="25">
        <v>3</v>
      </c>
      <c r="L625" s="184">
        <f t="shared" si="78"/>
        <v>1</v>
      </c>
      <c r="M625" s="206">
        <v>0</v>
      </c>
      <c r="N625" s="25">
        <v>0</v>
      </c>
      <c r="O625" s="201">
        <f t="shared" si="79"/>
        <v>0</v>
      </c>
      <c r="P625" s="172">
        <f t="shared" si="80"/>
        <v>3</v>
      </c>
      <c r="Q625" s="173">
        <f t="shared" si="81"/>
        <v>3</v>
      </c>
      <c r="R625" s="173" t="str">
        <f t="shared" si="82"/>
        <v/>
      </c>
      <c r="S625" s="193" t="str">
        <f t="shared" si="83"/>
        <v/>
      </c>
    </row>
    <row r="626" spans="1:19" x14ac:dyDescent="0.2">
      <c r="A626" s="192" t="s">
        <v>397</v>
      </c>
      <c r="B626" s="179" t="s">
        <v>220</v>
      </c>
      <c r="C626" s="180" t="s">
        <v>356</v>
      </c>
      <c r="D626" s="170">
        <v>7</v>
      </c>
      <c r="E626" s="171">
        <v>6</v>
      </c>
      <c r="F626" s="171">
        <v>5</v>
      </c>
      <c r="G626" s="171">
        <v>1</v>
      </c>
      <c r="H626" s="198">
        <f t="shared" si="77"/>
        <v>0.14285714285714285</v>
      </c>
      <c r="I626" s="203">
        <v>303</v>
      </c>
      <c r="J626" s="25">
        <v>284</v>
      </c>
      <c r="K626" s="25">
        <v>209</v>
      </c>
      <c r="L626" s="184">
        <f t="shared" si="78"/>
        <v>0.7359154929577465</v>
      </c>
      <c r="M626" s="206">
        <v>5</v>
      </c>
      <c r="N626" s="25">
        <v>6</v>
      </c>
      <c r="O626" s="201">
        <f t="shared" si="79"/>
        <v>2.0338983050847456E-2</v>
      </c>
      <c r="P626" s="172">
        <f t="shared" si="80"/>
        <v>310</v>
      </c>
      <c r="Q626" s="173">
        <f t="shared" si="81"/>
        <v>295</v>
      </c>
      <c r="R626" s="173">
        <f t="shared" si="82"/>
        <v>7</v>
      </c>
      <c r="S626" s="193">
        <f t="shared" si="83"/>
        <v>2.3178807947019868E-2</v>
      </c>
    </row>
    <row r="627" spans="1:19" x14ac:dyDescent="0.2">
      <c r="A627" s="192" t="s">
        <v>397</v>
      </c>
      <c r="B627" s="179" t="s">
        <v>220</v>
      </c>
      <c r="C627" s="180" t="s">
        <v>308</v>
      </c>
      <c r="D627" s="170">
        <v>1</v>
      </c>
      <c r="E627" s="171">
        <v>1</v>
      </c>
      <c r="F627" s="171">
        <v>0</v>
      </c>
      <c r="G627" s="171">
        <v>0</v>
      </c>
      <c r="H627" s="198">
        <f t="shared" si="77"/>
        <v>0</v>
      </c>
      <c r="I627" s="203">
        <v>385</v>
      </c>
      <c r="J627" s="25">
        <v>378</v>
      </c>
      <c r="K627" s="25">
        <v>308</v>
      </c>
      <c r="L627" s="184">
        <f t="shared" si="78"/>
        <v>0.81481481481481477</v>
      </c>
      <c r="M627" s="206">
        <v>1</v>
      </c>
      <c r="N627" s="25">
        <v>1</v>
      </c>
      <c r="O627" s="201">
        <f t="shared" si="79"/>
        <v>2.631578947368421E-3</v>
      </c>
      <c r="P627" s="172">
        <f t="shared" si="80"/>
        <v>386</v>
      </c>
      <c r="Q627" s="173">
        <f t="shared" si="81"/>
        <v>380</v>
      </c>
      <c r="R627" s="173">
        <f t="shared" si="82"/>
        <v>1</v>
      </c>
      <c r="S627" s="193">
        <f t="shared" si="83"/>
        <v>2.6246719160104987E-3</v>
      </c>
    </row>
    <row r="628" spans="1:19" x14ac:dyDescent="0.2">
      <c r="A628" s="192" t="s">
        <v>397</v>
      </c>
      <c r="B628" s="179" t="s">
        <v>220</v>
      </c>
      <c r="C628" s="180" t="s">
        <v>221</v>
      </c>
      <c r="D628" s="170">
        <v>6</v>
      </c>
      <c r="E628" s="171">
        <v>6</v>
      </c>
      <c r="F628" s="171">
        <v>5</v>
      </c>
      <c r="G628" s="171">
        <v>0</v>
      </c>
      <c r="H628" s="198">
        <f t="shared" si="77"/>
        <v>0</v>
      </c>
      <c r="I628" s="203">
        <v>377</v>
      </c>
      <c r="J628" s="25">
        <v>346</v>
      </c>
      <c r="K628" s="25">
        <v>339</v>
      </c>
      <c r="L628" s="184">
        <f t="shared" si="78"/>
        <v>0.97976878612716767</v>
      </c>
      <c r="M628" s="206">
        <v>3</v>
      </c>
      <c r="N628" s="25">
        <v>18</v>
      </c>
      <c r="O628" s="201">
        <f t="shared" si="79"/>
        <v>4.9046321525885561E-2</v>
      </c>
      <c r="P628" s="172">
        <f t="shared" si="80"/>
        <v>383</v>
      </c>
      <c r="Q628" s="173">
        <f t="shared" si="81"/>
        <v>355</v>
      </c>
      <c r="R628" s="173">
        <f t="shared" si="82"/>
        <v>18</v>
      </c>
      <c r="S628" s="193">
        <f t="shared" si="83"/>
        <v>4.8257372654155493E-2</v>
      </c>
    </row>
    <row r="629" spans="1:19" x14ac:dyDescent="0.2">
      <c r="A629" s="192" t="s">
        <v>397</v>
      </c>
      <c r="B629" s="179" t="s">
        <v>220</v>
      </c>
      <c r="C629" s="180" t="s">
        <v>309</v>
      </c>
      <c r="D629" s="170">
        <v>6</v>
      </c>
      <c r="E629" s="171">
        <v>6</v>
      </c>
      <c r="F629" s="171">
        <v>4</v>
      </c>
      <c r="G629" s="171">
        <v>0</v>
      </c>
      <c r="H629" s="198">
        <f t="shared" si="77"/>
        <v>0</v>
      </c>
      <c r="I629" s="203">
        <v>391</v>
      </c>
      <c r="J629" s="25">
        <v>361</v>
      </c>
      <c r="K629" s="25">
        <v>110</v>
      </c>
      <c r="L629" s="184">
        <f t="shared" si="78"/>
        <v>0.3047091412742382</v>
      </c>
      <c r="M629" s="206">
        <v>0</v>
      </c>
      <c r="N629" s="25">
        <v>22</v>
      </c>
      <c r="O629" s="201">
        <f t="shared" si="79"/>
        <v>5.7441253263707574E-2</v>
      </c>
      <c r="P629" s="172">
        <f t="shared" si="80"/>
        <v>397</v>
      </c>
      <c r="Q629" s="173">
        <f t="shared" si="81"/>
        <v>367</v>
      </c>
      <c r="R629" s="173">
        <f t="shared" si="82"/>
        <v>22</v>
      </c>
      <c r="S629" s="193">
        <f t="shared" si="83"/>
        <v>5.6555269922879174E-2</v>
      </c>
    </row>
    <row r="630" spans="1:19" ht="29" x14ac:dyDescent="0.2">
      <c r="A630" s="192" t="s">
        <v>397</v>
      </c>
      <c r="B630" s="179" t="s">
        <v>220</v>
      </c>
      <c r="C630" s="180" t="s">
        <v>222</v>
      </c>
      <c r="D630" s="170">
        <v>5</v>
      </c>
      <c r="E630" s="171">
        <v>5</v>
      </c>
      <c r="F630" s="171">
        <v>0</v>
      </c>
      <c r="G630" s="171">
        <v>0</v>
      </c>
      <c r="H630" s="198">
        <f t="shared" si="77"/>
        <v>0</v>
      </c>
      <c r="I630" s="203">
        <v>547</v>
      </c>
      <c r="J630" s="25">
        <v>517</v>
      </c>
      <c r="K630" s="25">
        <v>514</v>
      </c>
      <c r="L630" s="184">
        <f t="shared" si="78"/>
        <v>0.99419729206963248</v>
      </c>
      <c r="M630" s="206">
        <v>6</v>
      </c>
      <c r="N630" s="25">
        <v>14</v>
      </c>
      <c r="O630" s="201">
        <f t="shared" si="79"/>
        <v>2.6070763500931099E-2</v>
      </c>
      <c r="P630" s="172">
        <f t="shared" si="80"/>
        <v>552</v>
      </c>
      <c r="Q630" s="173">
        <f t="shared" si="81"/>
        <v>528</v>
      </c>
      <c r="R630" s="173">
        <f t="shared" si="82"/>
        <v>14</v>
      </c>
      <c r="S630" s="193">
        <f t="shared" si="83"/>
        <v>2.5830258302583026E-2</v>
      </c>
    </row>
    <row r="631" spans="1:19" x14ac:dyDescent="0.2">
      <c r="A631" s="192" t="s">
        <v>397</v>
      </c>
      <c r="B631" s="179" t="s">
        <v>220</v>
      </c>
      <c r="C631" s="180" t="s">
        <v>223</v>
      </c>
      <c r="D631" s="170">
        <v>1</v>
      </c>
      <c r="E631" s="171">
        <v>1</v>
      </c>
      <c r="F631" s="171">
        <v>0</v>
      </c>
      <c r="G631" s="171">
        <v>0</v>
      </c>
      <c r="H631" s="198">
        <f t="shared" si="77"/>
        <v>0</v>
      </c>
      <c r="I631" s="203">
        <v>209</v>
      </c>
      <c r="J631" s="25">
        <v>195</v>
      </c>
      <c r="K631" s="25">
        <v>111</v>
      </c>
      <c r="L631" s="184">
        <f t="shared" si="78"/>
        <v>0.56923076923076921</v>
      </c>
      <c r="M631" s="206">
        <v>3</v>
      </c>
      <c r="N631" s="25">
        <v>0</v>
      </c>
      <c r="O631" s="201">
        <f t="shared" si="79"/>
        <v>0</v>
      </c>
      <c r="P631" s="172">
        <f t="shared" si="80"/>
        <v>210</v>
      </c>
      <c r="Q631" s="173">
        <f t="shared" si="81"/>
        <v>199</v>
      </c>
      <c r="R631" s="173" t="str">
        <f t="shared" si="82"/>
        <v/>
      </c>
      <c r="S631" s="193" t="str">
        <f t="shared" si="83"/>
        <v/>
      </c>
    </row>
    <row r="632" spans="1:19" x14ac:dyDescent="0.2">
      <c r="A632" s="192" t="s">
        <v>397</v>
      </c>
      <c r="B632" s="179" t="s">
        <v>220</v>
      </c>
      <c r="C632" s="180" t="s">
        <v>224</v>
      </c>
      <c r="D632" s="170">
        <v>3</v>
      </c>
      <c r="E632" s="171">
        <v>3</v>
      </c>
      <c r="F632" s="171">
        <v>1</v>
      </c>
      <c r="G632" s="171">
        <v>0</v>
      </c>
      <c r="H632" s="198">
        <f t="shared" si="77"/>
        <v>0</v>
      </c>
      <c r="I632" s="203">
        <v>857</v>
      </c>
      <c r="J632" s="25">
        <v>789</v>
      </c>
      <c r="K632" s="25">
        <v>773</v>
      </c>
      <c r="L632" s="184">
        <f t="shared" si="78"/>
        <v>0.97972116603295312</v>
      </c>
      <c r="M632" s="206">
        <v>25</v>
      </c>
      <c r="N632" s="25">
        <v>36</v>
      </c>
      <c r="O632" s="201">
        <f t="shared" si="79"/>
        <v>4.2352941176470586E-2</v>
      </c>
      <c r="P632" s="172">
        <f t="shared" si="80"/>
        <v>860</v>
      </c>
      <c r="Q632" s="173">
        <f t="shared" si="81"/>
        <v>817</v>
      </c>
      <c r="R632" s="173">
        <f t="shared" si="82"/>
        <v>36</v>
      </c>
      <c r="S632" s="193">
        <f t="shared" si="83"/>
        <v>4.2203985932004688E-2</v>
      </c>
    </row>
    <row r="633" spans="1:19" ht="29" x14ac:dyDescent="0.2">
      <c r="A633" s="192" t="s">
        <v>397</v>
      </c>
      <c r="B633" s="179" t="s">
        <v>220</v>
      </c>
      <c r="C633" s="180" t="s">
        <v>225</v>
      </c>
      <c r="D633" s="170">
        <v>2</v>
      </c>
      <c r="E633" s="171">
        <v>2</v>
      </c>
      <c r="F633" s="171">
        <v>2</v>
      </c>
      <c r="G633" s="171">
        <v>0</v>
      </c>
      <c r="H633" s="198">
        <f t="shared" si="77"/>
        <v>0</v>
      </c>
      <c r="I633" s="203">
        <v>699</v>
      </c>
      <c r="J633" s="25">
        <v>675</v>
      </c>
      <c r="K633" s="25">
        <v>648</v>
      </c>
      <c r="L633" s="184">
        <f t="shared" si="78"/>
        <v>0.96</v>
      </c>
      <c r="M633" s="206">
        <v>6</v>
      </c>
      <c r="N633" s="25">
        <v>14</v>
      </c>
      <c r="O633" s="201">
        <f t="shared" si="79"/>
        <v>2.0143884892086329E-2</v>
      </c>
      <c r="P633" s="172">
        <f t="shared" si="80"/>
        <v>701</v>
      </c>
      <c r="Q633" s="173">
        <f t="shared" si="81"/>
        <v>683</v>
      </c>
      <c r="R633" s="173">
        <f t="shared" si="82"/>
        <v>14</v>
      </c>
      <c r="S633" s="193">
        <f t="shared" si="83"/>
        <v>2.0086083213773313E-2</v>
      </c>
    </row>
    <row r="634" spans="1:19" x14ac:dyDescent="0.2">
      <c r="A634" s="192" t="s">
        <v>397</v>
      </c>
      <c r="B634" s="179" t="s">
        <v>220</v>
      </c>
      <c r="C634" s="180" t="s">
        <v>226</v>
      </c>
      <c r="D634" s="170">
        <v>5</v>
      </c>
      <c r="E634" s="171">
        <v>5</v>
      </c>
      <c r="F634" s="171">
        <v>2</v>
      </c>
      <c r="G634" s="171">
        <v>0</v>
      </c>
      <c r="H634" s="198">
        <f t="shared" ref="H634:H700" si="84">IF((E634+G634)&lt;&gt;0,G634/(E634+G634),"")</f>
        <v>0</v>
      </c>
      <c r="I634" s="203">
        <v>262</v>
      </c>
      <c r="J634" s="25">
        <v>256</v>
      </c>
      <c r="K634" s="25">
        <v>219</v>
      </c>
      <c r="L634" s="184">
        <f t="shared" ref="L634:L700" si="85">IF(J634&lt;&gt;0,K634/J634,"")</f>
        <v>0.85546875</v>
      </c>
      <c r="M634" s="206">
        <v>1</v>
      </c>
      <c r="N634" s="25">
        <v>2</v>
      </c>
      <c r="O634" s="201">
        <f t="shared" ref="O634:O700" si="86">IF((J634+M634+N634)&lt;&gt;0,N634/(J634+M634+N634),"")</f>
        <v>7.7220077220077222E-3</v>
      </c>
      <c r="P634" s="172">
        <f t="shared" ref="P634:P700" si="87">IF(SUM(D634,I634)&gt;0,SUM(D634,I634),"")</f>
        <v>267</v>
      </c>
      <c r="Q634" s="173">
        <f t="shared" ref="Q634:Q700" si="88">IF(SUM(E634,J634, M634)&gt;0,SUM(E634,J634, M634),"")</f>
        <v>262</v>
      </c>
      <c r="R634" s="173">
        <f t="shared" ref="R634:R700" si="89">IF(SUM(G634,N634)&gt;0,SUM(G634,N634),"")</f>
        <v>2</v>
      </c>
      <c r="S634" s="193">
        <f t="shared" ref="S634:S700" si="90">IFERROR(IF((Q634+R634)&lt;&gt;0,R634/(Q634+R634),""),"")</f>
        <v>7.575757575757576E-3</v>
      </c>
    </row>
    <row r="635" spans="1:19" x14ac:dyDescent="0.2">
      <c r="A635" s="192" t="s">
        <v>397</v>
      </c>
      <c r="B635" s="179" t="s">
        <v>227</v>
      </c>
      <c r="C635" s="180" t="s">
        <v>228</v>
      </c>
      <c r="D635" s="170"/>
      <c r="E635" s="171"/>
      <c r="F635" s="171"/>
      <c r="G635" s="171"/>
      <c r="H635" s="198" t="str">
        <f t="shared" si="84"/>
        <v/>
      </c>
      <c r="I635" s="203">
        <v>2082</v>
      </c>
      <c r="J635" s="25">
        <v>1693</v>
      </c>
      <c r="K635" s="25">
        <v>1035</v>
      </c>
      <c r="L635" s="184">
        <f t="shared" si="85"/>
        <v>0.61134081512108684</v>
      </c>
      <c r="M635" s="206">
        <v>21</v>
      </c>
      <c r="N635" s="25">
        <v>257</v>
      </c>
      <c r="O635" s="201">
        <f t="shared" si="86"/>
        <v>0.13039066463723997</v>
      </c>
      <c r="P635" s="172">
        <f t="shared" si="87"/>
        <v>2082</v>
      </c>
      <c r="Q635" s="173">
        <f t="shared" si="88"/>
        <v>1714</v>
      </c>
      <c r="R635" s="173">
        <f t="shared" si="89"/>
        <v>257</v>
      </c>
      <c r="S635" s="193">
        <f t="shared" si="90"/>
        <v>0.13039066463723997</v>
      </c>
    </row>
    <row r="636" spans="1:19" x14ac:dyDescent="0.2">
      <c r="A636" s="192" t="s">
        <v>397</v>
      </c>
      <c r="B636" s="179" t="s">
        <v>545</v>
      </c>
      <c r="C636" s="180" t="s">
        <v>231</v>
      </c>
      <c r="D636" s="170"/>
      <c r="E636" s="171"/>
      <c r="F636" s="171"/>
      <c r="G636" s="171"/>
      <c r="H636" s="198" t="str">
        <f t="shared" si="84"/>
        <v/>
      </c>
      <c r="I636" s="203">
        <v>65</v>
      </c>
      <c r="J636" s="25">
        <v>59</v>
      </c>
      <c r="K636" s="25">
        <v>40</v>
      </c>
      <c r="L636" s="184">
        <f t="shared" si="85"/>
        <v>0.67796610169491522</v>
      </c>
      <c r="M636" s="206">
        <v>1</v>
      </c>
      <c r="N636" s="25">
        <v>1</v>
      </c>
      <c r="O636" s="201">
        <f t="shared" si="86"/>
        <v>1.6393442622950821E-2</v>
      </c>
      <c r="P636" s="172">
        <f t="shared" si="87"/>
        <v>65</v>
      </c>
      <c r="Q636" s="173">
        <f t="shared" si="88"/>
        <v>60</v>
      </c>
      <c r="R636" s="173">
        <f t="shared" si="89"/>
        <v>1</v>
      </c>
      <c r="S636" s="193">
        <f t="shared" si="90"/>
        <v>1.6393442622950821E-2</v>
      </c>
    </row>
    <row r="637" spans="1:19" x14ac:dyDescent="0.2">
      <c r="A637" s="192" t="s">
        <v>397</v>
      </c>
      <c r="B637" s="179" t="s">
        <v>545</v>
      </c>
      <c r="C637" s="180" t="s">
        <v>232</v>
      </c>
      <c r="D637" s="170"/>
      <c r="E637" s="171"/>
      <c r="F637" s="171"/>
      <c r="G637" s="171"/>
      <c r="H637" s="198" t="str">
        <f t="shared" si="84"/>
        <v/>
      </c>
      <c r="I637" s="203">
        <v>63</v>
      </c>
      <c r="J637" s="25">
        <v>38</v>
      </c>
      <c r="K637" s="25">
        <v>38</v>
      </c>
      <c r="L637" s="184">
        <f t="shared" si="85"/>
        <v>1</v>
      </c>
      <c r="M637" s="206">
        <v>0</v>
      </c>
      <c r="N637" s="25">
        <v>25</v>
      </c>
      <c r="O637" s="201">
        <f t="shared" ref="O637:O639" si="91">IF((J637+M637+N637)&lt;&gt;0,N637/(J637+M637+N637),"")</f>
        <v>0.3968253968253968</v>
      </c>
      <c r="P637" s="172">
        <f t="shared" ref="P637:P639" si="92">IF(SUM(D637,I637)&gt;0,SUM(D637,I637),"")</f>
        <v>63</v>
      </c>
      <c r="Q637" s="173">
        <f t="shared" ref="Q637:Q639" si="93">IF(SUM(E637,J637, M637)&gt;0,SUM(E637,J637, M637),"")</f>
        <v>38</v>
      </c>
      <c r="R637" s="173">
        <f t="shared" ref="R637:R639" si="94">IF(SUM(G637,N637)&gt;0,SUM(G637,N637),"")</f>
        <v>25</v>
      </c>
      <c r="S637" s="193">
        <f t="shared" ref="S637:S639" si="95">IFERROR(IF((Q637+R637)&lt;&gt;0,R637/(Q637+R637),""),"")</f>
        <v>0.3968253968253968</v>
      </c>
    </row>
    <row r="638" spans="1:19" x14ac:dyDescent="0.2">
      <c r="A638" s="192" t="s">
        <v>397</v>
      </c>
      <c r="B638" s="179" t="s">
        <v>233</v>
      </c>
      <c r="C638" s="180" t="s">
        <v>254</v>
      </c>
      <c r="D638" s="170"/>
      <c r="E638" s="171"/>
      <c r="F638" s="171"/>
      <c r="G638" s="171"/>
      <c r="H638" s="198" t="str">
        <f t="shared" si="84"/>
        <v/>
      </c>
      <c r="I638" s="203">
        <v>273</v>
      </c>
      <c r="J638" s="25">
        <v>210</v>
      </c>
      <c r="K638" s="25">
        <v>181</v>
      </c>
      <c r="L638" s="184">
        <f t="shared" si="85"/>
        <v>0.86190476190476195</v>
      </c>
      <c r="M638" s="206">
        <v>0</v>
      </c>
      <c r="N638" s="25">
        <v>60</v>
      </c>
      <c r="O638" s="201">
        <f t="shared" si="91"/>
        <v>0.22222222222222221</v>
      </c>
      <c r="P638" s="172">
        <f t="shared" si="92"/>
        <v>273</v>
      </c>
      <c r="Q638" s="173">
        <f t="shared" si="93"/>
        <v>210</v>
      </c>
      <c r="R638" s="173">
        <f t="shared" si="94"/>
        <v>60</v>
      </c>
      <c r="S638" s="193">
        <f t="shared" si="95"/>
        <v>0.22222222222222221</v>
      </c>
    </row>
    <row r="639" spans="1:19" x14ac:dyDescent="0.2">
      <c r="A639" s="192" t="s">
        <v>397</v>
      </c>
      <c r="B639" s="179" t="s">
        <v>234</v>
      </c>
      <c r="C639" s="180" t="s">
        <v>235</v>
      </c>
      <c r="D639" s="170"/>
      <c r="E639" s="171"/>
      <c r="F639" s="171"/>
      <c r="G639" s="171"/>
      <c r="H639" s="198" t="str">
        <f t="shared" si="84"/>
        <v/>
      </c>
      <c r="I639" s="203">
        <v>94</v>
      </c>
      <c r="J639" s="25">
        <v>59</v>
      </c>
      <c r="K639" s="25">
        <v>59</v>
      </c>
      <c r="L639" s="184">
        <f t="shared" si="85"/>
        <v>1</v>
      </c>
      <c r="M639" s="206">
        <v>2</v>
      </c>
      <c r="N639" s="25">
        <v>22</v>
      </c>
      <c r="O639" s="201">
        <f t="shared" si="91"/>
        <v>0.26506024096385544</v>
      </c>
      <c r="P639" s="172">
        <f t="shared" si="92"/>
        <v>94</v>
      </c>
      <c r="Q639" s="173">
        <f t="shared" si="93"/>
        <v>61</v>
      </c>
      <c r="R639" s="173">
        <f t="shared" si="94"/>
        <v>22</v>
      </c>
      <c r="S639" s="193">
        <f t="shared" si="95"/>
        <v>0.26506024096385544</v>
      </c>
    </row>
    <row r="640" spans="1:19" x14ac:dyDescent="0.2">
      <c r="A640" s="192" t="s">
        <v>422</v>
      </c>
      <c r="B640" s="176" t="s">
        <v>2</v>
      </c>
      <c r="C640" s="175" t="s">
        <v>547</v>
      </c>
      <c r="D640" s="170"/>
      <c r="E640" s="171"/>
      <c r="F640" s="171"/>
      <c r="G640" s="171"/>
      <c r="H640" s="199" t="str">
        <f t="shared" si="84"/>
        <v/>
      </c>
      <c r="I640" s="204">
        <v>1</v>
      </c>
      <c r="J640" s="205"/>
      <c r="K640" s="205"/>
      <c r="L640" s="186" t="str">
        <f t="shared" si="85"/>
        <v/>
      </c>
      <c r="M640" s="207">
        <v>1</v>
      </c>
      <c r="N640" s="205"/>
      <c r="O640" s="202">
        <f t="shared" si="86"/>
        <v>0</v>
      </c>
      <c r="P640" s="177">
        <f t="shared" si="87"/>
        <v>1</v>
      </c>
      <c r="Q640" s="178">
        <f t="shared" si="88"/>
        <v>1</v>
      </c>
      <c r="R640" s="178" t="str">
        <f t="shared" si="89"/>
        <v/>
      </c>
      <c r="S640" s="194" t="str">
        <f t="shared" si="90"/>
        <v/>
      </c>
    </row>
    <row r="641" spans="1:19" x14ac:dyDescent="0.2">
      <c r="A641" s="192" t="s">
        <v>422</v>
      </c>
      <c r="B641" s="176" t="s">
        <v>2</v>
      </c>
      <c r="C641" s="175" t="s">
        <v>548</v>
      </c>
      <c r="D641" s="170"/>
      <c r="E641" s="171"/>
      <c r="F641" s="171"/>
      <c r="G641" s="171"/>
      <c r="H641" s="199" t="str">
        <f t="shared" si="84"/>
        <v/>
      </c>
      <c r="I641" s="204">
        <v>3</v>
      </c>
      <c r="J641" s="205">
        <v>2</v>
      </c>
      <c r="K641" s="205">
        <v>2</v>
      </c>
      <c r="L641" s="186">
        <f t="shared" si="85"/>
        <v>1</v>
      </c>
      <c r="M641" s="207">
        <v>1</v>
      </c>
      <c r="N641" s="205"/>
      <c r="O641" s="202">
        <f t="shared" si="86"/>
        <v>0</v>
      </c>
      <c r="P641" s="177">
        <f t="shared" si="87"/>
        <v>3</v>
      </c>
      <c r="Q641" s="178">
        <f t="shared" si="88"/>
        <v>3</v>
      </c>
      <c r="R641" s="178" t="str">
        <f t="shared" si="89"/>
        <v/>
      </c>
      <c r="S641" s="194" t="str">
        <f t="shared" si="90"/>
        <v/>
      </c>
    </row>
    <row r="642" spans="1:19" x14ac:dyDescent="0.2">
      <c r="A642" s="192" t="s">
        <v>422</v>
      </c>
      <c r="B642" s="176" t="s">
        <v>2</v>
      </c>
      <c r="C642" s="175" t="s">
        <v>3</v>
      </c>
      <c r="D642" s="170"/>
      <c r="E642" s="171"/>
      <c r="F642" s="171"/>
      <c r="G642" s="171"/>
      <c r="H642" s="199" t="str">
        <f t="shared" si="84"/>
        <v/>
      </c>
      <c r="I642" s="204">
        <v>109</v>
      </c>
      <c r="J642" s="205">
        <v>95</v>
      </c>
      <c r="K642" s="205">
        <v>52</v>
      </c>
      <c r="L642" s="186">
        <f t="shared" si="85"/>
        <v>0.54736842105263162</v>
      </c>
      <c r="M642" s="207">
        <v>9</v>
      </c>
      <c r="N642" s="205"/>
      <c r="O642" s="202">
        <f t="shared" si="86"/>
        <v>0</v>
      </c>
      <c r="P642" s="177">
        <f t="shared" si="87"/>
        <v>109</v>
      </c>
      <c r="Q642" s="178">
        <f t="shared" si="88"/>
        <v>104</v>
      </c>
      <c r="R642" s="178" t="str">
        <f t="shared" si="89"/>
        <v/>
      </c>
      <c r="S642" s="194" t="str">
        <f t="shared" si="90"/>
        <v/>
      </c>
    </row>
    <row r="643" spans="1:19" x14ac:dyDescent="0.2">
      <c r="A643" s="192" t="s">
        <v>422</v>
      </c>
      <c r="B643" s="176" t="s">
        <v>4</v>
      </c>
      <c r="C643" s="175" t="s">
        <v>5</v>
      </c>
      <c r="D643" s="170"/>
      <c r="E643" s="171"/>
      <c r="F643" s="171"/>
      <c r="G643" s="171"/>
      <c r="H643" s="199" t="str">
        <f t="shared" si="84"/>
        <v/>
      </c>
      <c r="I643" s="204">
        <v>59</v>
      </c>
      <c r="J643" s="205">
        <v>33</v>
      </c>
      <c r="K643" s="205">
        <v>22</v>
      </c>
      <c r="L643" s="186">
        <f t="shared" si="85"/>
        <v>0.66666666666666663</v>
      </c>
      <c r="M643" s="207"/>
      <c r="N643" s="205">
        <v>17</v>
      </c>
      <c r="O643" s="202">
        <f t="shared" si="86"/>
        <v>0.34</v>
      </c>
      <c r="P643" s="177">
        <f t="shared" si="87"/>
        <v>59</v>
      </c>
      <c r="Q643" s="178">
        <f t="shared" si="88"/>
        <v>33</v>
      </c>
      <c r="R643" s="178">
        <f t="shared" si="89"/>
        <v>17</v>
      </c>
      <c r="S643" s="194">
        <f t="shared" si="90"/>
        <v>0.34</v>
      </c>
    </row>
    <row r="644" spans="1:19" x14ac:dyDescent="0.2">
      <c r="A644" s="192" t="s">
        <v>422</v>
      </c>
      <c r="B644" s="176" t="s">
        <v>8</v>
      </c>
      <c r="C644" s="175" t="s">
        <v>9</v>
      </c>
      <c r="D644" s="170"/>
      <c r="E644" s="171"/>
      <c r="F644" s="171"/>
      <c r="G644" s="171"/>
      <c r="H644" s="199" t="str">
        <f t="shared" si="84"/>
        <v/>
      </c>
      <c r="I644" s="204">
        <v>10</v>
      </c>
      <c r="J644" s="205">
        <v>2</v>
      </c>
      <c r="K644" s="205">
        <v>2</v>
      </c>
      <c r="L644" s="186">
        <f t="shared" si="85"/>
        <v>1</v>
      </c>
      <c r="M644" s="207"/>
      <c r="N644" s="205">
        <v>8</v>
      </c>
      <c r="O644" s="202">
        <f t="shared" si="86"/>
        <v>0.8</v>
      </c>
      <c r="P644" s="177">
        <f t="shared" si="87"/>
        <v>10</v>
      </c>
      <c r="Q644" s="178">
        <f t="shared" si="88"/>
        <v>2</v>
      </c>
      <c r="R644" s="178">
        <f t="shared" si="89"/>
        <v>8</v>
      </c>
      <c r="S644" s="194">
        <f t="shared" si="90"/>
        <v>0.8</v>
      </c>
    </row>
    <row r="645" spans="1:19" x14ac:dyDescent="0.2">
      <c r="A645" s="192" t="s">
        <v>422</v>
      </c>
      <c r="B645" s="176" t="s">
        <v>311</v>
      </c>
      <c r="C645" s="175" t="s">
        <v>312</v>
      </c>
      <c r="D645" s="170"/>
      <c r="E645" s="171"/>
      <c r="F645" s="171"/>
      <c r="G645" s="171"/>
      <c r="H645" s="199" t="str">
        <f t="shared" si="84"/>
        <v/>
      </c>
      <c r="I645" s="204">
        <v>4681</v>
      </c>
      <c r="J645" s="205">
        <v>4209</v>
      </c>
      <c r="K645" s="205">
        <v>2059</v>
      </c>
      <c r="L645" s="186">
        <f t="shared" si="85"/>
        <v>0.4891898313138513</v>
      </c>
      <c r="M645" s="207"/>
      <c r="N645" s="205">
        <v>455</v>
      </c>
      <c r="O645" s="202">
        <f t="shared" si="86"/>
        <v>9.7555746140651795E-2</v>
      </c>
      <c r="P645" s="177">
        <f t="shared" si="87"/>
        <v>4681</v>
      </c>
      <c r="Q645" s="178">
        <f t="shared" si="88"/>
        <v>4209</v>
      </c>
      <c r="R645" s="178">
        <f t="shared" si="89"/>
        <v>455</v>
      </c>
      <c r="S645" s="194">
        <f t="shared" si="90"/>
        <v>9.7555746140651795E-2</v>
      </c>
    </row>
    <row r="646" spans="1:19" x14ac:dyDescent="0.2">
      <c r="A646" s="192" t="s">
        <v>422</v>
      </c>
      <c r="B646" s="176" t="s">
        <v>10</v>
      </c>
      <c r="C646" s="175" t="s">
        <v>261</v>
      </c>
      <c r="D646" s="170"/>
      <c r="E646" s="171"/>
      <c r="F646" s="171"/>
      <c r="G646" s="171"/>
      <c r="H646" s="199" t="str">
        <f t="shared" si="84"/>
        <v/>
      </c>
      <c r="I646" s="204">
        <v>6</v>
      </c>
      <c r="J646" s="205">
        <v>6</v>
      </c>
      <c r="K646" s="205">
        <v>6</v>
      </c>
      <c r="L646" s="186">
        <f t="shared" si="85"/>
        <v>1</v>
      </c>
      <c r="M646" s="207"/>
      <c r="N646" s="205"/>
      <c r="O646" s="202">
        <f t="shared" si="86"/>
        <v>0</v>
      </c>
      <c r="P646" s="177">
        <f t="shared" si="87"/>
        <v>6</v>
      </c>
      <c r="Q646" s="178">
        <f t="shared" si="88"/>
        <v>6</v>
      </c>
      <c r="R646" s="178" t="str">
        <f t="shared" si="89"/>
        <v/>
      </c>
      <c r="S646" s="194" t="str">
        <f t="shared" si="90"/>
        <v/>
      </c>
    </row>
    <row r="647" spans="1:19" x14ac:dyDescent="0.2">
      <c r="A647" s="192" t="s">
        <v>422</v>
      </c>
      <c r="B647" s="176" t="s">
        <v>10</v>
      </c>
      <c r="C647" s="175" t="s">
        <v>12</v>
      </c>
      <c r="D647" s="170"/>
      <c r="E647" s="171"/>
      <c r="F647" s="171"/>
      <c r="G647" s="171"/>
      <c r="H647" s="199" t="str">
        <f t="shared" si="84"/>
        <v/>
      </c>
      <c r="I647" s="204">
        <v>14</v>
      </c>
      <c r="J647" s="205">
        <v>12</v>
      </c>
      <c r="K647" s="205">
        <v>3</v>
      </c>
      <c r="L647" s="186">
        <f t="shared" si="85"/>
        <v>0.25</v>
      </c>
      <c r="M647" s="207"/>
      <c r="N647" s="205">
        <v>1</v>
      </c>
      <c r="O647" s="202">
        <f t="shared" si="86"/>
        <v>7.6923076923076927E-2</v>
      </c>
      <c r="P647" s="177">
        <f t="shared" si="87"/>
        <v>14</v>
      </c>
      <c r="Q647" s="178">
        <f t="shared" si="88"/>
        <v>12</v>
      </c>
      <c r="R647" s="178">
        <f t="shared" si="89"/>
        <v>1</v>
      </c>
      <c r="S647" s="194">
        <f t="shared" si="90"/>
        <v>7.6923076923076927E-2</v>
      </c>
    </row>
    <row r="648" spans="1:19" x14ac:dyDescent="0.2">
      <c r="A648" s="192" t="s">
        <v>422</v>
      </c>
      <c r="B648" s="176" t="s">
        <v>13</v>
      </c>
      <c r="C648" s="175" t="s">
        <v>14</v>
      </c>
      <c r="D648" s="170"/>
      <c r="E648" s="171"/>
      <c r="F648" s="171"/>
      <c r="G648" s="171"/>
      <c r="H648" s="199" t="str">
        <f t="shared" si="84"/>
        <v/>
      </c>
      <c r="I648" s="204">
        <v>4</v>
      </c>
      <c r="J648" s="205">
        <v>4</v>
      </c>
      <c r="K648" s="205">
        <v>4</v>
      </c>
      <c r="L648" s="186">
        <f t="shared" si="85"/>
        <v>1</v>
      </c>
      <c r="M648" s="207"/>
      <c r="N648" s="205"/>
      <c r="O648" s="202">
        <f t="shared" si="86"/>
        <v>0</v>
      </c>
      <c r="P648" s="177">
        <f t="shared" si="87"/>
        <v>4</v>
      </c>
      <c r="Q648" s="178">
        <f t="shared" si="88"/>
        <v>4</v>
      </c>
      <c r="R648" s="178" t="str">
        <f t="shared" si="89"/>
        <v/>
      </c>
      <c r="S648" s="194" t="str">
        <f t="shared" si="90"/>
        <v/>
      </c>
    </row>
    <row r="649" spans="1:19" x14ac:dyDescent="0.2">
      <c r="A649" s="192" t="s">
        <v>422</v>
      </c>
      <c r="B649" s="176" t="s">
        <v>15</v>
      </c>
      <c r="C649" s="175" t="s">
        <v>16</v>
      </c>
      <c r="D649" s="170"/>
      <c r="E649" s="171"/>
      <c r="F649" s="171"/>
      <c r="G649" s="171"/>
      <c r="H649" s="199" t="str">
        <f t="shared" si="84"/>
        <v/>
      </c>
      <c r="I649" s="204">
        <v>322</v>
      </c>
      <c r="J649" s="205">
        <v>304</v>
      </c>
      <c r="K649" s="205">
        <v>69</v>
      </c>
      <c r="L649" s="186">
        <f t="shared" si="85"/>
        <v>0.22697368421052633</v>
      </c>
      <c r="M649" s="207"/>
      <c r="N649" s="205">
        <v>11</v>
      </c>
      <c r="O649" s="202">
        <f t="shared" si="86"/>
        <v>3.4920634920634921E-2</v>
      </c>
      <c r="P649" s="177">
        <f t="shared" si="87"/>
        <v>322</v>
      </c>
      <c r="Q649" s="178">
        <f t="shared" si="88"/>
        <v>304</v>
      </c>
      <c r="R649" s="178">
        <f t="shared" si="89"/>
        <v>11</v>
      </c>
      <c r="S649" s="194">
        <f t="shared" si="90"/>
        <v>3.4920634920634921E-2</v>
      </c>
    </row>
    <row r="650" spans="1:19" ht="29" x14ac:dyDescent="0.2">
      <c r="A650" s="192" t="s">
        <v>422</v>
      </c>
      <c r="B650" s="176" t="s">
        <v>26</v>
      </c>
      <c r="C650" s="175" t="s">
        <v>27</v>
      </c>
      <c r="D650" s="170"/>
      <c r="E650" s="171"/>
      <c r="F650" s="171"/>
      <c r="G650" s="171"/>
      <c r="H650" s="199" t="str">
        <f t="shared" si="84"/>
        <v/>
      </c>
      <c r="I650" s="204">
        <v>8</v>
      </c>
      <c r="J650" s="205">
        <v>5</v>
      </c>
      <c r="K650" s="205">
        <v>2</v>
      </c>
      <c r="L650" s="186">
        <f t="shared" si="85"/>
        <v>0.4</v>
      </c>
      <c r="M650" s="207">
        <v>1</v>
      </c>
      <c r="N650" s="205">
        <v>2</v>
      </c>
      <c r="O650" s="202">
        <f t="shared" si="86"/>
        <v>0.25</v>
      </c>
      <c r="P650" s="177">
        <f t="shared" si="87"/>
        <v>8</v>
      </c>
      <c r="Q650" s="178">
        <f t="shared" si="88"/>
        <v>6</v>
      </c>
      <c r="R650" s="178">
        <f t="shared" si="89"/>
        <v>2</v>
      </c>
      <c r="S650" s="194">
        <f t="shared" si="90"/>
        <v>0.25</v>
      </c>
    </row>
    <row r="651" spans="1:19" x14ac:dyDescent="0.2">
      <c r="A651" s="192" t="s">
        <v>422</v>
      </c>
      <c r="B651" s="176" t="s">
        <v>28</v>
      </c>
      <c r="C651" s="175" t="s">
        <v>31</v>
      </c>
      <c r="D651" s="170"/>
      <c r="E651" s="171"/>
      <c r="F651" s="171"/>
      <c r="G651" s="171"/>
      <c r="H651" s="199" t="str">
        <f t="shared" si="84"/>
        <v/>
      </c>
      <c r="I651" s="204">
        <v>2</v>
      </c>
      <c r="J651" s="205">
        <v>2</v>
      </c>
      <c r="K651" s="205">
        <v>2</v>
      </c>
      <c r="L651" s="186">
        <f t="shared" si="85"/>
        <v>1</v>
      </c>
      <c r="M651" s="207"/>
      <c r="N651" s="205"/>
      <c r="O651" s="202">
        <f t="shared" si="86"/>
        <v>0</v>
      </c>
      <c r="P651" s="177">
        <f t="shared" si="87"/>
        <v>2</v>
      </c>
      <c r="Q651" s="178">
        <f t="shared" si="88"/>
        <v>2</v>
      </c>
      <c r="R651" s="178" t="str">
        <f t="shared" si="89"/>
        <v/>
      </c>
      <c r="S651" s="194" t="str">
        <f t="shared" si="90"/>
        <v/>
      </c>
    </row>
    <row r="652" spans="1:19" x14ac:dyDescent="0.2">
      <c r="A652" s="192" t="s">
        <v>422</v>
      </c>
      <c r="B652" s="176" t="s">
        <v>32</v>
      </c>
      <c r="C652" s="175" t="s">
        <v>33</v>
      </c>
      <c r="D652" s="170"/>
      <c r="E652" s="171"/>
      <c r="F652" s="171"/>
      <c r="G652" s="171"/>
      <c r="H652" s="199" t="str">
        <f t="shared" si="84"/>
        <v/>
      </c>
      <c r="I652" s="204">
        <v>624</v>
      </c>
      <c r="J652" s="205">
        <v>613</v>
      </c>
      <c r="K652" s="205">
        <v>571</v>
      </c>
      <c r="L652" s="186">
        <f t="shared" si="85"/>
        <v>0.93148450244698211</v>
      </c>
      <c r="M652" s="207">
        <v>3</v>
      </c>
      <c r="N652" s="205">
        <v>6</v>
      </c>
      <c r="O652" s="202">
        <f t="shared" si="86"/>
        <v>9.6463022508038593E-3</v>
      </c>
      <c r="P652" s="177">
        <f t="shared" si="87"/>
        <v>624</v>
      </c>
      <c r="Q652" s="178">
        <f t="shared" si="88"/>
        <v>616</v>
      </c>
      <c r="R652" s="178">
        <f t="shared" si="89"/>
        <v>6</v>
      </c>
      <c r="S652" s="194">
        <f t="shared" si="90"/>
        <v>9.6463022508038593E-3</v>
      </c>
    </row>
    <row r="653" spans="1:19" x14ac:dyDescent="0.2">
      <c r="A653" s="192" t="s">
        <v>422</v>
      </c>
      <c r="B653" s="176" t="s">
        <v>35</v>
      </c>
      <c r="C653" s="175" t="s">
        <v>267</v>
      </c>
      <c r="D653" s="170"/>
      <c r="E653" s="171"/>
      <c r="F653" s="171"/>
      <c r="G653" s="171"/>
      <c r="H653" s="199" t="str">
        <f t="shared" si="84"/>
        <v/>
      </c>
      <c r="I653" s="204">
        <v>111</v>
      </c>
      <c r="J653" s="205">
        <v>99</v>
      </c>
      <c r="K653" s="205">
        <v>66</v>
      </c>
      <c r="L653" s="186">
        <f t="shared" si="85"/>
        <v>0.66666666666666663</v>
      </c>
      <c r="M653" s="207"/>
      <c r="N653" s="205">
        <v>10</v>
      </c>
      <c r="O653" s="202">
        <f t="shared" si="86"/>
        <v>9.1743119266055051E-2</v>
      </c>
      <c r="P653" s="177">
        <f t="shared" si="87"/>
        <v>111</v>
      </c>
      <c r="Q653" s="178">
        <f t="shared" si="88"/>
        <v>99</v>
      </c>
      <c r="R653" s="178">
        <f t="shared" si="89"/>
        <v>10</v>
      </c>
      <c r="S653" s="194">
        <f t="shared" si="90"/>
        <v>9.1743119266055051E-2</v>
      </c>
    </row>
    <row r="654" spans="1:19" x14ac:dyDescent="0.2">
      <c r="A654" s="192" t="s">
        <v>422</v>
      </c>
      <c r="B654" s="176" t="s">
        <v>35</v>
      </c>
      <c r="C654" s="175" t="s">
        <v>36</v>
      </c>
      <c r="D654" s="170"/>
      <c r="E654" s="171"/>
      <c r="F654" s="171"/>
      <c r="G654" s="171"/>
      <c r="H654" s="199" t="str">
        <f t="shared" si="84"/>
        <v/>
      </c>
      <c r="I654" s="204">
        <v>21</v>
      </c>
      <c r="J654" s="205">
        <v>17</v>
      </c>
      <c r="K654" s="205">
        <v>11</v>
      </c>
      <c r="L654" s="186">
        <f t="shared" si="85"/>
        <v>0.6470588235294118</v>
      </c>
      <c r="M654" s="207"/>
      <c r="N654" s="205">
        <v>3</v>
      </c>
      <c r="O654" s="202">
        <f t="shared" si="86"/>
        <v>0.15</v>
      </c>
      <c r="P654" s="177">
        <f t="shared" si="87"/>
        <v>21</v>
      </c>
      <c r="Q654" s="178">
        <f t="shared" si="88"/>
        <v>17</v>
      </c>
      <c r="R654" s="178">
        <f t="shared" si="89"/>
        <v>3</v>
      </c>
      <c r="S654" s="194">
        <f t="shared" si="90"/>
        <v>0.15</v>
      </c>
    </row>
    <row r="655" spans="1:19" x14ac:dyDescent="0.2">
      <c r="A655" s="192" t="s">
        <v>422</v>
      </c>
      <c r="B655" s="176" t="s">
        <v>35</v>
      </c>
      <c r="C655" s="175" t="s">
        <v>37</v>
      </c>
      <c r="D655" s="170"/>
      <c r="E655" s="171"/>
      <c r="F655" s="171"/>
      <c r="G655" s="171"/>
      <c r="H655" s="199" t="str">
        <f t="shared" si="84"/>
        <v/>
      </c>
      <c r="I655" s="204">
        <v>202</v>
      </c>
      <c r="J655" s="205">
        <v>199</v>
      </c>
      <c r="K655" s="205">
        <v>132</v>
      </c>
      <c r="L655" s="186">
        <f t="shared" si="85"/>
        <v>0.66331658291457285</v>
      </c>
      <c r="M655" s="207"/>
      <c r="N655" s="205">
        <v>3</v>
      </c>
      <c r="O655" s="202">
        <f t="shared" si="86"/>
        <v>1.4851485148514851E-2</v>
      </c>
      <c r="P655" s="177">
        <f t="shared" si="87"/>
        <v>202</v>
      </c>
      <c r="Q655" s="178">
        <f t="shared" si="88"/>
        <v>199</v>
      </c>
      <c r="R655" s="178">
        <f t="shared" si="89"/>
        <v>3</v>
      </c>
      <c r="S655" s="194">
        <f t="shared" si="90"/>
        <v>1.4851485148514851E-2</v>
      </c>
    </row>
    <row r="656" spans="1:19" x14ac:dyDescent="0.2">
      <c r="A656" s="192" t="s">
        <v>422</v>
      </c>
      <c r="B656" s="176" t="s">
        <v>35</v>
      </c>
      <c r="C656" s="175" t="s">
        <v>38</v>
      </c>
      <c r="D656" s="170"/>
      <c r="E656" s="171"/>
      <c r="F656" s="171"/>
      <c r="G656" s="171"/>
      <c r="H656" s="199" t="str">
        <f t="shared" si="84"/>
        <v/>
      </c>
      <c r="I656" s="204">
        <v>66</v>
      </c>
      <c r="J656" s="205">
        <v>65</v>
      </c>
      <c r="K656" s="205">
        <v>26</v>
      </c>
      <c r="L656" s="186">
        <f t="shared" si="85"/>
        <v>0.4</v>
      </c>
      <c r="M656" s="207"/>
      <c r="N656" s="205">
        <v>1</v>
      </c>
      <c r="O656" s="202">
        <f t="shared" si="86"/>
        <v>1.5151515151515152E-2</v>
      </c>
      <c r="P656" s="177">
        <f t="shared" si="87"/>
        <v>66</v>
      </c>
      <c r="Q656" s="178">
        <f t="shared" si="88"/>
        <v>65</v>
      </c>
      <c r="R656" s="178">
        <f t="shared" si="89"/>
        <v>1</v>
      </c>
      <c r="S656" s="194">
        <f t="shared" si="90"/>
        <v>1.5151515151515152E-2</v>
      </c>
    </row>
    <row r="657" spans="1:19" ht="29" x14ac:dyDescent="0.2">
      <c r="A657" s="192" t="s">
        <v>422</v>
      </c>
      <c r="B657" s="176" t="s">
        <v>40</v>
      </c>
      <c r="C657" s="175" t="s">
        <v>41</v>
      </c>
      <c r="D657" s="170"/>
      <c r="E657" s="171"/>
      <c r="F657" s="171"/>
      <c r="G657" s="171"/>
      <c r="H657" s="199" t="str">
        <f t="shared" si="84"/>
        <v/>
      </c>
      <c r="I657" s="204">
        <v>2</v>
      </c>
      <c r="J657" s="205">
        <v>1</v>
      </c>
      <c r="K657" s="205"/>
      <c r="L657" s="186">
        <f t="shared" si="85"/>
        <v>0</v>
      </c>
      <c r="M657" s="207">
        <v>1</v>
      </c>
      <c r="N657" s="205"/>
      <c r="O657" s="202">
        <f t="shared" si="86"/>
        <v>0</v>
      </c>
      <c r="P657" s="177">
        <f t="shared" si="87"/>
        <v>2</v>
      </c>
      <c r="Q657" s="178">
        <f t="shared" si="88"/>
        <v>2</v>
      </c>
      <c r="R657" s="178" t="str">
        <f t="shared" si="89"/>
        <v/>
      </c>
      <c r="S657" s="194" t="str">
        <f t="shared" si="90"/>
        <v/>
      </c>
    </row>
    <row r="658" spans="1:19" x14ac:dyDescent="0.2">
      <c r="A658" s="192" t="s">
        <v>422</v>
      </c>
      <c r="B658" s="176" t="s">
        <v>42</v>
      </c>
      <c r="C658" s="175" t="s">
        <v>43</v>
      </c>
      <c r="D658" s="170"/>
      <c r="E658" s="171"/>
      <c r="F658" s="171"/>
      <c r="G658" s="171"/>
      <c r="H658" s="199" t="str">
        <f t="shared" si="84"/>
        <v/>
      </c>
      <c r="I658" s="204">
        <v>780</v>
      </c>
      <c r="J658" s="205">
        <v>691</v>
      </c>
      <c r="K658" s="205">
        <v>61</v>
      </c>
      <c r="L658" s="186">
        <f t="shared" si="85"/>
        <v>8.8277858176555715E-2</v>
      </c>
      <c r="M658" s="207"/>
      <c r="N658" s="205">
        <v>49</v>
      </c>
      <c r="O658" s="202">
        <f t="shared" si="86"/>
        <v>6.621621621621622E-2</v>
      </c>
      <c r="P658" s="177">
        <f t="shared" si="87"/>
        <v>780</v>
      </c>
      <c r="Q658" s="178">
        <f t="shared" si="88"/>
        <v>691</v>
      </c>
      <c r="R658" s="178">
        <f t="shared" si="89"/>
        <v>49</v>
      </c>
      <c r="S658" s="194">
        <f t="shared" si="90"/>
        <v>6.621621621621622E-2</v>
      </c>
    </row>
    <row r="659" spans="1:19" ht="29" x14ac:dyDescent="0.2">
      <c r="A659" s="192" t="s">
        <v>422</v>
      </c>
      <c r="B659" s="176" t="s">
        <v>42</v>
      </c>
      <c r="C659" s="175" t="s">
        <v>45</v>
      </c>
      <c r="D659" s="170"/>
      <c r="E659" s="171"/>
      <c r="F659" s="171"/>
      <c r="G659" s="171"/>
      <c r="H659" s="199" t="str">
        <f t="shared" si="84"/>
        <v/>
      </c>
      <c r="I659" s="204">
        <v>300</v>
      </c>
      <c r="J659" s="205">
        <v>222</v>
      </c>
      <c r="K659" s="205">
        <v>42</v>
      </c>
      <c r="L659" s="186">
        <f t="shared" si="85"/>
        <v>0.1891891891891892</v>
      </c>
      <c r="M659" s="207"/>
      <c r="N659" s="205">
        <v>58</v>
      </c>
      <c r="O659" s="202">
        <f t="shared" si="86"/>
        <v>0.20714285714285716</v>
      </c>
      <c r="P659" s="177">
        <f t="shared" si="87"/>
        <v>300</v>
      </c>
      <c r="Q659" s="178">
        <f t="shared" si="88"/>
        <v>222</v>
      </c>
      <c r="R659" s="178">
        <f t="shared" si="89"/>
        <v>58</v>
      </c>
      <c r="S659" s="194">
        <f t="shared" si="90"/>
        <v>0.20714285714285716</v>
      </c>
    </row>
    <row r="660" spans="1:19" x14ac:dyDescent="0.2">
      <c r="A660" s="192" t="s">
        <v>422</v>
      </c>
      <c r="B660" s="176" t="s">
        <v>42</v>
      </c>
      <c r="C660" s="175" t="s">
        <v>46</v>
      </c>
      <c r="D660" s="170"/>
      <c r="E660" s="171"/>
      <c r="F660" s="171"/>
      <c r="G660" s="171"/>
      <c r="H660" s="199" t="str">
        <f t="shared" si="84"/>
        <v/>
      </c>
      <c r="I660" s="204">
        <v>444</v>
      </c>
      <c r="J660" s="205">
        <v>411</v>
      </c>
      <c r="K660" s="205">
        <v>122</v>
      </c>
      <c r="L660" s="186">
        <f t="shared" si="85"/>
        <v>0.29683698296836986</v>
      </c>
      <c r="M660" s="207"/>
      <c r="N660" s="205">
        <v>16</v>
      </c>
      <c r="O660" s="202">
        <f t="shared" si="86"/>
        <v>3.7470725995316159E-2</v>
      </c>
      <c r="P660" s="177">
        <f t="shared" si="87"/>
        <v>444</v>
      </c>
      <c r="Q660" s="178">
        <f t="shared" si="88"/>
        <v>411</v>
      </c>
      <c r="R660" s="178">
        <f t="shared" si="89"/>
        <v>16</v>
      </c>
      <c r="S660" s="194">
        <f t="shared" si="90"/>
        <v>3.7470725995316159E-2</v>
      </c>
    </row>
    <row r="661" spans="1:19" ht="43" x14ac:dyDescent="0.2">
      <c r="A661" s="192" t="s">
        <v>422</v>
      </c>
      <c r="B661" s="176" t="s">
        <v>539</v>
      </c>
      <c r="C661" s="175" t="s">
        <v>49</v>
      </c>
      <c r="D661" s="170"/>
      <c r="E661" s="171"/>
      <c r="F661" s="171"/>
      <c r="G661" s="171"/>
      <c r="H661" s="199" t="str">
        <f t="shared" si="84"/>
        <v/>
      </c>
      <c r="I661" s="204">
        <v>55</v>
      </c>
      <c r="J661" s="205">
        <v>46</v>
      </c>
      <c r="K661" s="205">
        <v>20</v>
      </c>
      <c r="L661" s="186">
        <f t="shared" si="85"/>
        <v>0.43478260869565216</v>
      </c>
      <c r="M661" s="207">
        <v>1</v>
      </c>
      <c r="N661" s="205"/>
      <c r="O661" s="202">
        <f t="shared" si="86"/>
        <v>0</v>
      </c>
      <c r="P661" s="177">
        <f t="shared" si="87"/>
        <v>55</v>
      </c>
      <c r="Q661" s="178">
        <f t="shared" si="88"/>
        <v>47</v>
      </c>
      <c r="R661" s="178" t="str">
        <f t="shared" si="89"/>
        <v/>
      </c>
      <c r="S661" s="194" t="str">
        <f t="shared" si="90"/>
        <v/>
      </c>
    </row>
    <row r="662" spans="1:19" x14ac:dyDescent="0.2">
      <c r="A662" s="192" t="s">
        <v>422</v>
      </c>
      <c r="B662" s="179" t="s">
        <v>55</v>
      </c>
      <c r="C662" s="175" t="s">
        <v>56</v>
      </c>
      <c r="D662" s="170"/>
      <c r="E662" s="171"/>
      <c r="F662" s="171"/>
      <c r="G662" s="171"/>
      <c r="H662" s="199" t="str">
        <f t="shared" si="84"/>
        <v/>
      </c>
      <c r="I662" s="204">
        <v>114</v>
      </c>
      <c r="J662" s="205">
        <v>114</v>
      </c>
      <c r="K662" s="205">
        <v>50</v>
      </c>
      <c r="L662" s="186">
        <f t="shared" si="85"/>
        <v>0.43859649122807015</v>
      </c>
      <c r="M662" s="207"/>
      <c r="N662" s="205"/>
      <c r="O662" s="202">
        <f t="shared" si="86"/>
        <v>0</v>
      </c>
      <c r="P662" s="177">
        <f t="shared" si="87"/>
        <v>114</v>
      </c>
      <c r="Q662" s="178">
        <f t="shared" si="88"/>
        <v>114</v>
      </c>
      <c r="R662" s="178" t="str">
        <f t="shared" si="89"/>
        <v/>
      </c>
      <c r="S662" s="194" t="str">
        <f t="shared" si="90"/>
        <v/>
      </c>
    </row>
    <row r="663" spans="1:19" x14ac:dyDescent="0.2">
      <c r="A663" s="192" t="s">
        <v>422</v>
      </c>
      <c r="B663" s="176" t="s">
        <v>57</v>
      </c>
      <c r="C663" s="175" t="s">
        <v>58</v>
      </c>
      <c r="D663" s="170"/>
      <c r="E663" s="171"/>
      <c r="F663" s="171"/>
      <c r="G663" s="171"/>
      <c r="H663" s="199" t="str">
        <f t="shared" si="84"/>
        <v/>
      </c>
      <c r="I663" s="204">
        <v>699</v>
      </c>
      <c r="J663" s="205">
        <v>497</v>
      </c>
      <c r="K663" s="205">
        <v>205</v>
      </c>
      <c r="L663" s="186">
        <f t="shared" si="85"/>
        <v>0.41247484909456739</v>
      </c>
      <c r="M663" s="207">
        <v>6</v>
      </c>
      <c r="N663" s="205">
        <v>187</v>
      </c>
      <c r="O663" s="202">
        <f t="shared" si="86"/>
        <v>0.27101449275362322</v>
      </c>
      <c r="P663" s="177">
        <f t="shared" si="87"/>
        <v>699</v>
      </c>
      <c r="Q663" s="178">
        <f t="shared" si="88"/>
        <v>503</v>
      </c>
      <c r="R663" s="178">
        <f t="shared" si="89"/>
        <v>187</v>
      </c>
      <c r="S663" s="194">
        <f t="shared" si="90"/>
        <v>0.27101449275362322</v>
      </c>
    </row>
    <row r="664" spans="1:19" x14ac:dyDescent="0.2">
      <c r="A664" s="192" t="s">
        <v>422</v>
      </c>
      <c r="B664" s="176" t="s">
        <v>65</v>
      </c>
      <c r="C664" s="175" t="s">
        <v>272</v>
      </c>
      <c r="D664" s="170"/>
      <c r="E664" s="171"/>
      <c r="F664" s="171"/>
      <c r="G664" s="171"/>
      <c r="H664" s="199" t="str">
        <f t="shared" si="84"/>
        <v/>
      </c>
      <c r="I664" s="204">
        <v>283</v>
      </c>
      <c r="J664" s="205">
        <v>279</v>
      </c>
      <c r="K664" s="205">
        <v>229</v>
      </c>
      <c r="L664" s="186">
        <f t="shared" si="85"/>
        <v>0.82078853046594979</v>
      </c>
      <c r="M664" s="207"/>
      <c r="N664" s="205">
        <v>1</v>
      </c>
      <c r="O664" s="202">
        <f t="shared" si="86"/>
        <v>3.5714285714285713E-3</v>
      </c>
      <c r="P664" s="177">
        <f t="shared" si="87"/>
        <v>283</v>
      </c>
      <c r="Q664" s="178">
        <f t="shared" si="88"/>
        <v>279</v>
      </c>
      <c r="R664" s="178">
        <f t="shared" si="89"/>
        <v>1</v>
      </c>
      <c r="S664" s="194">
        <f t="shared" si="90"/>
        <v>3.5714285714285713E-3</v>
      </c>
    </row>
    <row r="665" spans="1:19" x14ac:dyDescent="0.2">
      <c r="A665" s="192" t="s">
        <v>422</v>
      </c>
      <c r="B665" s="176" t="s">
        <v>65</v>
      </c>
      <c r="C665" s="175" t="s">
        <v>66</v>
      </c>
      <c r="D665" s="170"/>
      <c r="E665" s="171"/>
      <c r="F665" s="171"/>
      <c r="G665" s="171"/>
      <c r="H665" s="199" t="str">
        <f t="shared" si="84"/>
        <v/>
      </c>
      <c r="I665" s="204">
        <v>1214</v>
      </c>
      <c r="J665" s="205">
        <v>1171</v>
      </c>
      <c r="K665" s="205">
        <v>578</v>
      </c>
      <c r="L665" s="186">
        <f t="shared" si="85"/>
        <v>0.49359521776259607</v>
      </c>
      <c r="M665" s="207">
        <v>12</v>
      </c>
      <c r="N665" s="205">
        <v>10</v>
      </c>
      <c r="O665" s="202">
        <f t="shared" si="86"/>
        <v>8.3822296730930428E-3</v>
      </c>
      <c r="P665" s="177">
        <f t="shared" si="87"/>
        <v>1214</v>
      </c>
      <c r="Q665" s="178">
        <f t="shared" si="88"/>
        <v>1183</v>
      </c>
      <c r="R665" s="178">
        <f t="shared" si="89"/>
        <v>10</v>
      </c>
      <c r="S665" s="194">
        <f t="shared" si="90"/>
        <v>8.3822296730930428E-3</v>
      </c>
    </row>
    <row r="666" spans="1:19" x14ac:dyDescent="0.2">
      <c r="A666" s="192" t="s">
        <v>422</v>
      </c>
      <c r="B666" s="176" t="s">
        <v>69</v>
      </c>
      <c r="C666" s="175" t="s">
        <v>70</v>
      </c>
      <c r="D666" s="170"/>
      <c r="E666" s="171"/>
      <c r="F666" s="171"/>
      <c r="G666" s="171"/>
      <c r="H666" s="199" t="str">
        <f t="shared" si="84"/>
        <v/>
      </c>
      <c r="I666" s="204">
        <v>134</v>
      </c>
      <c r="J666" s="205">
        <v>129</v>
      </c>
      <c r="K666" s="205">
        <v>92</v>
      </c>
      <c r="L666" s="186">
        <f t="shared" si="85"/>
        <v>0.71317829457364346</v>
      </c>
      <c r="M666" s="207"/>
      <c r="N666" s="205">
        <v>1</v>
      </c>
      <c r="O666" s="202">
        <f t="shared" si="86"/>
        <v>7.6923076923076927E-3</v>
      </c>
      <c r="P666" s="177">
        <f t="shared" si="87"/>
        <v>134</v>
      </c>
      <c r="Q666" s="178">
        <f t="shared" si="88"/>
        <v>129</v>
      </c>
      <c r="R666" s="178">
        <f t="shared" si="89"/>
        <v>1</v>
      </c>
      <c r="S666" s="194">
        <f t="shared" si="90"/>
        <v>7.6923076923076927E-3</v>
      </c>
    </row>
    <row r="667" spans="1:19" ht="43" x14ac:dyDescent="0.2">
      <c r="A667" s="192" t="s">
        <v>422</v>
      </c>
      <c r="B667" s="176" t="s">
        <v>546</v>
      </c>
      <c r="C667" s="175" t="s">
        <v>406</v>
      </c>
      <c r="D667" s="170"/>
      <c r="E667" s="171"/>
      <c r="F667" s="171"/>
      <c r="G667" s="171"/>
      <c r="H667" s="199" t="str">
        <f t="shared" si="84"/>
        <v/>
      </c>
      <c r="I667" s="204">
        <v>6</v>
      </c>
      <c r="J667" s="205">
        <v>6</v>
      </c>
      <c r="K667" s="205">
        <v>2</v>
      </c>
      <c r="L667" s="186">
        <f t="shared" si="85"/>
        <v>0.33333333333333331</v>
      </c>
      <c r="M667" s="207"/>
      <c r="N667" s="205"/>
      <c r="O667" s="202">
        <f t="shared" si="86"/>
        <v>0</v>
      </c>
      <c r="P667" s="177">
        <f t="shared" si="87"/>
        <v>6</v>
      </c>
      <c r="Q667" s="178">
        <f t="shared" si="88"/>
        <v>6</v>
      </c>
      <c r="R667" s="178" t="str">
        <f t="shared" si="89"/>
        <v/>
      </c>
      <c r="S667" s="194" t="str">
        <f t="shared" si="90"/>
        <v/>
      </c>
    </row>
    <row r="668" spans="1:19" ht="43" x14ac:dyDescent="0.2">
      <c r="A668" s="192" t="s">
        <v>422</v>
      </c>
      <c r="B668" s="176" t="s">
        <v>546</v>
      </c>
      <c r="C668" s="175" t="s">
        <v>73</v>
      </c>
      <c r="D668" s="170"/>
      <c r="E668" s="171"/>
      <c r="F668" s="171"/>
      <c r="G668" s="171"/>
      <c r="H668" s="199" t="str">
        <f t="shared" si="84"/>
        <v/>
      </c>
      <c r="I668" s="204">
        <v>250</v>
      </c>
      <c r="J668" s="205">
        <v>190</v>
      </c>
      <c r="K668" s="205">
        <v>135</v>
      </c>
      <c r="L668" s="186">
        <f t="shared" si="85"/>
        <v>0.71052631578947367</v>
      </c>
      <c r="M668" s="207">
        <v>56</v>
      </c>
      <c r="N668" s="205">
        <v>3</v>
      </c>
      <c r="O668" s="202">
        <f t="shared" si="86"/>
        <v>1.2048192771084338E-2</v>
      </c>
      <c r="P668" s="177">
        <f t="shared" si="87"/>
        <v>250</v>
      </c>
      <c r="Q668" s="178">
        <f t="shared" si="88"/>
        <v>246</v>
      </c>
      <c r="R668" s="178">
        <f t="shared" si="89"/>
        <v>3</v>
      </c>
      <c r="S668" s="194">
        <f t="shared" si="90"/>
        <v>1.2048192771084338E-2</v>
      </c>
    </row>
    <row r="669" spans="1:19" x14ac:dyDescent="0.2">
      <c r="A669" s="192" t="s">
        <v>422</v>
      </c>
      <c r="B669" s="176" t="s">
        <v>74</v>
      </c>
      <c r="C669" s="175" t="s">
        <v>247</v>
      </c>
      <c r="D669" s="170"/>
      <c r="E669" s="171"/>
      <c r="F669" s="171"/>
      <c r="G669" s="171"/>
      <c r="H669" s="199" t="str">
        <f t="shared" si="84"/>
        <v/>
      </c>
      <c r="I669" s="204">
        <v>12</v>
      </c>
      <c r="J669" s="205">
        <v>12</v>
      </c>
      <c r="K669" s="205">
        <v>12</v>
      </c>
      <c r="L669" s="186">
        <f t="shared" si="85"/>
        <v>1</v>
      </c>
      <c r="M669" s="207"/>
      <c r="N669" s="205"/>
      <c r="O669" s="202">
        <f t="shared" si="86"/>
        <v>0</v>
      </c>
      <c r="P669" s="177">
        <f t="shared" si="87"/>
        <v>12</v>
      </c>
      <c r="Q669" s="178">
        <f t="shared" si="88"/>
        <v>12</v>
      </c>
      <c r="R669" s="178" t="str">
        <f t="shared" si="89"/>
        <v/>
      </c>
      <c r="S669" s="194" t="str">
        <f t="shared" si="90"/>
        <v/>
      </c>
    </row>
    <row r="670" spans="1:19" x14ac:dyDescent="0.2">
      <c r="A670" s="192" t="s">
        <v>422</v>
      </c>
      <c r="B670" s="176" t="s">
        <v>78</v>
      </c>
      <c r="C670" s="175" t="s">
        <v>401</v>
      </c>
      <c r="D670" s="170"/>
      <c r="E670" s="171"/>
      <c r="F670" s="171"/>
      <c r="G670" s="171"/>
      <c r="H670" s="199" t="str">
        <f t="shared" si="84"/>
        <v/>
      </c>
      <c r="I670" s="204">
        <v>3</v>
      </c>
      <c r="J670" s="205">
        <v>2</v>
      </c>
      <c r="K670" s="205">
        <v>1</v>
      </c>
      <c r="L670" s="186">
        <f t="shared" si="85"/>
        <v>0.5</v>
      </c>
      <c r="M670" s="207">
        <v>1</v>
      </c>
      <c r="N670" s="205"/>
      <c r="O670" s="202">
        <f t="shared" si="86"/>
        <v>0</v>
      </c>
      <c r="P670" s="177">
        <f t="shared" si="87"/>
        <v>3</v>
      </c>
      <c r="Q670" s="178">
        <f t="shared" si="88"/>
        <v>3</v>
      </c>
      <c r="R670" s="178" t="str">
        <f t="shared" si="89"/>
        <v/>
      </c>
      <c r="S670" s="194" t="str">
        <f t="shared" si="90"/>
        <v/>
      </c>
    </row>
    <row r="671" spans="1:19" x14ac:dyDescent="0.2">
      <c r="A671" s="192" t="s">
        <v>422</v>
      </c>
      <c r="B671" s="176" t="s">
        <v>536</v>
      </c>
      <c r="C671" s="175" t="s">
        <v>89</v>
      </c>
      <c r="D671" s="170"/>
      <c r="E671" s="171"/>
      <c r="F671" s="171"/>
      <c r="G671" s="171"/>
      <c r="H671" s="199" t="str">
        <f t="shared" si="84"/>
        <v/>
      </c>
      <c r="I671" s="204">
        <v>43</v>
      </c>
      <c r="J671" s="205">
        <v>43</v>
      </c>
      <c r="K671" s="205">
        <v>22</v>
      </c>
      <c r="L671" s="186">
        <f t="shared" si="85"/>
        <v>0.51162790697674421</v>
      </c>
      <c r="M671" s="207"/>
      <c r="N671" s="205"/>
      <c r="O671" s="202">
        <f t="shared" si="86"/>
        <v>0</v>
      </c>
      <c r="P671" s="177">
        <f t="shared" si="87"/>
        <v>43</v>
      </c>
      <c r="Q671" s="178">
        <f t="shared" si="88"/>
        <v>43</v>
      </c>
      <c r="R671" s="178" t="str">
        <f t="shared" si="89"/>
        <v/>
      </c>
      <c r="S671" s="194" t="str">
        <f t="shared" si="90"/>
        <v/>
      </c>
    </row>
    <row r="672" spans="1:19" x14ac:dyDescent="0.2">
      <c r="A672" s="192" t="s">
        <v>422</v>
      </c>
      <c r="B672" s="240" t="s">
        <v>92</v>
      </c>
      <c r="C672" s="175" t="s">
        <v>93</v>
      </c>
      <c r="D672" s="170"/>
      <c r="E672" s="171"/>
      <c r="F672" s="171"/>
      <c r="G672" s="171"/>
      <c r="H672" s="199" t="str">
        <f t="shared" si="84"/>
        <v/>
      </c>
      <c r="I672" s="204">
        <v>2615</v>
      </c>
      <c r="J672" s="205">
        <v>1781</v>
      </c>
      <c r="K672" s="205">
        <v>1621</v>
      </c>
      <c r="L672" s="186">
        <f t="shared" si="85"/>
        <v>0.91016282987085906</v>
      </c>
      <c r="M672" s="207">
        <v>1</v>
      </c>
      <c r="N672" s="205">
        <v>799</v>
      </c>
      <c r="O672" s="202">
        <f t="shared" si="86"/>
        <v>0.30956993413405659</v>
      </c>
      <c r="P672" s="177">
        <f t="shared" si="87"/>
        <v>2615</v>
      </c>
      <c r="Q672" s="178">
        <f t="shared" si="88"/>
        <v>1782</v>
      </c>
      <c r="R672" s="178">
        <f t="shared" si="89"/>
        <v>799</v>
      </c>
      <c r="S672" s="194">
        <f t="shared" si="90"/>
        <v>0.30956993413405659</v>
      </c>
    </row>
    <row r="673" spans="1:19" x14ac:dyDescent="0.2">
      <c r="A673" s="192" t="s">
        <v>422</v>
      </c>
      <c r="B673" s="176" t="s">
        <v>98</v>
      </c>
      <c r="C673" s="175" t="s">
        <v>99</v>
      </c>
      <c r="D673" s="170"/>
      <c r="E673" s="171"/>
      <c r="F673" s="171"/>
      <c r="G673" s="171"/>
      <c r="H673" s="199" t="str">
        <f t="shared" si="84"/>
        <v/>
      </c>
      <c r="I673" s="204">
        <v>431</v>
      </c>
      <c r="J673" s="205">
        <v>428</v>
      </c>
      <c r="K673" s="205">
        <v>298</v>
      </c>
      <c r="L673" s="186">
        <f t="shared" si="85"/>
        <v>0.69626168224299068</v>
      </c>
      <c r="M673" s="207"/>
      <c r="N673" s="205">
        <v>2</v>
      </c>
      <c r="O673" s="202">
        <f t="shared" si="86"/>
        <v>4.6511627906976744E-3</v>
      </c>
      <c r="P673" s="177">
        <f t="shared" si="87"/>
        <v>431</v>
      </c>
      <c r="Q673" s="178">
        <f t="shared" si="88"/>
        <v>428</v>
      </c>
      <c r="R673" s="178">
        <f t="shared" si="89"/>
        <v>2</v>
      </c>
      <c r="S673" s="194">
        <f t="shared" si="90"/>
        <v>4.6511627906976744E-3</v>
      </c>
    </row>
    <row r="674" spans="1:19" x14ac:dyDescent="0.2">
      <c r="A674" s="192" t="s">
        <v>422</v>
      </c>
      <c r="B674" s="176" t="s">
        <v>538</v>
      </c>
      <c r="C674" s="175" t="s">
        <v>100</v>
      </c>
      <c r="D674" s="170"/>
      <c r="E674" s="171"/>
      <c r="F674" s="171"/>
      <c r="G674" s="171"/>
      <c r="H674" s="199" t="str">
        <f t="shared" si="84"/>
        <v/>
      </c>
      <c r="I674" s="204">
        <v>524</v>
      </c>
      <c r="J674" s="205">
        <v>487</v>
      </c>
      <c r="K674" s="205">
        <v>231</v>
      </c>
      <c r="L674" s="186">
        <f t="shared" si="85"/>
        <v>0.47433264887063653</v>
      </c>
      <c r="M674" s="207"/>
      <c r="N674" s="205">
        <v>4</v>
      </c>
      <c r="O674" s="202">
        <f t="shared" si="86"/>
        <v>8.1466395112016286E-3</v>
      </c>
      <c r="P674" s="177">
        <f t="shared" si="87"/>
        <v>524</v>
      </c>
      <c r="Q674" s="178">
        <f t="shared" si="88"/>
        <v>487</v>
      </c>
      <c r="R674" s="178">
        <f t="shared" si="89"/>
        <v>4</v>
      </c>
      <c r="S674" s="194">
        <f t="shared" si="90"/>
        <v>8.1466395112016286E-3</v>
      </c>
    </row>
    <row r="675" spans="1:19" x14ac:dyDescent="0.2">
      <c r="A675" s="192" t="s">
        <v>422</v>
      </c>
      <c r="B675" s="179" t="s">
        <v>101</v>
      </c>
      <c r="C675" s="175" t="s">
        <v>501</v>
      </c>
      <c r="D675" s="170"/>
      <c r="E675" s="171"/>
      <c r="F675" s="171"/>
      <c r="G675" s="171"/>
      <c r="H675" s="199" t="str">
        <f t="shared" si="84"/>
        <v/>
      </c>
      <c r="I675" s="204">
        <v>274</v>
      </c>
      <c r="J675" s="205">
        <v>237</v>
      </c>
      <c r="K675" s="205">
        <v>146</v>
      </c>
      <c r="L675" s="186">
        <f t="shared" si="85"/>
        <v>0.61603375527426163</v>
      </c>
      <c r="M675" s="207">
        <v>1</v>
      </c>
      <c r="N675" s="205">
        <v>17</v>
      </c>
      <c r="O675" s="202">
        <f t="shared" si="86"/>
        <v>6.6666666666666666E-2</v>
      </c>
      <c r="P675" s="177">
        <f t="shared" si="87"/>
        <v>274</v>
      </c>
      <c r="Q675" s="178">
        <f t="shared" si="88"/>
        <v>238</v>
      </c>
      <c r="R675" s="178">
        <f t="shared" si="89"/>
        <v>17</v>
      </c>
      <c r="S675" s="194">
        <f t="shared" si="90"/>
        <v>6.6666666666666666E-2</v>
      </c>
    </row>
    <row r="676" spans="1:19" x14ac:dyDescent="0.2">
      <c r="A676" s="192" t="s">
        <v>422</v>
      </c>
      <c r="B676" s="176" t="s">
        <v>101</v>
      </c>
      <c r="C676" s="175" t="s">
        <v>102</v>
      </c>
      <c r="D676" s="170"/>
      <c r="E676" s="171"/>
      <c r="F676" s="171"/>
      <c r="G676" s="171"/>
      <c r="H676" s="199" t="str">
        <f t="shared" si="84"/>
        <v/>
      </c>
      <c r="I676" s="204">
        <v>84</v>
      </c>
      <c r="J676" s="205">
        <v>75</v>
      </c>
      <c r="K676" s="205">
        <v>44</v>
      </c>
      <c r="L676" s="186">
        <f t="shared" si="85"/>
        <v>0.58666666666666667</v>
      </c>
      <c r="M676" s="207">
        <v>4</v>
      </c>
      <c r="N676" s="205">
        <v>4</v>
      </c>
      <c r="O676" s="202">
        <f t="shared" si="86"/>
        <v>4.8192771084337352E-2</v>
      </c>
      <c r="P676" s="177">
        <f t="shared" si="87"/>
        <v>84</v>
      </c>
      <c r="Q676" s="178">
        <f t="shared" si="88"/>
        <v>79</v>
      </c>
      <c r="R676" s="178">
        <f t="shared" si="89"/>
        <v>4</v>
      </c>
      <c r="S676" s="194">
        <f t="shared" si="90"/>
        <v>4.8192771084337352E-2</v>
      </c>
    </row>
    <row r="677" spans="1:19" x14ac:dyDescent="0.2">
      <c r="A677" s="192" t="s">
        <v>422</v>
      </c>
      <c r="B677" s="176" t="s">
        <v>103</v>
      </c>
      <c r="C677" s="175" t="s">
        <v>104</v>
      </c>
      <c r="D677" s="170"/>
      <c r="E677" s="171"/>
      <c r="F677" s="171"/>
      <c r="G677" s="171"/>
      <c r="H677" s="199" t="str">
        <f t="shared" si="84"/>
        <v/>
      </c>
      <c r="I677" s="204">
        <v>318</v>
      </c>
      <c r="J677" s="205">
        <v>316</v>
      </c>
      <c r="K677" s="205">
        <v>225</v>
      </c>
      <c r="L677" s="186">
        <f t="shared" si="85"/>
        <v>0.71202531645569622</v>
      </c>
      <c r="M677" s="207"/>
      <c r="N677" s="205"/>
      <c r="O677" s="202">
        <f t="shared" si="86"/>
        <v>0</v>
      </c>
      <c r="P677" s="177">
        <f t="shared" si="87"/>
        <v>318</v>
      </c>
      <c r="Q677" s="178">
        <f t="shared" si="88"/>
        <v>316</v>
      </c>
      <c r="R677" s="178" t="str">
        <f t="shared" si="89"/>
        <v/>
      </c>
      <c r="S677" s="194" t="str">
        <f t="shared" si="90"/>
        <v/>
      </c>
    </row>
    <row r="678" spans="1:19" x14ac:dyDescent="0.2">
      <c r="A678" s="192" t="s">
        <v>422</v>
      </c>
      <c r="B678" s="176" t="s">
        <v>105</v>
      </c>
      <c r="C678" s="175" t="s">
        <v>286</v>
      </c>
      <c r="D678" s="170"/>
      <c r="E678" s="171"/>
      <c r="F678" s="171"/>
      <c r="G678" s="171"/>
      <c r="H678" s="199" t="str">
        <f t="shared" si="84"/>
        <v/>
      </c>
      <c r="I678" s="204">
        <v>447</v>
      </c>
      <c r="J678" s="205">
        <v>403</v>
      </c>
      <c r="K678" s="205">
        <v>162</v>
      </c>
      <c r="L678" s="186">
        <f t="shared" si="85"/>
        <v>0.40198511166253104</v>
      </c>
      <c r="M678" s="207">
        <v>1</v>
      </c>
      <c r="N678" s="205">
        <v>2</v>
      </c>
      <c r="O678" s="202">
        <f t="shared" si="86"/>
        <v>4.9261083743842365E-3</v>
      </c>
      <c r="P678" s="177">
        <f t="shared" si="87"/>
        <v>447</v>
      </c>
      <c r="Q678" s="178">
        <f t="shared" si="88"/>
        <v>404</v>
      </c>
      <c r="R678" s="178">
        <f t="shared" si="89"/>
        <v>2</v>
      </c>
      <c r="S678" s="194">
        <f t="shared" si="90"/>
        <v>4.9261083743842365E-3</v>
      </c>
    </row>
    <row r="679" spans="1:19" x14ac:dyDescent="0.2">
      <c r="A679" s="192" t="s">
        <v>422</v>
      </c>
      <c r="B679" s="176" t="s">
        <v>105</v>
      </c>
      <c r="C679" s="175" t="s">
        <v>106</v>
      </c>
      <c r="D679" s="170"/>
      <c r="E679" s="171"/>
      <c r="F679" s="171"/>
      <c r="G679" s="171"/>
      <c r="H679" s="199" t="str">
        <f t="shared" si="84"/>
        <v/>
      </c>
      <c r="I679" s="204">
        <v>149</v>
      </c>
      <c r="J679" s="205">
        <v>146</v>
      </c>
      <c r="K679" s="205">
        <v>29</v>
      </c>
      <c r="L679" s="186">
        <f t="shared" si="85"/>
        <v>0.19863013698630136</v>
      </c>
      <c r="M679" s="207"/>
      <c r="N679" s="205">
        <v>3</v>
      </c>
      <c r="O679" s="202">
        <f t="shared" si="86"/>
        <v>2.0134228187919462E-2</v>
      </c>
      <c r="P679" s="177">
        <f t="shared" si="87"/>
        <v>149</v>
      </c>
      <c r="Q679" s="178">
        <f t="shared" si="88"/>
        <v>146</v>
      </c>
      <c r="R679" s="178">
        <f t="shared" si="89"/>
        <v>3</v>
      </c>
      <c r="S679" s="194">
        <f t="shared" si="90"/>
        <v>2.0134228187919462E-2</v>
      </c>
    </row>
    <row r="680" spans="1:19" x14ac:dyDescent="0.2">
      <c r="A680" s="192" t="s">
        <v>422</v>
      </c>
      <c r="B680" s="176" t="s">
        <v>107</v>
      </c>
      <c r="C680" s="175" t="s">
        <v>287</v>
      </c>
      <c r="D680" s="170"/>
      <c r="E680" s="171"/>
      <c r="F680" s="171"/>
      <c r="G680" s="171"/>
      <c r="H680" s="199" t="str">
        <f t="shared" si="84"/>
        <v/>
      </c>
      <c r="I680" s="204">
        <v>5</v>
      </c>
      <c r="J680" s="205">
        <v>2</v>
      </c>
      <c r="K680" s="205">
        <v>1</v>
      </c>
      <c r="L680" s="186">
        <f t="shared" si="85"/>
        <v>0.5</v>
      </c>
      <c r="M680" s="207">
        <v>2</v>
      </c>
      <c r="N680" s="205"/>
      <c r="O680" s="202">
        <f t="shared" si="86"/>
        <v>0</v>
      </c>
      <c r="P680" s="177">
        <f t="shared" si="87"/>
        <v>5</v>
      </c>
      <c r="Q680" s="178">
        <f t="shared" si="88"/>
        <v>4</v>
      </c>
      <c r="R680" s="178" t="str">
        <f t="shared" si="89"/>
        <v/>
      </c>
      <c r="S680" s="194" t="str">
        <f t="shared" si="90"/>
        <v/>
      </c>
    </row>
    <row r="681" spans="1:19" x14ac:dyDescent="0.2">
      <c r="A681" s="192" t="s">
        <v>422</v>
      </c>
      <c r="B681" s="176" t="s">
        <v>110</v>
      </c>
      <c r="C681" s="175" t="s">
        <v>111</v>
      </c>
      <c r="D681" s="170"/>
      <c r="E681" s="171"/>
      <c r="F681" s="171"/>
      <c r="G681" s="171"/>
      <c r="H681" s="199" t="str">
        <f t="shared" si="84"/>
        <v/>
      </c>
      <c r="I681" s="204">
        <v>27</v>
      </c>
      <c r="J681" s="205">
        <v>26</v>
      </c>
      <c r="K681" s="205">
        <v>14</v>
      </c>
      <c r="L681" s="186">
        <f t="shared" si="85"/>
        <v>0.53846153846153844</v>
      </c>
      <c r="M681" s="207"/>
      <c r="N681" s="205"/>
      <c r="O681" s="202">
        <f t="shared" si="86"/>
        <v>0</v>
      </c>
      <c r="P681" s="177">
        <f t="shared" si="87"/>
        <v>27</v>
      </c>
      <c r="Q681" s="178">
        <f t="shared" si="88"/>
        <v>26</v>
      </c>
      <c r="R681" s="178" t="str">
        <f t="shared" si="89"/>
        <v/>
      </c>
      <c r="S681" s="194" t="str">
        <f t="shared" si="90"/>
        <v/>
      </c>
    </row>
    <row r="682" spans="1:19" x14ac:dyDescent="0.2">
      <c r="A682" s="192" t="s">
        <v>422</v>
      </c>
      <c r="B682" s="176" t="s">
        <v>112</v>
      </c>
      <c r="C682" s="175" t="s">
        <v>113</v>
      </c>
      <c r="D682" s="170"/>
      <c r="E682" s="171"/>
      <c r="F682" s="171"/>
      <c r="G682" s="171"/>
      <c r="H682" s="199" t="str">
        <f t="shared" si="84"/>
        <v/>
      </c>
      <c r="I682" s="204">
        <v>3493</v>
      </c>
      <c r="J682" s="205">
        <v>2818</v>
      </c>
      <c r="K682" s="205">
        <v>1773</v>
      </c>
      <c r="L682" s="186">
        <f t="shared" si="85"/>
        <v>0.62916962384669983</v>
      </c>
      <c r="M682" s="207">
        <v>29</v>
      </c>
      <c r="N682" s="205">
        <v>580</v>
      </c>
      <c r="O682" s="202">
        <f t="shared" si="86"/>
        <v>0.16924423694193172</v>
      </c>
      <c r="P682" s="177">
        <f t="shared" si="87"/>
        <v>3493</v>
      </c>
      <c r="Q682" s="178">
        <f t="shared" si="88"/>
        <v>2847</v>
      </c>
      <c r="R682" s="178">
        <f t="shared" si="89"/>
        <v>580</v>
      </c>
      <c r="S682" s="194">
        <f t="shared" si="90"/>
        <v>0.16924423694193172</v>
      </c>
    </row>
    <row r="683" spans="1:19" x14ac:dyDescent="0.2">
      <c r="A683" s="192" t="s">
        <v>422</v>
      </c>
      <c r="B683" s="176" t="s">
        <v>114</v>
      </c>
      <c r="C683" s="175" t="s">
        <v>525</v>
      </c>
      <c r="D683" s="170"/>
      <c r="E683" s="171"/>
      <c r="F683" s="171"/>
      <c r="G683" s="171"/>
      <c r="H683" s="199" t="str">
        <f t="shared" si="84"/>
        <v/>
      </c>
      <c r="I683" s="204">
        <v>515</v>
      </c>
      <c r="J683" s="205">
        <v>495</v>
      </c>
      <c r="K683" s="205">
        <v>285</v>
      </c>
      <c r="L683" s="186">
        <f t="shared" si="85"/>
        <v>0.5757575757575758</v>
      </c>
      <c r="M683" s="207"/>
      <c r="N683" s="205">
        <v>17</v>
      </c>
      <c r="O683" s="202">
        <f t="shared" si="86"/>
        <v>3.3203125E-2</v>
      </c>
      <c r="P683" s="177">
        <f t="shared" si="87"/>
        <v>515</v>
      </c>
      <c r="Q683" s="178">
        <f t="shared" si="88"/>
        <v>495</v>
      </c>
      <c r="R683" s="178">
        <f t="shared" si="89"/>
        <v>17</v>
      </c>
      <c r="S683" s="194">
        <f t="shared" si="90"/>
        <v>3.3203125E-2</v>
      </c>
    </row>
    <row r="684" spans="1:19" x14ac:dyDescent="0.2">
      <c r="A684" s="192" t="s">
        <v>422</v>
      </c>
      <c r="B684" s="176" t="s">
        <v>116</v>
      </c>
      <c r="C684" s="175" t="s">
        <v>117</v>
      </c>
      <c r="D684" s="170"/>
      <c r="E684" s="171"/>
      <c r="F684" s="171"/>
      <c r="G684" s="171"/>
      <c r="H684" s="199" t="str">
        <f t="shared" si="84"/>
        <v/>
      </c>
      <c r="I684" s="204">
        <v>394</v>
      </c>
      <c r="J684" s="205">
        <v>385</v>
      </c>
      <c r="K684" s="205">
        <v>125</v>
      </c>
      <c r="L684" s="186">
        <f t="shared" si="85"/>
        <v>0.32467532467532467</v>
      </c>
      <c r="M684" s="207"/>
      <c r="N684" s="205">
        <v>7</v>
      </c>
      <c r="O684" s="202">
        <f t="shared" si="86"/>
        <v>1.7857142857142856E-2</v>
      </c>
      <c r="P684" s="177">
        <f t="shared" si="87"/>
        <v>394</v>
      </c>
      <c r="Q684" s="178">
        <f t="shared" si="88"/>
        <v>385</v>
      </c>
      <c r="R684" s="178">
        <f t="shared" si="89"/>
        <v>7</v>
      </c>
      <c r="S684" s="194">
        <f t="shared" si="90"/>
        <v>1.7857142857142856E-2</v>
      </c>
    </row>
    <row r="685" spans="1:19" x14ac:dyDescent="0.2">
      <c r="A685" s="192" t="s">
        <v>422</v>
      </c>
      <c r="B685" s="176" t="s">
        <v>119</v>
      </c>
      <c r="C685" s="175" t="s">
        <v>120</v>
      </c>
      <c r="D685" s="170"/>
      <c r="E685" s="171"/>
      <c r="F685" s="171"/>
      <c r="G685" s="171"/>
      <c r="H685" s="199" t="str">
        <f t="shared" si="84"/>
        <v/>
      </c>
      <c r="I685" s="204">
        <v>4599</v>
      </c>
      <c r="J685" s="205">
        <v>82</v>
      </c>
      <c r="K685" s="205">
        <v>66</v>
      </c>
      <c r="L685" s="186">
        <f t="shared" si="85"/>
        <v>0.80487804878048785</v>
      </c>
      <c r="M685" s="207">
        <v>4457</v>
      </c>
      <c r="N685" s="205">
        <v>47</v>
      </c>
      <c r="O685" s="202">
        <f t="shared" si="86"/>
        <v>1.0248582642825993E-2</v>
      </c>
      <c r="P685" s="177">
        <f t="shared" si="87"/>
        <v>4599</v>
      </c>
      <c r="Q685" s="178">
        <f t="shared" si="88"/>
        <v>4539</v>
      </c>
      <c r="R685" s="178">
        <f t="shared" si="89"/>
        <v>47</v>
      </c>
      <c r="S685" s="194">
        <f t="shared" si="90"/>
        <v>1.0248582642825993E-2</v>
      </c>
    </row>
    <row r="686" spans="1:19" x14ac:dyDescent="0.2">
      <c r="A686" s="192" t="s">
        <v>422</v>
      </c>
      <c r="B686" s="176" t="s">
        <v>121</v>
      </c>
      <c r="C686" s="175" t="s">
        <v>121</v>
      </c>
      <c r="D686" s="170"/>
      <c r="E686" s="171"/>
      <c r="F686" s="171"/>
      <c r="G686" s="171"/>
      <c r="H686" s="199" t="str">
        <f t="shared" si="84"/>
        <v/>
      </c>
      <c r="I686" s="204">
        <v>3565</v>
      </c>
      <c r="J686" s="205">
        <v>3384</v>
      </c>
      <c r="K686" s="205">
        <v>3231</v>
      </c>
      <c r="L686" s="186">
        <f t="shared" si="85"/>
        <v>0.95478723404255317</v>
      </c>
      <c r="M686" s="207"/>
      <c r="N686" s="205">
        <v>153</v>
      </c>
      <c r="O686" s="202">
        <f t="shared" si="86"/>
        <v>4.3256997455470736E-2</v>
      </c>
      <c r="P686" s="177">
        <f t="shared" si="87"/>
        <v>3565</v>
      </c>
      <c r="Q686" s="178">
        <f t="shared" si="88"/>
        <v>3384</v>
      </c>
      <c r="R686" s="178">
        <f t="shared" si="89"/>
        <v>153</v>
      </c>
      <c r="S686" s="194">
        <f t="shared" si="90"/>
        <v>4.3256997455470736E-2</v>
      </c>
    </row>
    <row r="687" spans="1:19" x14ac:dyDescent="0.2">
      <c r="A687" s="192" t="s">
        <v>422</v>
      </c>
      <c r="B687" s="176" t="s">
        <v>122</v>
      </c>
      <c r="C687" s="175" t="s">
        <v>123</v>
      </c>
      <c r="D687" s="170"/>
      <c r="E687" s="171"/>
      <c r="F687" s="171"/>
      <c r="G687" s="171"/>
      <c r="H687" s="199" t="str">
        <f t="shared" si="84"/>
        <v/>
      </c>
      <c r="I687" s="204">
        <v>7116</v>
      </c>
      <c r="J687" s="205">
        <v>5922</v>
      </c>
      <c r="K687" s="205">
        <v>5813</v>
      </c>
      <c r="L687" s="186">
        <f t="shared" si="85"/>
        <v>0.98159405606214112</v>
      </c>
      <c r="M687" s="207">
        <v>62</v>
      </c>
      <c r="N687" s="205">
        <v>1055</v>
      </c>
      <c r="O687" s="202">
        <f t="shared" si="86"/>
        <v>0.14987924421082541</v>
      </c>
      <c r="P687" s="177">
        <f t="shared" si="87"/>
        <v>7116</v>
      </c>
      <c r="Q687" s="178">
        <f t="shared" si="88"/>
        <v>5984</v>
      </c>
      <c r="R687" s="178">
        <f t="shared" si="89"/>
        <v>1055</v>
      </c>
      <c r="S687" s="194">
        <f t="shared" si="90"/>
        <v>0.14987924421082541</v>
      </c>
    </row>
    <row r="688" spans="1:19" x14ac:dyDescent="0.2">
      <c r="A688" s="192" t="s">
        <v>422</v>
      </c>
      <c r="B688" s="176" t="s">
        <v>130</v>
      </c>
      <c r="C688" s="175" t="s">
        <v>131</v>
      </c>
      <c r="D688" s="170"/>
      <c r="E688" s="171"/>
      <c r="F688" s="171"/>
      <c r="G688" s="171"/>
      <c r="H688" s="199" t="str">
        <f t="shared" si="84"/>
        <v/>
      </c>
      <c r="I688" s="204">
        <v>2</v>
      </c>
      <c r="J688" s="205">
        <v>2</v>
      </c>
      <c r="K688" s="205">
        <v>1</v>
      </c>
      <c r="L688" s="186">
        <f t="shared" si="85"/>
        <v>0.5</v>
      </c>
      <c r="M688" s="207"/>
      <c r="N688" s="205"/>
      <c r="O688" s="202">
        <f t="shared" si="86"/>
        <v>0</v>
      </c>
      <c r="P688" s="177">
        <f t="shared" si="87"/>
        <v>2</v>
      </c>
      <c r="Q688" s="178">
        <f t="shared" si="88"/>
        <v>2</v>
      </c>
      <c r="R688" s="178" t="str">
        <f t="shared" si="89"/>
        <v/>
      </c>
      <c r="S688" s="194" t="str">
        <f t="shared" si="90"/>
        <v/>
      </c>
    </row>
    <row r="689" spans="1:19" x14ac:dyDescent="0.2">
      <c r="A689" s="192" t="s">
        <v>422</v>
      </c>
      <c r="B689" s="176" t="s">
        <v>380</v>
      </c>
      <c r="C689" s="175" t="s">
        <v>381</v>
      </c>
      <c r="D689" s="170"/>
      <c r="E689" s="171"/>
      <c r="F689" s="171"/>
      <c r="G689" s="171"/>
      <c r="H689" s="199" t="str">
        <f t="shared" si="84"/>
        <v/>
      </c>
      <c r="I689" s="204">
        <v>49</v>
      </c>
      <c r="J689" s="205">
        <v>49</v>
      </c>
      <c r="K689" s="205">
        <v>32</v>
      </c>
      <c r="L689" s="186">
        <f t="shared" si="85"/>
        <v>0.65306122448979587</v>
      </c>
      <c r="M689" s="207"/>
      <c r="N689" s="205"/>
      <c r="O689" s="202">
        <f t="shared" si="86"/>
        <v>0</v>
      </c>
      <c r="P689" s="177">
        <f t="shared" si="87"/>
        <v>49</v>
      </c>
      <c r="Q689" s="178">
        <f t="shared" si="88"/>
        <v>49</v>
      </c>
      <c r="R689" s="178" t="str">
        <f t="shared" si="89"/>
        <v/>
      </c>
      <c r="S689" s="194" t="str">
        <f t="shared" si="90"/>
        <v/>
      </c>
    </row>
    <row r="690" spans="1:19" x14ac:dyDescent="0.2">
      <c r="A690" s="192" t="s">
        <v>422</v>
      </c>
      <c r="B690" s="176" t="s">
        <v>133</v>
      </c>
      <c r="C690" s="175" t="s">
        <v>134</v>
      </c>
      <c r="D690" s="170"/>
      <c r="E690" s="171"/>
      <c r="F690" s="171"/>
      <c r="G690" s="171"/>
      <c r="H690" s="199" t="str">
        <f t="shared" si="84"/>
        <v/>
      </c>
      <c r="I690" s="204">
        <v>60</v>
      </c>
      <c r="J690" s="205">
        <v>53</v>
      </c>
      <c r="K690" s="205">
        <v>22</v>
      </c>
      <c r="L690" s="186">
        <f t="shared" si="85"/>
        <v>0.41509433962264153</v>
      </c>
      <c r="M690" s="207"/>
      <c r="N690" s="205">
        <v>5</v>
      </c>
      <c r="O690" s="202">
        <f t="shared" si="86"/>
        <v>8.6206896551724144E-2</v>
      </c>
      <c r="P690" s="177">
        <f t="shared" si="87"/>
        <v>60</v>
      </c>
      <c r="Q690" s="178">
        <f t="shared" si="88"/>
        <v>53</v>
      </c>
      <c r="R690" s="178">
        <f t="shared" si="89"/>
        <v>5</v>
      </c>
      <c r="S690" s="194">
        <f t="shared" si="90"/>
        <v>8.6206896551724144E-2</v>
      </c>
    </row>
    <row r="691" spans="1:19" x14ac:dyDescent="0.2">
      <c r="A691" s="192" t="s">
        <v>422</v>
      </c>
      <c r="B691" s="176" t="s">
        <v>147</v>
      </c>
      <c r="C691" s="175" t="s">
        <v>148</v>
      </c>
      <c r="D691" s="170"/>
      <c r="E691" s="171"/>
      <c r="F691" s="171"/>
      <c r="G691" s="171"/>
      <c r="H691" s="199" t="str">
        <f t="shared" si="84"/>
        <v/>
      </c>
      <c r="I691" s="204">
        <v>1513</v>
      </c>
      <c r="J691" s="205">
        <v>1039</v>
      </c>
      <c r="K691" s="205">
        <v>463</v>
      </c>
      <c r="L691" s="186">
        <f t="shared" si="85"/>
        <v>0.44562078922040421</v>
      </c>
      <c r="M691" s="207"/>
      <c r="N691" s="205">
        <v>466</v>
      </c>
      <c r="O691" s="202">
        <f t="shared" si="86"/>
        <v>0.30963455149501662</v>
      </c>
      <c r="P691" s="177">
        <f t="shared" si="87"/>
        <v>1513</v>
      </c>
      <c r="Q691" s="178">
        <f t="shared" si="88"/>
        <v>1039</v>
      </c>
      <c r="R691" s="178">
        <f t="shared" si="89"/>
        <v>466</v>
      </c>
      <c r="S691" s="194">
        <f t="shared" si="90"/>
        <v>0.30963455149501662</v>
      </c>
    </row>
    <row r="692" spans="1:19" x14ac:dyDescent="0.2">
      <c r="A692" s="192" t="s">
        <v>422</v>
      </c>
      <c r="B692" s="176" t="s">
        <v>153</v>
      </c>
      <c r="C692" s="175" t="s">
        <v>154</v>
      </c>
      <c r="D692" s="170"/>
      <c r="E692" s="171"/>
      <c r="F692" s="171"/>
      <c r="G692" s="171"/>
      <c r="H692" s="199" t="str">
        <f t="shared" si="84"/>
        <v/>
      </c>
      <c r="I692" s="204">
        <v>324</v>
      </c>
      <c r="J692" s="205">
        <v>298</v>
      </c>
      <c r="K692" s="205">
        <v>205</v>
      </c>
      <c r="L692" s="186">
        <f t="shared" si="85"/>
        <v>0.68791946308724827</v>
      </c>
      <c r="M692" s="207">
        <v>15</v>
      </c>
      <c r="N692" s="205">
        <v>2</v>
      </c>
      <c r="O692" s="202">
        <f t="shared" si="86"/>
        <v>6.3492063492063492E-3</v>
      </c>
      <c r="P692" s="177">
        <f t="shared" si="87"/>
        <v>324</v>
      </c>
      <c r="Q692" s="178">
        <f t="shared" si="88"/>
        <v>313</v>
      </c>
      <c r="R692" s="178">
        <f t="shared" si="89"/>
        <v>2</v>
      </c>
      <c r="S692" s="194">
        <f t="shared" si="90"/>
        <v>6.3492063492063492E-3</v>
      </c>
    </row>
    <row r="693" spans="1:19" x14ac:dyDescent="0.2">
      <c r="A693" s="192" t="s">
        <v>422</v>
      </c>
      <c r="B693" s="179" t="s">
        <v>160</v>
      </c>
      <c r="C693" s="175" t="s">
        <v>161</v>
      </c>
      <c r="D693" s="170"/>
      <c r="E693" s="171"/>
      <c r="F693" s="171"/>
      <c r="G693" s="171"/>
      <c r="H693" s="199" t="str">
        <f t="shared" si="84"/>
        <v/>
      </c>
      <c r="I693" s="204">
        <v>3721</v>
      </c>
      <c r="J693" s="205">
        <v>3690</v>
      </c>
      <c r="K693" s="205">
        <v>3407</v>
      </c>
      <c r="L693" s="186">
        <f t="shared" si="85"/>
        <v>0.92330623306233062</v>
      </c>
      <c r="M693" s="207"/>
      <c r="N693" s="205"/>
      <c r="O693" s="202">
        <f t="shared" si="86"/>
        <v>0</v>
      </c>
      <c r="P693" s="177">
        <f t="shared" si="87"/>
        <v>3721</v>
      </c>
      <c r="Q693" s="178">
        <f t="shared" si="88"/>
        <v>3690</v>
      </c>
      <c r="R693" s="178" t="str">
        <f t="shared" si="89"/>
        <v/>
      </c>
      <c r="S693" s="194" t="str">
        <f t="shared" si="90"/>
        <v/>
      </c>
    </row>
    <row r="694" spans="1:19" x14ac:dyDescent="0.2">
      <c r="A694" s="192" t="s">
        <v>422</v>
      </c>
      <c r="B694" s="176" t="s">
        <v>164</v>
      </c>
      <c r="C694" s="175" t="s">
        <v>165</v>
      </c>
      <c r="D694" s="170"/>
      <c r="E694" s="171"/>
      <c r="F694" s="171"/>
      <c r="G694" s="171"/>
      <c r="H694" s="199" t="str">
        <f t="shared" si="84"/>
        <v/>
      </c>
      <c r="I694" s="204">
        <v>3500</v>
      </c>
      <c r="J694" s="205">
        <v>3136</v>
      </c>
      <c r="K694" s="205">
        <v>2270</v>
      </c>
      <c r="L694" s="186">
        <f t="shared" si="85"/>
        <v>0.72385204081632648</v>
      </c>
      <c r="M694" s="207">
        <v>2</v>
      </c>
      <c r="N694" s="205">
        <v>342</v>
      </c>
      <c r="O694" s="202">
        <f t="shared" si="86"/>
        <v>9.8275862068965519E-2</v>
      </c>
      <c r="P694" s="177">
        <f t="shared" si="87"/>
        <v>3500</v>
      </c>
      <c r="Q694" s="178">
        <f t="shared" si="88"/>
        <v>3138</v>
      </c>
      <c r="R694" s="178">
        <f t="shared" si="89"/>
        <v>342</v>
      </c>
      <c r="S694" s="194">
        <f t="shared" si="90"/>
        <v>9.8275862068965519E-2</v>
      </c>
    </row>
    <row r="695" spans="1:19" x14ac:dyDescent="0.2">
      <c r="A695" s="192" t="s">
        <v>422</v>
      </c>
      <c r="B695" s="176" t="s">
        <v>166</v>
      </c>
      <c r="C695" s="175" t="s">
        <v>167</v>
      </c>
      <c r="D695" s="170"/>
      <c r="E695" s="171"/>
      <c r="F695" s="171"/>
      <c r="G695" s="171"/>
      <c r="H695" s="199" t="str">
        <f t="shared" si="84"/>
        <v/>
      </c>
      <c r="I695" s="204">
        <v>325</v>
      </c>
      <c r="J695" s="205">
        <v>265</v>
      </c>
      <c r="K695" s="205">
        <v>134</v>
      </c>
      <c r="L695" s="186">
        <f t="shared" si="85"/>
        <v>0.50566037735849056</v>
      </c>
      <c r="M695" s="207">
        <v>2</v>
      </c>
      <c r="N695" s="205">
        <v>57</v>
      </c>
      <c r="O695" s="202">
        <f t="shared" si="86"/>
        <v>0.17592592592592593</v>
      </c>
      <c r="P695" s="177">
        <f t="shared" si="87"/>
        <v>325</v>
      </c>
      <c r="Q695" s="178">
        <f t="shared" si="88"/>
        <v>267</v>
      </c>
      <c r="R695" s="178">
        <f t="shared" si="89"/>
        <v>57</v>
      </c>
      <c r="S695" s="194">
        <f t="shared" si="90"/>
        <v>0.17592592592592593</v>
      </c>
    </row>
    <row r="696" spans="1:19" ht="29" x14ac:dyDescent="0.2">
      <c r="A696" s="192" t="s">
        <v>422</v>
      </c>
      <c r="B696" s="176" t="s">
        <v>168</v>
      </c>
      <c r="C696" s="175" t="s">
        <v>170</v>
      </c>
      <c r="D696" s="170"/>
      <c r="E696" s="171"/>
      <c r="F696" s="171"/>
      <c r="G696" s="171"/>
      <c r="H696" s="199" t="str">
        <f t="shared" si="84"/>
        <v/>
      </c>
      <c r="I696" s="204">
        <v>154339</v>
      </c>
      <c r="J696" s="205">
        <v>149886</v>
      </c>
      <c r="K696" s="205">
        <v>143895</v>
      </c>
      <c r="L696" s="186">
        <f t="shared" si="85"/>
        <v>0.96002962251310997</v>
      </c>
      <c r="M696" s="207">
        <v>18</v>
      </c>
      <c r="N696" s="205">
        <v>3857</v>
      </c>
      <c r="O696" s="202">
        <f t="shared" si="86"/>
        <v>2.5084384206658386E-2</v>
      </c>
      <c r="P696" s="177">
        <f t="shared" si="87"/>
        <v>154339</v>
      </c>
      <c r="Q696" s="178">
        <f t="shared" si="88"/>
        <v>149904</v>
      </c>
      <c r="R696" s="178">
        <f t="shared" si="89"/>
        <v>3857</v>
      </c>
      <c r="S696" s="194">
        <f t="shared" si="90"/>
        <v>2.5084384206658386E-2</v>
      </c>
    </row>
    <row r="697" spans="1:19" ht="29" x14ac:dyDescent="0.2">
      <c r="A697" s="192" t="s">
        <v>422</v>
      </c>
      <c r="B697" s="176" t="s">
        <v>168</v>
      </c>
      <c r="C697" s="175" t="s">
        <v>529</v>
      </c>
      <c r="D697" s="170"/>
      <c r="E697" s="171"/>
      <c r="F697" s="171"/>
      <c r="G697" s="171"/>
      <c r="H697" s="199" t="str">
        <f t="shared" si="84"/>
        <v/>
      </c>
      <c r="I697" s="204">
        <v>9287</v>
      </c>
      <c r="J697" s="205">
        <v>7845</v>
      </c>
      <c r="K697" s="205">
        <v>4619</v>
      </c>
      <c r="L697" s="186">
        <f t="shared" si="85"/>
        <v>0.5887826641172722</v>
      </c>
      <c r="M697" s="207">
        <v>9</v>
      </c>
      <c r="N697" s="205">
        <v>1259</v>
      </c>
      <c r="O697" s="202">
        <f t="shared" si="86"/>
        <v>0.13815428508723801</v>
      </c>
      <c r="P697" s="177">
        <f t="shared" si="87"/>
        <v>9287</v>
      </c>
      <c r="Q697" s="178">
        <f t="shared" si="88"/>
        <v>7854</v>
      </c>
      <c r="R697" s="178">
        <f t="shared" si="89"/>
        <v>1259</v>
      </c>
      <c r="S697" s="194">
        <f t="shared" si="90"/>
        <v>0.13815428508723801</v>
      </c>
    </row>
    <row r="698" spans="1:19" ht="29" x14ac:dyDescent="0.2">
      <c r="A698" s="192" t="s">
        <v>422</v>
      </c>
      <c r="B698" s="176" t="s">
        <v>168</v>
      </c>
      <c r="C698" s="175" t="s">
        <v>169</v>
      </c>
      <c r="D698" s="170">
        <v>1</v>
      </c>
      <c r="E698" s="171"/>
      <c r="F698" s="171"/>
      <c r="G698" s="171">
        <v>1</v>
      </c>
      <c r="H698" s="199">
        <f t="shared" si="84"/>
        <v>1</v>
      </c>
      <c r="I698" s="204">
        <v>15557</v>
      </c>
      <c r="J698" s="205">
        <v>15139</v>
      </c>
      <c r="K698" s="205">
        <v>13327</v>
      </c>
      <c r="L698" s="186">
        <f t="shared" si="85"/>
        <v>0.88030913534579558</v>
      </c>
      <c r="M698" s="207"/>
      <c r="N698" s="205">
        <v>293</v>
      </c>
      <c r="O698" s="202">
        <f t="shared" si="86"/>
        <v>1.8986521513737687E-2</v>
      </c>
      <c r="P698" s="177">
        <f t="shared" si="87"/>
        <v>15558</v>
      </c>
      <c r="Q698" s="178">
        <f t="shared" si="88"/>
        <v>15139</v>
      </c>
      <c r="R698" s="178">
        <f t="shared" si="89"/>
        <v>294</v>
      </c>
      <c r="S698" s="194">
        <f t="shared" si="90"/>
        <v>1.9050087474891467E-2</v>
      </c>
    </row>
    <row r="699" spans="1:19" x14ac:dyDescent="0.2">
      <c r="A699" s="192" t="s">
        <v>422</v>
      </c>
      <c r="B699" s="176" t="s">
        <v>174</v>
      </c>
      <c r="C699" s="175" t="s">
        <v>350</v>
      </c>
      <c r="D699" s="170"/>
      <c r="E699" s="171"/>
      <c r="F699" s="171"/>
      <c r="G699" s="171"/>
      <c r="H699" s="199" t="str">
        <f t="shared" si="84"/>
        <v/>
      </c>
      <c r="I699" s="204">
        <v>2789</v>
      </c>
      <c r="J699" s="205">
        <v>2552</v>
      </c>
      <c r="K699" s="205">
        <v>2541</v>
      </c>
      <c r="L699" s="186">
        <f t="shared" si="85"/>
        <v>0.99568965517241381</v>
      </c>
      <c r="M699" s="207">
        <v>1</v>
      </c>
      <c r="N699" s="205">
        <v>112</v>
      </c>
      <c r="O699" s="202">
        <f t="shared" si="86"/>
        <v>4.2026266416510319E-2</v>
      </c>
      <c r="P699" s="177">
        <f t="shared" si="87"/>
        <v>2789</v>
      </c>
      <c r="Q699" s="178">
        <f t="shared" si="88"/>
        <v>2553</v>
      </c>
      <c r="R699" s="178">
        <f t="shared" si="89"/>
        <v>112</v>
      </c>
      <c r="S699" s="194">
        <f t="shared" si="90"/>
        <v>4.2026266416510319E-2</v>
      </c>
    </row>
    <row r="700" spans="1:19" x14ac:dyDescent="0.2">
      <c r="A700" s="192" t="s">
        <v>422</v>
      </c>
      <c r="B700" s="176" t="s">
        <v>174</v>
      </c>
      <c r="C700" s="175" t="s">
        <v>175</v>
      </c>
      <c r="D700" s="170"/>
      <c r="E700" s="171"/>
      <c r="F700" s="171"/>
      <c r="G700" s="171"/>
      <c r="H700" s="199" t="str">
        <f t="shared" si="84"/>
        <v/>
      </c>
      <c r="I700" s="204">
        <v>7385</v>
      </c>
      <c r="J700" s="205">
        <v>6876</v>
      </c>
      <c r="K700" s="205">
        <v>6709</v>
      </c>
      <c r="L700" s="186">
        <f t="shared" si="85"/>
        <v>0.97571262361838274</v>
      </c>
      <c r="M700" s="207">
        <v>4</v>
      </c>
      <c r="N700" s="205">
        <v>406</v>
      </c>
      <c r="O700" s="202">
        <f t="shared" si="86"/>
        <v>5.5723304968432613E-2</v>
      </c>
      <c r="P700" s="177">
        <f t="shared" si="87"/>
        <v>7385</v>
      </c>
      <c r="Q700" s="178">
        <f t="shared" si="88"/>
        <v>6880</v>
      </c>
      <c r="R700" s="178">
        <f t="shared" si="89"/>
        <v>406</v>
      </c>
      <c r="S700" s="194">
        <f t="shared" si="90"/>
        <v>5.5723304968432613E-2</v>
      </c>
    </row>
    <row r="701" spans="1:19" x14ac:dyDescent="0.2">
      <c r="A701" s="192" t="s">
        <v>422</v>
      </c>
      <c r="B701" s="176" t="s">
        <v>178</v>
      </c>
      <c r="C701" s="175" t="s">
        <v>496</v>
      </c>
      <c r="D701" s="170"/>
      <c r="E701" s="171"/>
      <c r="F701" s="171"/>
      <c r="G701" s="171"/>
      <c r="H701" s="199" t="str">
        <f t="shared" ref="H701:H762" si="96">IF((E701+G701)&lt;&gt;0,G701/(E701+G701),"")</f>
        <v/>
      </c>
      <c r="I701" s="204">
        <v>170</v>
      </c>
      <c r="J701" s="205">
        <v>169</v>
      </c>
      <c r="K701" s="205">
        <v>169</v>
      </c>
      <c r="L701" s="186">
        <f t="shared" ref="L701:L762" si="97">IF(J701&lt;&gt;0,K701/J701,"")</f>
        <v>1</v>
      </c>
      <c r="M701" s="207">
        <v>1</v>
      </c>
      <c r="N701" s="205"/>
      <c r="O701" s="202">
        <f t="shared" ref="O701:O762" si="98">IF((J701+M701+N701)&lt;&gt;0,N701/(J701+M701+N701),"")</f>
        <v>0</v>
      </c>
      <c r="P701" s="177">
        <f t="shared" ref="P701:P762" si="99">IF(SUM(D701,I701)&gt;0,SUM(D701,I701),"")</f>
        <v>170</v>
      </c>
      <c r="Q701" s="178">
        <f t="shared" ref="Q701:Q762" si="100">IF(SUM(E701,J701, M701)&gt;0,SUM(E701,J701, M701),"")</f>
        <v>170</v>
      </c>
      <c r="R701" s="178" t="str">
        <f t="shared" ref="R701:R762" si="101">IF(SUM(G701,N701)&gt;0,SUM(G701,N701),"")</f>
        <v/>
      </c>
      <c r="S701" s="194" t="str">
        <f t="shared" ref="S701:S762" si="102">IFERROR(IF((Q701+R701)&lt;&gt;0,R701/(Q701+R701),""),"")</f>
        <v/>
      </c>
    </row>
    <row r="702" spans="1:19" x14ac:dyDescent="0.2">
      <c r="A702" s="192" t="s">
        <v>422</v>
      </c>
      <c r="B702" s="176" t="s">
        <v>180</v>
      </c>
      <c r="C702" s="175" t="s">
        <v>180</v>
      </c>
      <c r="D702" s="170"/>
      <c r="E702" s="171"/>
      <c r="F702" s="171"/>
      <c r="G702" s="171"/>
      <c r="H702" s="199" t="str">
        <f t="shared" si="96"/>
        <v/>
      </c>
      <c r="I702" s="204">
        <v>112</v>
      </c>
      <c r="J702" s="205">
        <v>101</v>
      </c>
      <c r="K702" s="205">
        <v>73</v>
      </c>
      <c r="L702" s="186">
        <f t="shared" si="97"/>
        <v>0.72277227722772275</v>
      </c>
      <c r="M702" s="207"/>
      <c r="N702" s="205">
        <v>6</v>
      </c>
      <c r="O702" s="202">
        <f t="shared" si="98"/>
        <v>5.6074766355140186E-2</v>
      </c>
      <c r="P702" s="177">
        <f t="shared" si="99"/>
        <v>112</v>
      </c>
      <c r="Q702" s="178">
        <f t="shared" si="100"/>
        <v>101</v>
      </c>
      <c r="R702" s="178">
        <f t="shared" si="101"/>
        <v>6</v>
      </c>
      <c r="S702" s="194">
        <f t="shared" si="102"/>
        <v>5.6074766355140186E-2</v>
      </c>
    </row>
    <row r="703" spans="1:19" x14ac:dyDescent="0.2">
      <c r="A703" s="192" t="s">
        <v>422</v>
      </c>
      <c r="B703" s="176" t="s">
        <v>182</v>
      </c>
      <c r="C703" s="175" t="s">
        <v>183</v>
      </c>
      <c r="D703" s="170"/>
      <c r="E703" s="171"/>
      <c r="F703" s="171"/>
      <c r="G703" s="171"/>
      <c r="H703" s="199" t="str">
        <f t="shared" si="96"/>
        <v/>
      </c>
      <c r="I703" s="204">
        <v>183</v>
      </c>
      <c r="J703" s="205">
        <v>180</v>
      </c>
      <c r="K703" s="205">
        <v>175</v>
      </c>
      <c r="L703" s="186">
        <f t="shared" si="97"/>
        <v>0.97222222222222221</v>
      </c>
      <c r="M703" s="207"/>
      <c r="N703" s="205"/>
      <c r="O703" s="202">
        <f t="shared" si="98"/>
        <v>0</v>
      </c>
      <c r="P703" s="177">
        <f t="shared" si="99"/>
        <v>183</v>
      </c>
      <c r="Q703" s="178">
        <f t="shared" si="100"/>
        <v>180</v>
      </c>
      <c r="R703" s="178" t="str">
        <f t="shared" si="101"/>
        <v/>
      </c>
      <c r="S703" s="194" t="str">
        <f t="shared" si="102"/>
        <v/>
      </c>
    </row>
    <row r="704" spans="1:19" x14ac:dyDescent="0.2">
      <c r="A704" s="192" t="s">
        <v>422</v>
      </c>
      <c r="B704" s="176" t="s">
        <v>182</v>
      </c>
      <c r="C704" s="175" t="s">
        <v>351</v>
      </c>
      <c r="D704" s="170"/>
      <c r="E704" s="171"/>
      <c r="F704" s="171"/>
      <c r="G704" s="171"/>
      <c r="H704" s="199" t="str">
        <f t="shared" si="96"/>
        <v/>
      </c>
      <c r="I704" s="204">
        <v>240</v>
      </c>
      <c r="J704" s="205">
        <v>236</v>
      </c>
      <c r="K704" s="205">
        <v>226</v>
      </c>
      <c r="L704" s="186">
        <f t="shared" si="97"/>
        <v>0.9576271186440678</v>
      </c>
      <c r="M704" s="207"/>
      <c r="N704" s="205">
        <v>1</v>
      </c>
      <c r="O704" s="202">
        <f t="shared" si="98"/>
        <v>4.2194092827004216E-3</v>
      </c>
      <c r="P704" s="177">
        <f t="shared" si="99"/>
        <v>240</v>
      </c>
      <c r="Q704" s="178">
        <f t="shared" si="100"/>
        <v>236</v>
      </c>
      <c r="R704" s="178">
        <f t="shared" si="101"/>
        <v>1</v>
      </c>
      <c r="S704" s="194">
        <f t="shared" si="102"/>
        <v>4.2194092827004216E-3</v>
      </c>
    </row>
    <row r="705" spans="1:19" x14ac:dyDescent="0.2">
      <c r="A705" s="192" t="s">
        <v>422</v>
      </c>
      <c r="B705" s="176" t="s">
        <v>542</v>
      </c>
      <c r="C705" s="175" t="s">
        <v>118</v>
      </c>
      <c r="D705" s="170"/>
      <c r="E705" s="171"/>
      <c r="F705" s="171"/>
      <c r="G705" s="171"/>
      <c r="H705" s="199" t="str">
        <f t="shared" si="96"/>
        <v/>
      </c>
      <c r="I705" s="204">
        <v>6</v>
      </c>
      <c r="J705" s="205">
        <v>6</v>
      </c>
      <c r="K705" s="205">
        <v>5</v>
      </c>
      <c r="L705" s="186">
        <f t="shared" si="97"/>
        <v>0.83333333333333337</v>
      </c>
      <c r="M705" s="207"/>
      <c r="N705" s="205"/>
      <c r="O705" s="202">
        <f t="shared" si="98"/>
        <v>0</v>
      </c>
      <c r="P705" s="177">
        <f t="shared" si="99"/>
        <v>6</v>
      </c>
      <c r="Q705" s="178">
        <f t="shared" si="100"/>
        <v>6</v>
      </c>
      <c r="R705" s="178" t="str">
        <f t="shared" si="101"/>
        <v/>
      </c>
      <c r="S705" s="194" t="str">
        <f t="shared" si="102"/>
        <v/>
      </c>
    </row>
    <row r="706" spans="1:19" x14ac:dyDescent="0.2">
      <c r="A706" s="192" t="s">
        <v>422</v>
      </c>
      <c r="B706" s="176" t="s">
        <v>185</v>
      </c>
      <c r="C706" s="175" t="s">
        <v>186</v>
      </c>
      <c r="D706" s="170"/>
      <c r="E706" s="171"/>
      <c r="F706" s="171"/>
      <c r="G706" s="171"/>
      <c r="H706" s="199" t="str">
        <f t="shared" si="96"/>
        <v/>
      </c>
      <c r="I706" s="204">
        <v>1</v>
      </c>
      <c r="J706" s="205">
        <v>1</v>
      </c>
      <c r="K706" s="205"/>
      <c r="L706" s="186">
        <f t="shared" si="97"/>
        <v>0</v>
      </c>
      <c r="M706" s="207"/>
      <c r="N706" s="205"/>
      <c r="O706" s="202">
        <f t="shared" si="98"/>
        <v>0</v>
      </c>
      <c r="P706" s="177">
        <f t="shared" si="99"/>
        <v>1</v>
      </c>
      <c r="Q706" s="178">
        <f t="shared" si="100"/>
        <v>1</v>
      </c>
      <c r="R706" s="178" t="str">
        <f t="shared" si="101"/>
        <v/>
      </c>
      <c r="S706" s="194" t="str">
        <f t="shared" si="102"/>
        <v/>
      </c>
    </row>
    <row r="707" spans="1:19" x14ac:dyDescent="0.2">
      <c r="A707" s="192" t="s">
        <v>422</v>
      </c>
      <c r="B707" s="176" t="s">
        <v>193</v>
      </c>
      <c r="C707" s="175" t="s">
        <v>194</v>
      </c>
      <c r="D707" s="170"/>
      <c r="E707" s="171"/>
      <c r="F707" s="171"/>
      <c r="G707" s="171"/>
      <c r="H707" s="199" t="str">
        <f t="shared" si="96"/>
        <v/>
      </c>
      <c r="I707" s="204">
        <v>1</v>
      </c>
      <c r="J707" s="205">
        <v>1</v>
      </c>
      <c r="K707" s="205">
        <v>1</v>
      </c>
      <c r="L707" s="186">
        <f t="shared" si="97"/>
        <v>1</v>
      </c>
      <c r="M707" s="207"/>
      <c r="N707" s="205"/>
      <c r="O707" s="202">
        <f t="shared" si="98"/>
        <v>0</v>
      </c>
      <c r="P707" s="177">
        <f t="shared" si="99"/>
        <v>1</v>
      </c>
      <c r="Q707" s="178">
        <f t="shared" si="100"/>
        <v>1</v>
      </c>
      <c r="R707" s="178" t="str">
        <f t="shared" si="101"/>
        <v/>
      </c>
      <c r="S707" s="194" t="str">
        <f t="shared" si="102"/>
        <v/>
      </c>
    </row>
    <row r="708" spans="1:19" x14ac:dyDescent="0.2">
      <c r="A708" s="192" t="s">
        <v>422</v>
      </c>
      <c r="B708" s="179" t="s">
        <v>198</v>
      </c>
      <c r="C708" s="175" t="s">
        <v>199</v>
      </c>
      <c r="D708" s="170"/>
      <c r="E708" s="171"/>
      <c r="F708" s="171"/>
      <c r="G708" s="171"/>
      <c r="H708" s="199" t="str">
        <f t="shared" si="96"/>
        <v/>
      </c>
      <c r="I708" s="204">
        <v>84</v>
      </c>
      <c r="J708" s="205">
        <v>69</v>
      </c>
      <c r="K708" s="205">
        <v>30</v>
      </c>
      <c r="L708" s="186">
        <f t="shared" si="97"/>
        <v>0.43478260869565216</v>
      </c>
      <c r="M708" s="207"/>
      <c r="N708" s="205">
        <v>9</v>
      </c>
      <c r="O708" s="202">
        <f t="shared" si="98"/>
        <v>0.11538461538461539</v>
      </c>
      <c r="P708" s="177">
        <f t="shared" si="99"/>
        <v>84</v>
      </c>
      <c r="Q708" s="178">
        <f t="shared" si="100"/>
        <v>69</v>
      </c>
      <c r="R708" s="178">
        <f t="shared" si="101"/>
        <v>9</v>
      </c>
      <c r="S708" s="194">
        <f t="shared" si="102"/>
        <v>0.11538461538461539</v>
      </c>
    </row>
    <row r="709" spans="1:19" x14ac:dyDescent="0.2">
      <c r="A709" s="192" t="s">
        <v>422</v>
      </c>
      <c r="B709" s="176" t="s">
        <v>202</v>
      </c>
      <c r="C709" s="175" t="s">
        <v>203</v>
      </c>
      <c r="D709" s="170"/>
      <c r="E709" s="171"/>
      <c r="F709" s="171"/>
      <c r="G709" s="171"/>
      <c r="H709" s="199" t="str">
        <f t="shared" si="96"/>
        <v/>
      </c>
      <c r="I709" s="204">
        <v>884</v>
      </c>
      <c r="J709" s="205">
        <v>680</v>
      </c>
      <c r="K709" s="205">
        <v>675</v>
      </c>
      <c r="L709" s="186">
        <f t="shared" si="97"/>
        <v>0.99264705882352944</v>
      </c>
      <c r="M709" s="207">
        <v>11</v>
      </c>
      <c r="N709" s="205">
        <v>138</v>
      </c>
      <c r="O709" s="202">
        <f t="shared" si="98"/>
        <v>0.16646562123039807</v>
      </c>
      <c r="P709" s="177">
        <f t="shared" si="99"/>
        <v>884</v>
      </c>
      <c r="Q709" s="178">
        <f t="shared" si="100"/>
        <v>691</v>
      </c>
      <c r="R709" s="178">
        <f t="shared" si="101"/>
        <v>138</v>
      </c>
      <c r="S709" s="194">
        <f t="shared" si="102"/>
        <v>0.16646562123039807</v>
      </c>
    </row>
    <row r="710" spans="1:19" x14ac:dyDescent="0.2">
      <c r="A710" s="192" t="s">
        <v>422</v>
      </c>
      <c r="B710" s="176" t="s">
        <v>204</v>
      </c>
      <c r="C710" s="175" t="s">
        <v>205</v>
      </c>
      <c r="D710" s="170"/>
      <c r="E710" s="171"/>
      <c r="F710" s="171"/>
      <c r="G710" s="171"/>
      <c r="H710" s="199" t="str">
        <f t="shared" si="96"/>
        <v/>
      </c>
      <c r="I710" s="204">
        <v>1165</v>
      </c>
      <c r="J710" s="205">
        <v>887</v>
      </c>
      <c r="K710" s="205">
        <v>633</v>
      </c>
      <c r="L710" s="186">
        <f t="shared" si="97"/>
        <v>0.71364148816234496</v>
      </c>
      <c r="M710" s="207">
        <v>20</v>
      </c>
      <c r="N710" s="205">
        <v>238</v>
      </c>
      <c r="O710" s="202">
        <f t="shared" si="98"/>
        <v>0.20786026200873362</v>
      </c>
      <c r="P710" s="177">
        <f t="shared" si="99"/>
        <v>1165</v>
      </c>
      <c r="Q710" s="178">
        <f t="shared" si="100"/>
        <v>907</v>
      </c>
      <c r="R710" s="178">
        <f t="shared" si="101"/>
        <v>238</v>
      </c>
      <c r="S710" s="194">
        <f t="shared" si="102"/>
        <v>0.20786026200873362</v>
      </c>
    </row>
    <row r="711" spans="1:19" x14ac:dyDescent="0.2">
      <c r="A711" s="192" t="s">
        <v>422</v>
      </c>
      <c r="B711" s="176" t="s">
        <v>204</v>
      </c>
      <c r="C711" s="175" t="s">
        <v>407</v>
      </c>
      <c r="D711" s="170"/>
      <c r="E711" s="171"/>
      <c r="F711" s="171"/>
      <c r="G711" s="171"/>
      <c r="H711" s="199" t="str">
        <f t="shared" si="96"/>
        <v/>
      </c>
      <c r="I711" s="204">
        <v>3644</v>
      </c>
      <c r="J711" s="205">
        <v>3430</v>
      </c>
      <c r="K711" s="205">
        <v>3400</v>
      </c>
      <c r="L711" s="186">
        <f t="shared" si="97"/>
        <v>0.99125364431486884</v>
      </c>
      <c r="M711" s="207"/>
      <c r="N711" s="205">
        <v>202</v>
      </c>
      <c r="O711" s="202">
        <f t="shared" si="98"/>
        <v>5.5616740088105729E-2</v>
      </c>
      <c r="P711" s="177">
        <f t="shared" si="99"/>
        <v>3644</v>
      </c>
      <c r="Q711" s="178">
        <f t="shared" si="100"/>
        <v>3430</v>
      </c>
      <c r="R711" s="178">
        <f t="shared" si="101"/>
        <v>202</v>
      </c>
      <c r="S711" s="194">
        <f t="shared" si="102"/>
        <v>5.5616740088105729E-2</v>
      </c>
    </row>
    <row r="712" spans="1:19" x14ac:dyDescent="0.2">
      <c r="A712" s="192" t="s">
        <v>422</v>
      </c>
      <c r="B712" s="176" t="s">
        <v>204</v>
      </c>
      <c r="C712" s="175" t="s">
        <v>206</v>
      </c>
      <c r="D712" s="170"/>
      <c r="E712" s="171"/>
      <c r="F712" s="171"/>
      <c r="G712" s="171"/>
      <c r="H712" s="199" t="str">
        <f t="shared" si="96"/>
        <v/>
      </c>
      <c r="I712" s="204">
        <v>29033</v>
      </c>
      <c r="J712" s="205">
        <v>25764</v>
      </c>
      <c r="K712" s="205">
        <v>23621</v>
      </c>
      <c r="L712" s="186">
        <f t="shared" si="97"/>
        <v>0.91682192206179169</v>
      </c>
      <c r="M712" s="207">
        <v>41</v>
      </c>
      <c r="N712" s="205">
        <v>2955</v>
      </c>
      <c r="O712" s="202">
        <f t="shared" si="98"/>
        <v>0.10274687065368568</v>
      </c>
      <c r="P712" s="177">
        <f t="shared" si="99"/>
        <v>29033</v>
      </c>
      <c r="Q712" s="178">
        <f t="shared" si="100"/>
        <v>25805</v>
      </c>
      <c r="R712" s="178">
        <f t="shared" si="101"/>
        <v>2955</v>
      </c>
      <c r="S712" s="194">
        <f t="shared" si="102"/>
        <v>0.10274687065368568</v>
      </c>
    </row>
    <row r="713" spans="1:19" x14ac:dyDescent="0.2">
      <c r="A713" s="192" t="s">
        <v>422</v>
      </c>
      <c r="B713" s="176" t="s">
        <v>204</v>
      </c>
      <c r="C713" s="175" t="s">
        <v>388</v>
      </c>
      <c r="D713" s="170"/>
      <c r="E713" s="171"/>
      <c r="F713" s="171"/>
      <c r="G713" s="171"/>
      <c r="H713" s="199" t="str">
        <f t="shared" si="96"/>
        <v/>
      </c>
      <c r="I713" s="204">
        <v>4560</v>
      </c>
      <c r="J713" s="205">
        <v>4138</v>
      </c>
      <c r="K713" s="205">
        <v>3618</v>
      </c>
      <c r="L713" s="186">
        <f t="shared" si="97"/>
        <v>0.87433542774287099</v>
      </c>
      <c r="M713" s="207"/>
      <c r="N713" s="205">
        <v>382</v>
      </c>
      <c r="O713" s="202">
        <f t="shared" si="98"/>
        <v>8.4513274336283181E-2</v>
      </c>
      <c r="P713" s="177">
        <f t="shared" si="99"/>
        <v>4560</v>
      </c>
      <c r="Q713" s="178">
        <f t="shared" si="100"/>
        <v>4138</v>
      </c>
      <c r="R713" s="178">
        <f t="shared" si="101"/>
        <v>382</v>
      </c>
      <c r="S713" s="194">
        <f t="shared" si="102"/>
        <v>8.4513274336283181E-2</v>
      </c>
    </row>
    <row r="714" spans="1:19" x14ac:dyDescent="0.2">
      <c r="A714" s="192" t="s">
        <v>422</v>
      </c>
      <c r="B714" s="176" t="s">
        <v>209</v>
      </c>
      <c r="C714" s="175" t="s">
        <v>493</v>
      </c>
      <c r="D714" s="170"/>
      <c r="E714" s="171"/>
      <c r="F714" s="171"/>
      <c r="G714" s="171"/>
      <c r="H714" s="199" t="str">
        <f t="shared" si="96"/>
        <v/>
      </c>
      <c r="I714" s="204">
        <v>184</v>
      </c>
      <c r="J714" s="205">
        <v>151</v>
      </c>
      <c r="K714" s="205">
        <v>92</v>
      </c>
      <c r="L714" s="186">
        <f t="shared" si="97"/>
        <v>0.60927152317880795</v>
      </c>
      <c r="M714" s="207">
        <v>6</v>
      </c>
      <c r="N714" s="205">
        <v>26</v>
      </c>
      <c r="O714" s="202">
        <f t="shared" si="98"/>
        <v>0.14207650273224043</v>
      </c>
      <c r="P714" s="177">
        <f t="shared" si="99"/>
        <v>184</v>
      </c>
      <c r="Q714" s="178">
        <f t="shared" si="100"/>
        <v>157</v>
      </c>
      <c r="R714" s="178">
        <f t="shared" si="101"/>
        <v>26</v>
      </c>
      <c r="S714" s="194">
        <f t="shared" si="102"/>
        <v>0.14207650273224043</v>
      </c>
    </row>
    <row r="715" spans="1:19" x14ac:dyDescent="0.2">
      <c r="A715" s="192" t="s">
        <v>422</v>
      </c>
      <c r="B715" s="176" t="s">
        <v>209</v>
      </c>
      <c r="C715" s="175" t="s">
        <v>423</v>
      </c>
      <c r="D715" s="170"/>
      <c r="E715" s="171"/>
      <c r="F715" s="171"/>
      <c r="G715" s="171"/>
      <c r="H715" s="199" t="str">
        <f t="shared" si="96"/>
        <v/>
      </c>
      <c r="I715" s="204">
        <v>44</v>
      </c>
      <c r="J715" s="205">
        <v>40</v>
      </c>
      <c r="K715" s="205">
        <v>9</v>
      </c>
      <c r="L715" s="186">
        <f t="shared" si="97"/>
        <v>0.22500000000000001</v>
      </c>
      <c r="M715" s="207">
        <v>1</v>
      </c>
      <c r="N715" s="205">
        <v>1</v>
      </c>
      <c r="O715" s="202">
        <f t="shared" si="98"/>
        <v>2.3809523809523808E-2</v>
      </c>
      <c r="P715" s="177">
        <f t="shared" si="99"/>
        <v>44</v>
      </c>
      <c r="Q715" s="178">
        <f t="shared" si="100"/>
        <v>41</v>
      </c>
      <c r="R715" s="178">
        <f t="shared" si="101"/>
        <v>1</v>
      </c>
      <c r="S715" s="194">
        <f t="shared" si="102"/>
        <v>2.3809523809523808E-2</v>
      </c>
    </row>
    <row r="716" spans="1:19" x14ac:dyDescent="0.2">
      <c r="A716" s="192" t="s">
        <v>422</v>
      </c>
      <c r="B716" s="176" t="s">
        <v>209</v>
      </c>
      <c r="C716" s="175" t="s">
        <v>495</v>
      </c>
      <c r="D716" s="170"/>
      <c r="E716" s="171"/>
      <c r="F716" s="171"/>
      <c r="G716" s="171"/>
      <c r="H716" s="199" t="str">
        <f t="shared" si="96"/>
        <v/>
      </c>
      <c r="I716" s="204">
        <v>154</v>
      </c>
      <c r="J716" s="205">
        <v>144</v>
      </c>
      <c r="K716" s="205">
        <v>83</v>
      </c>
      <c r="L716" s="186">
        <f t="shared" si="97"/>
        <v>0.57638888888888884</v>
      </c>
      <c r="M716" s="207"/>
      <c r="N716" s="205">
        <v>9</v>
      </c>
      <c r="O716" s="202">
        <f t="shared" si="98"/>
        <v>5.8823529411764705E-2</v>
      </c>
      <c r="P716" s="177">
        <f t="shared" si="99"/>
        <v>154</v>
      </c>
      <c r="Q716" s="178">
        <f t="shared" si="100"/>
        <v>144</v>
      </c>
      <c r="R716" s="178">
        <f t="shared" si="101"/>
        <v>9</v>
      </c>
      <c r="S716" s="194">
        <f t="shared" si="102"/>
        <v>5.8823529411764705E-2</v>
      </c>
    </row>
    <row r="717" spans="1:19" ht="29" x14ac:dyDescent="0.2">
      <c r="A717" s="192" t="s">
        <v>422</v>
      </c>
      <c r="B717" s="176" t="s">
        <v>212</v>
      </c>
      <c r="C717" s="175" t="s">
        <v>213</v>
      </c>
      <c r="D717" s="170"/>
      <c r="E717" s="171"/>
      <c r="F717" s="171"/>
      <c r="G717" s="171"/>
      <c r="H717" s="199" t="str">
        <f t="shared" si="96"/>
        <v/>
      </c>
      <c r="I717" s="204">
        <v>13950</v>
      </c>
      <c r="J717" s="205">
        <v>9713</v>
      </c>
      <c r="K717" s="205">
        <v>5924</v>
      </c>
      <c r="L717" s="186">
        <f t="shared" si="97"/>
        <v>0.60990425203335741</v>
      </c>
      <c r="M717" s="207">
        <v>78</v>
      </c>
      <c r="N717" s="205">
        <v>4027</v>
      </c>
      <c r="O717" s="202">
        <f t="shared" si="98"/>
        <v>0.29143146620350269</v>
      </c>
      <c r="P717" s="177">
        <f t="shared" si="99"/>
        <v>13950</v>
      </c>
      <c r="Q717" s="178">
        <f t="shared" si="100"/>
        <v>9791</v>
      </c>
      <c r="R717" s="178">
        <f t="shared" si="101"/>
        <v>4027</v>
      </c>
      <c r="S717" s="194">
        <f t="shared" si="102"/>
        <v>0.29143146620350269</v>
      </c>
    </row>
    <row r="718" spans="1:19" x14ac:dyDescent="0.2">
      <c r="A718" s="192" t="s">
        <v>422</v>
      </c>
      <c r="B718" s="176" t="s">
        <v>215</v>
      </c>
      <c r="C718" s="175" t="s">
        <v>217</v>
      </c>
      <c r="D718" s="170"/>
      <c r="E718" s="171"/>
      <c r="F718" s="171"/>
      <c r="G718" s="171"/>
      <c r="H718" s="199" t="str">
        <f t="shared" si="96"/>
        <v/>
      </c>
      <c r="I718" s="204">
        <v>4526</v>
      </c>
      <c r="J718" s="205">
        <v>4285</v>
      </c>
      <c r="K718" s="205">
        <v>3015</v>
      </c>
      <c r="L718" s="186">
        <f t="shared" si="97"/>
        <v>0.70361726954492421</v>
      </c>
      <c r="M718" s="207">
        <v>26</v>
      </c>
      <c r="N718" s="205">
        <v>186</v>
      </c>
      <c r="O718" s="202">
        <f t="shared" si="98"/>
        <v>4.1360907271514341E-2</v>
      </c>
      <c r="P718" s="177">
        <f t="shared" si="99"/>
        <v>4526</v>
      </c>
      <c r="Q718" s="178">
        <f t="shared" si="100"/>
        <v>4311</v>
      </c>
      <c r="R718" s="178">
        <f t="shared" si="101"/>
        <v>186</v>
      </c>
      <c r="S718" s="194">
        <f t="shared" si="102"/>
        <v>4.1360907271514341E-2</v>
      </c>
    </row>
    <row r="719" spans="1:19" x14ac:dyDescent="0.2">
      <c r="A719" s="192" t="s">
        <v>422</v>
      </c>
      <c r="B719" s="176" t="s">
        <v>220</v>
      </c>
      <c r="C719" s="175" t="s">
        <v>356</v>
      </c>
      <c r="D719" s="170"/>
      <c r="E719" s="171"/>
      <c r="F719" s="171"/>
      <c r="G719" s="171"/>
      <c r="H719" s="199" t="str">
        <f t="shared" si="96"/>
        <v/>
      </c>
      <c r="I719" s="204">
        <v>103</v>
      </c>
      <c r="J719" s="205">
        <v>65</v>
      </c>
      <c r="K719" s="205">
        <v>46</v>
      </c>
      <c r="L719" s="186">
        <f t="shared" si="97"/>
        <v>0.70769230769230773</v>
      </c>
      <c r="M719" s="207">
        <v>7</v>
      </c>
      <c r="N719" s="205">
        <v>29</v>
      </c>
      <c r="O719" s="202">
        <f t="shared" si="98"/>
        <v>0.28712871287128711</v>
      </c>
      <c r="P719" s="177">
        <f t="shared" si="99"/>
        <v>103</v>
      </c>
      <c r="Q719" s="178">
        <f t="shared" si="100"/>
        <v>72</v>
      </c>
      <c r="R719" s="178">
        <f t="shared" si="101"/>
        <v>29</v>
      </c>
      <c r="S719" s="194">
        <f t="shared" si="102"/>
        <v>0.28712871287128711</v>
      </c>
    </row>
    <row r="720" spans="1:19" x14ac:dyDescent="0.2">
      <c r="A720" s="192" t="s">
        <v>422</v>
      </c>
      <c r="B720" s="176" t="s">
        <v>220</v>
      </c>
      <c r="C720" s="175" t="s">
        <v>308</v>
      </c>
      <c r="D720" s="170"/>
      <c r="E720" s="171"/>
      <c r="F720" s="171"/>
      <c r="G720" s="171"/>
      <c r="H720" s="199" t="str">
        <f t="shared" si="96"/>
        <v/>
      </c>
      <c r="I720" s="204">
        <v>167</v>
      </c>
      <c r="J720" s="205">
        <v>164</v>
      </c>
      <c r="K720" s="205">
        <v>141</v>
      </c>
      <c r="L720" s="186">
        <f t="shared" si="97"/>
        <v>0.8597560975609756</v>
      </c>
      <c r="M720" s="207">
        <v>2</v>
      </c>
      <c r="N720" s="205">
        <v>1</v>
      </c>
      <c r="O720" s="202">
        <f t="shared" si="98"/>
        <v>5.9880239520958087E-3</v>
      </c>
      <c r="P720" s="177">
        <f t="shared" si="99"/>
        <v>167</v>
      </c>
      <c r="Q720" s="178">
        <f t="shared" si="100"/>
        <v>166</v>
      </c>
      <c r="R720" s="178">
        <f t="shared" si="101"/>
        <v>1</v>
      </c>
      <c r="S720" s="194">
        <f t="shared" si="102"/>
        <v>5.9880239520958087E-3</v>
      </c>
    </row>
    <row r="721" spans="1:19" x14ac:dyDescent="0.2">
      <c r="A721" s="192" t="s">
        <v>422</v>
      </c>
      <c r="B721" s="176" t="s">
        <v>220</v>
      </c>
      <c r="C721" s="175" t="s">
        <v>221</v>
      </c>
      <c r="D721" s="170"/>
      <c r="E721" s="171"/>
      <c r="F721" s="171"/>
      <c r="G721" s="171"/>
      <c r="H721" s="199" t="str">
        <f t="shared" si="96"/>
        <v/>
      </c>
      <c r="I721" s="204">
        <v>234</v>
      </c>
      <c r="J721" s="205">
        <v>232</v>
      </c>
      <c r="K721" s="205">
        <v>196</v>
      </c>
      <c r="L721" s="186">
        <f t="shared" si="97"/>
        <v>0.84482758620689657</v>
      </c>
      <c r="M721" s="207">
        <v>1</v>
      </c>
      <c r="N721" s="205"/>
      <c r="O721" s="202">
        <f t="shared" si="98"/>
        <v>0</v>
      </c>
      <c r="P721" s="177">
        <f t="shared" si="99"/>
        <v>234</v>
      </c>
      <c r="Q721" s="178">
        <f t="shared" si="100"/>
        <v>233</v>
      </c>
      <c r="R721" s="178" t="str">
        <f t="shared" si="101"/>
        <v/>
      </c>
      <c r="S721" s="194" t="str">
        <f t="shared" si="102"/>
        <v/>
      </c>
    </row>
    <row r="722" spans="1:19" x14ac:dyDescent="0.2">
      <c r="A722" s="192" t="s">
        <v>422</v>
      </c>
      <c r="B722" s="176" t="s">
        <v>220</v>
      </c>
      <c r="C722" s="175" t="s">
        <v>309</v>
      </c>
      <c r="D722" s="170"/>
      <c r="E722" s="171"/>
      <c r="F722" s="171"/>
      <c r="G722" s="171"/>
      <c r="H722" s="199" t="str">
        <f t="shared" si="96"/>
        <v/>
      </c>
      <c r="I722" s="204">
        <v>153</v>
      </c>
      <c r="J722" s="205">
        <v>145</v>
      </c>
      <c r="K722" s="205">
        <v>145</v>
      </c>
      <c r="L722" s="186">
        <f t="shared" si="97"/>
        <v>1</v>
      </c>
      <c r="M722" s="207">
        <v>7</v>
      </c>
      <c r="N722" s="205"/>
      <c r="O722" s="202">
        <f t="shared" si="98"/>
        <v>0</v>
      </c>
      <c r="P722" s="177">
        <f t="shared" si="99"/>
        <v>153</v>
      </c>
      <c r="Q722" s="178">
        <f t="shared" si="100"/>
        <v>152</v>
      </c>
      <c r="R722" s="178" t="str">
        <f t="shared" si="101"/>
        <v/>
      </c>
      <c r="S722" s="194" t="str">
        <f t="shared" si="102"/>
        <v/>
      </c>
    </row>
    <row r="723" spans="1:19" ht="29" x14ac:dyDescent="0.2">
      <c r="A723" s="192" t="s">
        <v>422</v>
      </c>
      <c r="B723" s="176" t="s">
        <v>220</v>
      </c>
      <c r="C723" s="175" t="s">
        <v>222</v>
      </c>
      <c r="D723" s="170"/>
      <c r="E723" s="171"/>
      <c r="F723" s="171"/>
      <c r="G723" s="171"/>
      <c r="H723" s="199" t="str">
        <f t="shared" si="96"/>
        <v/>
      </c>
      <c r="I723" s="204">
        <v>198</v>
      </c>
      <c r="J723" s="205">
        <v>194</v>
      </c>
      <c r="K723" s="205">
        <v>135</v>
      </c>
      <c r="L723" s="186">
        <f t="shared" si="97"/>
        <v>0.69587628865979378</v>
      </c>
      <c r="M723" s="207">
        <v>3</v>
      </c>
      <c r="N723" s="205">
        <v>1</v>
      </c>
      <c r="O723" s="202">
        <f t="shared" si="98"/>
        <v>5.0505050505050509E-3</v>
      </c>
      <c r="P723" s="177">
        <f t="shared" si="99"/>
        <v>198</v>
      </c>
      <c r="Q723" s="178">
        <f t="shared" si="100"/>
        <v>197</v>
      </c>
      <c r="R723" s="178">
        <f t="shared" si="101"/>
        <v>1</v>
      </c>
      <c r="S723" s="194">
        <f t="shared" si="102"/>
        <v>5.0505050505050509E-3</v>
      </c>
    </row>
    <row r="724" spans="1:19" x14ac:dyDescent="0.2">
      <c r="A724" s="192" t="s">
        <v>422</v>
      </c>
      <c r="B724" s="176" t="s">
        <v>220</v>
      </c>
      <c r="C724" s="175" t="s">
        <v>224</v>
      </c>
      <c r="D724" s="170"/>
      <c r="E724" s="171"/>
      <c r="F724" s="171"/>
      <c r="G724" s="171"/>
      <c r="H724" s="199" t="str">
        <f t="shared" si="96"/>
        <v/>
      </c>
      <c r="I724" s="204">
        <v>577</v>
      </c>
      <c r="J724" s="205">
        <v>565</v>
      </c>
      <c r="K724" s="205">
        <v>538</v>
      </c>
      <c r="L724" s="186">
        <f t="shared" si="97"/>
        <v>0.95221238938053099</v>
      </c>
      <c r="M724" s="207">
        <v>11</v>
      </c>
      <c r="N724" s="205">
        <v>1</v>
      </c>
      <c r="O724" s="202">
        <f t="shared" si="98"/>
        <v>1.7331022530329288E-3</v>
      </c>
      <c r="P724" s="177">
        <f t="shared" si="99"/>
        <v>577</v>
      </c>
      <c r="Q724" s="178">
        <f t="shared" si="100"/>
        <v>576</v>
      </c>
      <c r="R724" s="178">
        <f t="shared" si="101"/>
        <v>1</v>
      </c>
      <c r="S724" s="194">
        <f t="shared" si="102"/>
        <v>1.7331022530329288E-3</v>
      </c>
    </row>
    <row r="725" spans="1:19" ht="29" x14ac:dyDescent="0.2">
      <c r="A725" s="192" t="s">
        <v>422</v>
      </c>
      <c r="B725" s="176" t="s">
        <v>220</v>
      </c>
      <c r="C725" s="175" t="s">
        <v>225</v>
      </c>
      <c r="D725" s="170"/>
      <c r="E725" s="171"/>
      <c r="F725" s="171"/>
      <c r="G725" s="171"/>
      <c r="H725" s="199" t="str">
        <f t="shared" si="96"/>
        <v/>
      </c>
      <c r="I725" s="204">
        <v>147</v>
      </c>
      <c r="J725" s="205">
        <v>147</v>
      </c>
      <c r="K725" s="205">
        <v>104</v>
      </c>
      <c r="L725" s="186">
        <f t="shared" si="97"/>
        <v>0.70748299319727892</v>
      </c>
      <c r="M725" s="207"/>
      <c r="N725" s="205"/>
      <c r="O725" s="202">
        <f t="shared" si="98"/>
        <v>0</v>
      </c>
      <c r="P725" s="177">
        <f t="shared" si="99"/>
        <v>147</v>
      </c>
      <c r="Q725" s="178">
        <f t="shared" si="100"/>
        <v>147</v>
      </c>
      <c r="R725" s="178" t="str">
        <f t="shared" si="101"/>
        <v/>
      </c>
      <c r="S725" s="194" t="str">
        <f t="shared" si="102"/>
        <v/>
      </c>
    </row>
    <row r="726" spans="1:19" x14ac:dyDescent="0.2">
      <c r="A726" s="192" t="s">
        <v>422</v>
      </c>
      <c r="B726" s="176" t="s">
        <v>220</v>
      </c>
      <c r="C726" s="175" t="s">
        <v>424</v>
      </c>
      <c r="D726" s="170"/>
      <c r="E726" s="171"/>
      <c r="F726" s="171"/>
      <c r="G726" s="171"/>
      <c r="H726" s="199" t="str">
        <f t="shared" si="96"/>
        <v/>
      </c>
      <c r="I726" s="204">
        <v>99</v>
      </c>
      <c r="J726" s="205">
        <v>96</v>
      </c>
      <c r="K726" s="205">
        <v>43</v>
      </c>
      <c r="L726" s="186">
        <f t="shared" si="97"/>
        <v>0.44791666666666669</v>
      </c>
      <c r="M726" s="207">
        <v>3</v>
      </c>
      <c r="N726" s="205"/>
      <c r="O726" s="202">
        <f t="shared" si="98"/>
        <v>0</v>
      </c>
      <c r="P726" s="177">
        <f t="shared" si="99"/>
        <v>99</v>
      </c>
      <c r="Q726" s="178">
        <f t="shared" si="100"/>
        <v>99</v>
      </c>
      <c r="R726" s="178" t="str">
        <f t="shared" si="101"/>
        <v/>
      </c>
      <c r="S726" s="194" t="str">
        <f t="shared" si="102"/>
        <v/>
      </c>
    </row>
    <row r="727" spans="1:19" x14ac:dyDescent="0.2">
      <c r="A727" s="192" t="s">
        <v>422</v>
      </c>
      <c r="B727" s="176" t="s">
        <v>220</v>
      </c>
      <c r="C727" s="175" t="s">
        <v>226</v>
      </c>
      <c r="D727" s="170"/>
      <c r="E727" s="171"/>
      <c r="F727" s="171"/>
      <c r="G727" s="171"/>
      <c r="H727" s="199" t="str">
        <f t="shared" si="96"/>
        <v/>
      </c>
      <c r="I727" s="204">
        <v>817</v>
      </c>
      <c r="J727" s="205">
        <v>184</v>
      </c>
      <c r="K727" s="205">
        <v>155</v>
      </c>
      <c r="L727" s="186">
        <f t="shared" si="97"/>
        <v>0.84239130434782605</v>
      </c>
      <c r="M727" s="207">
        <v>631</v>
      </c>
      <c r="N727" s="205">
        <v>1</v>
      </c>
      <c r="O727" s="202">
        <f t="shared" si="98"/>
        <v>1.2254901960784314E-3</v>
      </c>
      <c r="P727" s="177">
        <f t="shared" si="99"/>
        <v>817</v>
      </c>
      <c r="Q727" s="178">
        <f t="shared" si="100"/>
        <v>815</v>
      </c>
      <c r="R727" s="178">
        <f t="shared" si="101"/>
        <v>1</v>
      </c>
      <c r="S727" s="194">
        <f t="shared" si="102"/>
        <v>1.2254901960784314E-3</v>
      </c>
    </row>
    <row r="728" spans="1:19" x14ac:dyDescent="0.2">
      <c r="A728" s="192" t="s">
        <v>422</v>
      </c>
      <c r="B728" s="176" t="s">
        <v>229</v>
      </c>
      <c r="C728" s="175" t="s">
        <v>230</v>
      </c>
      <c r="D728" s="170"/>
      <c r="E728" s="171"/>
      <c r="F728" s="171"/>
      <c r="G728" s="171"/>
      <c r="H728" s="199" t="str">
        <f t="shared" si="96"/>
        <v/>
      </c>
      <c r="I728" s="204">
        <v>2</v>
      </c>
      <c r="J728" s="205">
        <v>2</v>
      </c>
      <c r="K728" s="205">
        <v>2</v>
      </c>
      <c r="L728" s="186">
        <f t="shared" si="97"/>
        <v>1</v>
      </c>
      <c r="M728" s="207"/>
      <c r="N728" s="205"/>
      <c r="O728" s="202">
        <f t="shared" si="98"/>
        <v>0</v>
      </c>
      <c r="P728" s="177">
        <f t="shared" si="99"/>
        <v>2</v>
      </c>
      <c r="Q728" s="178">
        <f t="shared" si="100"/>
        <v>2</v>
      </c>
      <c r="R728" s="178" t="str">
        <f t="shared" si="101"/>
        <v/>
      </c>
      <c r="S728" s="194" t="str">
        <f t="shared" si="102"/>
        <v/>
      </c>
    </row>
    <row r="729" spans="1:19" x14ac:dyDescent="0.2">
      <c r="A729" s="192" t="s">
        <v>422</v>
      </c>
      <c r="B729" s="176" t="s">
        <v>545</v>
      </c>
      <c r="C729" s="175" t="s">
        <v>231</v>
      </c>
      <c r="D729" s="170"/>
      <c r="E729" s="171"/>
      <c r="F729" s="171"/>
      <c r="G729" s="171"/>
      <c r="H729" s="199" t="str">
        <f t="shared" si="96"/>
        <v/>
      </c>
      <c r="I729" s="204">
        <v>72</v>
      </c>
      <c r="J729" s="205">
        <v>68</v>
      </c>
      <c r="K729" s="205">
        <v>66</v>
      </c>
      <c r="L729" s="186">
        <f t="shared" si="97"/>
        <v>0.97058823529411764</v>
      </c>
      <c r="M729" s="207"/>
      <c r="N729" s="205"/>
      <c r="O729" s="202">
        <f t="shared" si="98"/>
        <v>0</v>
      </c>
      <c r="P729" s="177">
        <f t="shared" si="99"/>
        <v>72</v>
      </c>
      <c r="Q729" s="178">
        <f t="shared" si="100"/>
        <v>68</v>
      </c>
      <c r="R729" s="178" t="str">
        <f t="shared" si="101"/>
        <v/>
      </c>
      <c r="S729" s="194" t="str">
        <f t="shared" si="102"/>
        <v/>
      </c>
    </row>
    <row r="730" spans="1:19" x14ac:dyDescent="0.2">
      <c r="A730" s="192" t="s">
        <v>422</v>
      </c>
      <c r="B730" s="176" t="s">
        <v>234</v>
      </c>
      <c r="C730" s="175" t="s">
        <v>235</v>
      </c>
      <c r="D730" s="170"/>
      <c r="E730" s="171"/>
      <c r="F730" s="171"/>
      <c r="G730" s="171"/>
      <c r="H730" s="199" t="str">
        <f t="shared" si="96"/>
        <v/>
      </c>
      <c r="I730" s="204">
        <v>135</v>
      </c>
      <c r="J730" s="205">
        <v>132</v>
      </c>
      <c r="K730" s="205">
        <v>102</v>
      </c>
      <c r="L730" s="186">
        <f t="shared" si="97"/>
        <v>0.77272727272727271</v>
      </c>
      <c r="M730" s="207"/>
      <c r="N730" s="205">
        <v>1</v>
      </c>
      <c r="O730" s="202">
        <f t="shared" si="98"/>
        <v>7.5187969924812026E-3</v>
      </c>
      <c r="P730" s="177">
        <f t="shared" si="99"/>
        <v>135</v>
      </c>
      <c r="Q730" s="178">
        <f t="shared" si="100"/>
        <v>132</v>
      </c>
      <c r="R730" s="178">
        <f t="shared" si="101"/>
        <v>1</v>
      </c>
      <c r="S730" s="194">
        <f t="shared" si="102"/>
        <v>7.5187969924812026E-3</v>
      </c>
    </row>
    <row r="731" spans="1:19" x14ac:dyDescent="0.2">
      <c r="A731" s="192" t="s">
        <v>396</v>
      </c>
      <c r="B731" s="179" t="s">
        <v>4</v>
      </c>
      <c r="C731" s="180" t="s">
        <v>5</v>
      </c>
      <c r="D731" s="170"/>
      <c r="E731" s="171"/>
      <c r="F731" s="171"/>
      <c r="G731" s="171"/>
      <c r="H731" s="198" t="str">
        <f t="shared" si="96"/>
        <v/>
      </c>
      <c r="I731" s="203">
        <v>159</v>
      </c>
      <c r="J731" s="25">
        <v>124</v>
      </c>
      <c r="K731" s="25">
        <v>32</v>
      </c>
      <c r="L731" s="184">
        <f t="shared" si="97"/>
        <v>0.25806451612903225</v>
      </c>
      <c r="M731" s="206">
        <v>0</v>
      </c>
      <c r="N731" s="25">
        <v>33</v>
      </c>
      <c r="O731" s="201">
        <f t="shared" si="98"/>
        <v>0.21019108280254778</v>
      </c>
      <c r="P731" s="172">
        <f t="shared" si="99"/>
        <v>159</v>
      </c>
      <c r="Q731" s="173">
        <f t="shared" si="100"/>
        <v>124</v>
      </c>
      <c r="R731" s="173">
        <f t="shared" si="101"/>
        <v>33</v>
      </c>
      <c r="S731" s="193">
        <f t="shared" si="102"/>
        <v>0.21019108280254778</v>
      </c>
    </row>
    <row r="732" spans="1:19" x14ac:dyDescent="0.2">
      <c r="A732" s="192" t="s">
        <v>396</v>
      </c>
      <c r="B732" s="179" t="s">
        <v>6</v>
      </c>
      <c r="C732" s="180" t="s">
        <v>7</v>
      </c>
      <c r="D732" s="170"/>
      <c r="E732" s="171"/>
      <c r="F732" s="171"/>
      <c r="G732" s="171"/>
      <c r="H732" s="198" t="str">
        <f t="shared" si="96"/>
        <v/>
      </c>
      <c r="I732" s="203">
        <v>21</v>
      </c>
      <c r="J732" s="25">
        <v>21</v>
      </c>
      <c r="K732" s="25">
        <v>8</v>
      </c>
      <c r="L732" s="184">
        <f t="shared" si="97"/>
        <v>0.38095238095238093</v>
      </c>
      <c r="M732" s="206">
        <v>0</v>
      </c>
      <c r="N732" s="25">
        <v>0</v>
      </c>
      <c r="O732" s="201">
        <f t="shared" si="98"/>
        <v>0</v>
      </c>
      <c r="P732" s="172">
        <f t="shared" si="99"/>
        <v>21</v>
      </c>
      <c r="Q732" s="173">
        <f t="shared" si="100"/>
        <v>21</v>
      </c>
      <c r="R732" s="173" t="str">
        <f t="shared" si="101"/>
        <v/>
      </c>
      <c r="S732" s="193" t="str">
        <f t="shared" si="102"/>
        <v/>
      </c>
    </row>
    <row r="733" spans="1:19" x14ac:dyDescent="0.2">
      <c r="A733" s="192" t="s">
        <v>396</v>
      </c>
      <c r="B733" s="179" t="s">
        <v>8</v>
      </c>
      <c r="C733" s="180" t="s">
        <v>9</v>
      </c>
      <c r="D733" s="170"/>
      <c r="E733" s="171"/>
      <c r="F733" s="171"/>
      <c r="G733" s="171"/>
      <c r="H733" s="198" t="str">
        <f t="shared" si="96"/>
        <v/>
      </c>
      <c r="I733" s="203">
        <v>2</v>
      </c>
      <c r="J733" s="25">
        <v>2</v>
      </c>
      <c r="K733" s="25">
        <v>2</v>
      </c>
      <c r="L733" s="184">
        <f t="shared" si="97"/>
        <v>1</v>
      </c>
      <c r="M733" s="206">
        <v>0</v>
      </c>
      <c r="N733" s="25">
        <v>0</v>
      </c>
      <c r="O733" s="201">
        <f t="shared" si="98"/>
        <v>0</v>
      </c>
      <c r="P733" s="172">
        <f t="shared" si="99"/>
        <v>2</v>
      </c>
      <c r="Q733" s="173">
        <f t="shared" si="100"/>
        <v>2</v>
      </c>
      <c r="R733" s="173" t="str">
        <f t="shared" si="101"/>
        <v/>
      </c>
      <c r="S733" s="193" t="str">
        <f t="shared" si="102"/>
        <v/>
      </c>
    </row>
    <row r="734" spans="1:19" x14ac:dyDescent="0.2">
      <c r="A734" s="192" t="s">
        <v>396</v>
      </c>
      <c r="B734" s="179" t="s">
        <v>15</v>
      </c>
      <c r="C734" s="180" t="s">
        <v>16</v>
      </c>
      <c r="D734" s="170"/>
      <c r="E734" s="171"/>
      <c r="F734" s="171"/>
      <c r="G734" s="171"/>
      <c r="H734" s="198" t="str">
        <f t="shared" si="96"/>
        <v/>
      </c>
      <c r="I734" s="203">
        <v>1998</v>
      </c>
      <c r="J734" s="25">
        <v>1839</v>
      </c>
      <c r="K734" s="25">
        <v>237</v>
      </c>
      <c r="L734" s="184">
        <f t="shared" si="97"/>
        <v>0.12887438825448613</v>
      </c>
      <c r="M734" s="206">
        <v>0</v>
      </c>
      <c r="N734" s="25">
        <v>152</v>
      </c>
      <c r="O734" s="201">
        <f t="shared" si="98"/>
        <v>7.634354595680562E-2</v>
      </c>
      <c r="P734" s="172">
        <f t="shared" si="99"/>
        <v>1998</v>
      </c>
      <c r="Q734" s="173">
        <f t="shared" si="100"/>
        <v>1839</v>
      </c>
      <c r="R734" s="173">
        <f t="shared" si="101"/>
        <v>152</v>
      </c>
      <c r="S734" s="193">
        <f t="shared" si="102"/>
        <v>7.634354595680562E-2</v>
      </c>
    </row>
    <row r="735" spans="1:19" x14ac:dyDescent="0.2">
      <c r="A735" s="192" t="s">
        <v>396</v>
      </c>
      <c r="B735" s="179" t="s">
        <v>19</v>
      </c>
      <c r="C735" s="180" t="s">
        <v>20</v>
      </c>
      <c r="D735" s="170"/>
      <c r="E735" s="171"/>
      <c r="F735" s="171"/>
      <c r="G735" s="171"/>
      <c r="H735" s="198" t="str">
        <f t="shared" si="96"/>
        <v/>
      </c>
      <c r="I735" s="203">
        <v>13232</v>
      </c>
      <c r="J735" s="25">
        <v>13075</v>
      </c>
      <c r="K735" s="25">
        <v>12819</v>
      </c>
      <c r="L735" s="184">
        <f t="shared" si="97"/>
        <v>0.98042065009560231</v>
      </c>
      <c r="M735" s="206">
        <v>0</v>
      </c>
      <c r="N735" s="25">
        <v>128</v>
      </c>
      <c r="O735" s="201">
        <f t="shared" si="98"/>
        <v>9.6947663409831103E-3</v>
      </c>
      <c r="P735" s="172">
        <f t="shared" si="99"/>
        <v>13232</v>
      </c>
      <c r="Q735" s="173">
        <f t="shared" si="100"/>
        <v>13075</v>
      </c>
      <c r="R735" s="173">
        <f t="shared" si="101"/>
        <v>128</v>
      </c>
      <c r="S735" s="193">
        <f t="shared" si="102"/>
        <v>9.6947663409831103E-3</v>
      </c>
    </row>
    <row r="736" spans="1:19" ht="29" x14ac:dyDescent="0.2">
      <c r="A736" s="192" t="s">
        <v>396</v>
      </c>
      <c r="B736" s="179" t="s">
        <v>26</v>
      </c>
      <c r="C736" s="180" t="s">
        <v>27</v>
      </c>
      <c r="D736" s="170"/>
      <c r="E736" s="171"/>
      <c r="F736" s="171"/>
      <c r="G736" s="171"/>
      <c r="H736" s="198" t="str">
        <f t="shared" si="96"/>
        <v/>
      </c>
      <c r="I736" s="203">
        <v>4</v>
      </c>
      <c r="J736" s="25">
        <v>4</v>
      </c>
      <c r="K736" s="25">
        <v>3</v>
      </c>
      <c r="L736" s="184">
        <f t="shared" si="97"/>
        <v>0.75</v>
      </c>
      <c r="M736" s="206">
        <v>0</v>
      </c>
      <c r="N736" s="25">
        <v>0</v>
      </c>
      <c r="O736" s="201">
        <f t="shared" si="98"/>
        <v>0</v>
      </c>
      <c r="P736" s="172">
        <f t="shared" si="99"/>
        <v>4</v>
      </c>
      <c r="Q736" s="173">
        <f t="shared" si="100"/>
        <v>4</v>
      </c>
      <c r="R736" s="173" t="str">
        <f t="shared" si="101"/>
        <v/>
      </c>
      <c r="S736" s="193" t="str">
        <f t="shared" si="102"/>
        <v/>
      </c>
    </row>
    <row r="737" spans="1:19" x14ac:dyDescent="0.2">
      <c r="A737" s="192" t="s">
        <v>396</v>
      </c>
      <c r="B737" s="179" t="s">
        <v>32</v>
      </c>
      <c r="C737" s="180" t="s">
        <v>33</v>
      </c>
      <c r="D737" s="170"/>
      <c r="E737" s="171"/>
      <c r="F737" s="171"/>
      <c r="G737" s="171"/>
      <c r="H737" s="198" t="str">
        <f t="shared" si="96"/>
        <v/>
      </c>
      <c r="I737" s="203">
        <v>143</v>
      </c>
      <c r="J737" s="25">
        <v>138</v>
      </c>
      <c r="K737" s="25">
        <v>59</v>
      </c>
      <c r="L737" s="184">
        <f t="shared" si="97"/>
        <v>0.42753623188405798</v>
      </c>
      <c r="M737" s="206">
        <v>0</v>
      </c>
      <c r="N737" s="25">
        <v>3</v>
      </c>
      <c r="O737" s="201">
        <f t="shared" si="98"/>
        <v>2.1276595744680851E-2</v>
      </c>
      <c r="P737" s="172">
        <f t="shared" si="99"/>
        <v>143</v>
      </c>
      <c r="Q737" s="173">
        <f t="shared" si="100"/>
        <v>138</v>
      </c>
      <c r="R737" s="173">
        <f t="shared" si="101"/>
        <v>3</v>
      </c>
      <c r="S737" s="193">
        <f t="shared" si="102"/>
        <v>2.1276595744680851E-2</v>
      </c>
    </row>
    <row r="738" spans="1:19" x14ac:dyDescent="0.2">
      <c r="A738" s="192" t="s">
        <v>396</v>
      </c>
      <c r="B738" s="179" t="s">
        <v>35</v>
      </c>
      <c r="C738" s="180" t="s">
        <v>36</v>
      </c>
      <c r="D738" s="170"/>
      <c r="E738" s="171"/>
      <c r="F738" s="171"/>
      <c r="G738" s="171"/>
      <c r="H738" s="198" t="str">
        <f t="shared" si="96"/>
        <v/>
      </c>
      <c r="I738" s="203">
        <v>19</v>
      </c>
      <c r="J738" s="25">
        <v>15</v>
      </c>
      <c r="K738" s="25">
        <v>9</v>
      </c>
      <c r="L738" s="184">
        <f t="shared" si="97"/>
        <v>0.6</v>
      </c>
      <c r="M738" s="206">
        <v>0</v>
      </c>
      <c r="N738" s="25">
        <v>4</v>
      </c>
      <c r="O738" s="201">
        <f t="shared" si="98"/>
        <v>0.21052631578947367</v>
      </c>
      <c r="P738" s="172">
        <f t="shared" si="99"/>
        <v>19</v>
      </c>
      <c r="Q738" s="173">
        <f t="shared" si="100"/>
        <v>15</v>
      </c>
      <c r="R738" s="173">
        <f t="shared" si="101"/>
        <v>4</v>
      </c>
      <c r="S738" s="193">
        <f t="shared" si="102"/>
        <v>0.21052631578947367</v>
      </c>
    </row>
    <row r="739" spans="1:19" x14ac:dyDescent="0.2">
      <c r="A739" s="192" t="s">
        <v>396</v>
      </c>
      <c r="B739" s="179" t="s">
        <v>42</v>
      </c>
      <c r="C739" s="180" t="s">
        <v>43</v>
      </c>
      <c r="D739" s="170"/>
      <c r="E739" s="171"/>
      <c r="F739" s="171"/>
      <c r="G739" s="171"/>
      <c r="H739" s="198" t="str">
        <f t="shared" si="96"/>
        <v/>
      </c>
      <c r="I739" s="203">
        <v>753</v>
      </c>
      <c r="J739" s="25">
        <v>744</v>
      </c>
      <c r="K739" s="25">
        <v>431</v>
      </c>
      <c r="L739" s="184">
        <f t="shared" si="97"/>
        <v>0.57930107526881724</v>
      </c>
      <c r="M739" s="206">
        <v>0</v>
      </c>
      <c r="N739" s="25">
        <v>4</v>
      </c>
      <c r="O739" s="201">
        <f t="shared" si="98"/>
        <v>5.3475935828877002E-3</v>
      </c>
      <c r="P739" s="172">
        <f t="shared" si="99"/>
        <v>753</v>
      </c>
      <c r="Q739" s="173">
        <f t="shared" si="100"/>
        <v>744</v>
      </c>
      <c r="R739" s="173">
        <f t="shared" si="101"/>
        <v>4</v>
      </c>
      <c r="S739" s="193">
        <f t="shared" si="102"/>
        <v>5.3475935828877002E-3</v>
      </c>
    </row>
    <row r="740" spans="1:19" x14ac:dyDescent="0.2">
      <c r="A740" s="192" t="s">
        <v>396</v>
      </c>
      <c r="B740" s="179" t="s">
        <v>42</v>
      </c>
      <c r="C740" s="180" t="s">
        <v>44</v>
      </c>
      <c r="D740" s="170"/>
      <c r="E740" s="171"/>
      <c r="F740" s="171"/>
      <c r="G740" s="171"/>
      <c r="H740" s="198" t="str">
        <f t="shared" si="96"/>
        <v/>
      </c>
      <c r="I740" s="203">
        <v>24</v>
      </c>
      <c r="J740" s="25">
        <v>24</v>
      </c>
      <c r="K740" s="25">
        <v>15</v>
      </c>
      <c r="L740" s="184">
        <f t="shared" si="97"/>
        <v>0.625</v>
      </c>
      <c r="M740" s="206">
        <v>0</v>
      </c>
      <c r="N740" s="25">
        <v>0</v>
      </c>
      <c r="O740" s="201">
        <f t="shared" si="98"/>
        <v>0</v>
      </c>
      <c r="P740" s="172">
        <f t="shared" si="99"/>
        <v>24</v>
      </c>
      <c r="Q740" s="173">
        <f t="shared" si="100"/>
        <v>24</v>
      </c>
      <c r="R740" s="173" t="str">
        <f t="shared" si="101"/>
        <v/>
      </c>
      <c r="S740" s="193" t="str">
        <f t="shared" si="102"/>
        <v/>
      </c>
    </row>
    <row r="741" spans="1:19" x14ac:dyDescent="0.2">
      <c r="A741" s="192" t="s">
        <v>396</v>
      </c>
      <c r="B741" s="179" t="s">
        <v>42</v>
      </c>
      <c r="C741" s="180" t="s">
        <v>46</v>
      </c>
      <c r="D741" s="170"/>
      <c r="E741" s="171"/>
      <c r="F741" s="171"/>
      <c r="G741" s="171"/>
      <c r="H741" s="198" t="str">
        <f t="shared" si="96"/>
        <v/>
      </c>
      <c r="I741" s="203">
        <v>240</v>
      </c>
      <c r="J741" s="25">
        <v>192</v>
      </c>
      <c r="K741" s="25">
        <v>25</v>
      </c>
      <c r="L741" s="184">
        <f t="shared" si="97"/>
        <v>0.13020833333333334</v>
      </c>
      <c r="M741" s="206">
        <v>0</v>
      </c>
      <c r="N741" s="25">
        <v>26</v>
      </c>
      <c r="O741" s="201">
        <f t="shared" si="98"/>
        <v>0.11926605504587157</v>
      </c>
      <c r="P741" s="172">
        <f t="shared" si="99"/>
        <v>240</v>
      </c>
      <c r="Q741" s="173">
        <f t="shared" si="100"/>
        <v>192</v>
      </c>
      <c r="R741" s="173">
        <f t="shared" si="101"/>
        <v>26</v>
      </c>
      <c r="S741" s="193">
        <f t="shared" si="102"/>
        <v>0.11926605504587157</v>
      </c>
    </row>
    <row r="742" spans="1:19" x14ac:dyDescent="0.2">
      <c r="A742" s="192" t="s">
        <v>396</v>
      </c>
      <c r="B742" s="179" t="s">
        <v>47</v>
      </c>
      <c r="C742" s="180" t="s">
        <v>48</v>
      </c>
      <c r="D742" s="170"/>
      <c r="E742" s="171"/>
      <c r="F742" s="171"/>
      <c r="G742" s="171"/>
      <c r="H742" s="198" t="str">
        <f t="shared" si="96"/>
        <v/>
      </c>
      <c r="I742" s="203">
        <v>9</v>
      </c>
      <c r="J742" s="25">
        <v>1</v>
      </c>
      <c r="K742" s="25">
        <v>1</v>
      </c>
      <c r="L742" s="184">
        <f t="shared" si="97"/>
        <v>1</v>
      </c>
      <c r="M742" s="206">
        <v>0</v>
      </c>
      <c r="N742" s="25">
        <v>8</v>
      </c>
      <c r="O742" s="201">
        <f t="shared" si="98"/>
        <v>0.88888888888888884</v>
      </c>
      <c r="P742" s="172">
        <f t="shared" si="99"/>
        <v>9</v>
      </c>
      <c r="Q742" s="173">
        <f t="shared" si="100"/>
        <v>1</v>
      </c>
      <c r="R742" s="173">
        <f t="shared" si="101"/>
        <v>8</v>
      </c>
      <c r="S742" s="193">
        <f t="shared" si="102"/>
        <v>0.88888888888888884</v>
      </c>
    </row>
    <row r="743" spans="1:19" x14ac:dyDescent="0.2">
      <c r="A743" s="192" t="s">
        <v>396</v>
      </c>
      <c r="B743" s="179" t="s">
        <v>53</v>
      </c>
      <c r="C743" s="180" t="s">
        <v>54</v>
      </c>
      <c r="D743" s="170"/>
      <c r="E743" s="171"/>
      <c r="F743" s="171"/>
      <c r="G743" s="171"/>
      <c r="H743" s="198" t="str">
        <f t="shared" si="96"/>
        <v/>
      </c>
      <c r="I743" s="203">
        <v>59</v>
      </c>
      <c r="J743" s="25">
        <v>57</v>
      </c>
      <c r="K743" s="25">
        <v>35</v>
      </c>
      <c r="L743" s="184">
        <f t="shared" si="97"/>
        <v>0.61403508771929827</v>
      </c>
      <c r="M743" s="206">
        <v>0</v>
      </c>
      <c r="N743" s="25">
        <v>1</v>
      </c>
      <c r="O743" s="201">
        <f t="shared" si="98"/>
        <v>1.7241379310344827E-2</v>
      </c>
      <c r="P743" s="172">
        <f t="shared" si="99"/>
        <v>59</v>
      </c>
      <c r="Q743" s="173">
        <f t="shared" si="100"/>
        <v>57</v>
      </c>
      <c r="R743" s="173">
        <f t="shared" si="101"/>
        <v>1</v>
      </c>
      <c r="S743" s="193">
        <f t="shared" si="102"/>
        <v>1.7241379310344827E-2</v>
      </c>
    </row>
    <row r="744" spans="1:19" x14ac:dyDescent="0.2">
      <c r="A744" s="192" t="s">
        <v>396</v>
      </c>
      <c r="B744" s="179" t="s">
        <v>55</v>
      </c>
      <c r="C744" s="180" t="s">
        <v>56</v>
      </c>
      <c r="D744" s="170"/>
      <c r="E744" s="171"/>
      <c r="F744" s="171"/>
      <c r="G744" s="171"/>
      <c r="H744" s="198" t="str">
        <f t="shared" si="96"/>
        <v/>
      </c>
      <c r="I744" s="203">
        <v>51</v>
      </c>
      <c r="J744" s="25">
        <v>51</v>
      </c>
      <c r="K744" s="25">
        <v>22</v>
      </c>
      <c r="L744" s="184">
        <f t="shared" si="97"/>
        <v>0.43137254901960786</v>
      </c>
      <c r="M744" s="206">
        <v>0</v>
      </c>
      <c r="N744" s="25">
        <v>0</v>
      </c>
      <c r="O744" s="201">
        <f t="shared" si="98"/>
        <v>0</v>
      </c>
      <c r="P744" s="172">
        <f t="shared" si="99"/>
        <v>51</v>
      </c>
      <c r="Q744" s="173">
        <f t="shared" si="100"/>
        <v>51</v>
      </c>
      <c r="R744" s="173" t="str">
        <f t="shared" si="101"/>
        <v/>
      </c>
      <c r="S744" s="193" t="str">
        <f t="shared" si="102"/>
        <v/>
      </c>
    </row>
    <row r="745" spans="1:19" x14ac:dyDescent="0.2">
      <c r="A745" s="192" t="s">
        <v>396</v>
      </c>
      <c r="B745" s="179" t="s">
        <v>64</v>
      </c>
      <c r="C745" s="180" t="s">
        <v>270</v>
      </c>
      <c r="D745" s="170"/>
      <c r="E745" s="171"/>
      <c r="F745" s="171"/>
      <c r="G745" s="171"/>
      <c r="H745" s="198" t="str">
        <f t="shared" si="96"/>
        <v/>
      </c>
      <c r="I745" s="203">
        <v>52</v>
      </c>
      <c r="J745" s="25">
        <v>52</v>
      </c>
      <c r="K745" s="25">
        <v>36</v>
      </c>
      <c r="L745" s="184">
        <f t="shared" si="97"/>
        <v>0.69230769230769229</v>
      </c>
      <c r="M745" s="206">
        <v>0</v>
      </c>
      <c r="N745" s="25">
        <v>0</v>
      </c>
      <c r="O745" s="201">
        <f t="shared" si="98"/>
        <v>0</v>
      </c>
      <c r="P745" s="172">
        <f t="shared" si="99"/>
        <v>52</v>
      </c>
      <c r="Q745" s="173">
        <f t="shared" si="100"/>
        <v>52</v>
      </c>
      <c r="R745" s="173" t="str">
        <f t="shared" si="101"/>
        <v/>
      </c>
      <c r="S745" s="193" t="str">
        <f t="shared" si="102"/>
        <v/>
      </c>
    </row>
    <row r="746" spans="1:19" x14ac:dyDescent="0.2">
      <c r="A746" s="192" t="s">
        <v>396</v>
      </c>
      <c r="B746" s="179" t="s">
        <v>65</v>
      </c>
      <c r="C746" s="180" t="s">
        <v>66</v>
      </c>
      <c r="D746" s="170"/>
      <c r="E746" s="171"/>
      <c r="F746" s="171"/>
      <c r="G746" s="171"/>
      <c r="H746" s="198" t="str">
        <f t="shared" si="96"/>
        <v/>
      </c>
      <c r="I746" s="203">
        <v>627</v>
      </c>
      <c r="J746" s="25">
        <v>539</v>
      </c>
      <c r="K746" s="25">
        <v>203</v>
      </c>
      <c r="L746" s="184">
        <f t="shared" si="97"/>
        <v>0.37662337662337664</v>
      </c>
      <c r="M746" s="206">
        <v>2</v>
      </c>
      <c r="N746" s="25">
        <v>62</v>
      </c>
      <c r="O746" s="201">
        <f t="shared" si="98"/>
        <v>0.10281923714759536</v>
      </c>
      <c r="P746" s="172">
        <f t="shared" si="99"/>
        <v>627</v>
      </c>
      <c r="Q746" s="173">
        <f t="shared" si="100"/>
        <v>541</v>
      </c>
      <c r="R746" s="173">
        <f t="shared" si="101"/>
        <v>62</v>
      </c>
      <c r="S746" s="193">
        <f t="shared" si="102"/>
        <v>0.10281923714759536</v>
      </c>
    </row>
    <row r="747" spans="1:19" x14ac:dyDescent="0.2">
      <c r="A747" s="192" t="s">
        <v>396</v>
      </c>
      <c r="B747" s="179" t="s">
        <v>69</v>
      </c>
      <c r="C747" s="180" t="s">
        <v>70</v>
      </c>
      <c r="D747" s="170"/>
      <c r="E747" s="171"/>
      <c r="F747" s="171"/>
      <c r="G747" s="171"/>
      <c r="H747" s="198" t="str">
        <f t="shared" si="96"/>
        <v/>
      </c>
      <c r="I747" s="203">
        <v>121</v>
      </c>
      <c r="J747" s="25">
        <v>101</v>
      </c>
      <c r="K747" s="25">
        <v>15</v>
      </c>
      <c r="L747" s="184">
        <f t="shared" si="97"/>
        <v>0.14851485148514851</v>
      </c>
      <c r="M747" s="206">
        <v>1</v>
      </c>
      <c r="N747" s="25">
        <v>12</v>
      </c>
      <c r="O747" s="201">
        <f t="shared" si="98"/>
        <v>0.10526315789473684</v>
      </c>
      <c r="P747" s="172">
        <f t="shared" si="99"/>
        <v>121</v>
      </c>
      <c r="Q747" s="173">
        <f t="shared" si="100"/>
        <v>102</v>
      </c>
      <c r="R747" s="173">
        <f t="shared" si="101"/>
        <v>12</v>
      </c>
      <c r="S747" s="193">
        <f t="shared" si="102"/>
        <v>0.10526315789473684</v>
      </c>
    </row>
    <row r="748" spans="1:19" ht="43" x14ac:dyDescent="0.2">
      <c r="A748" s="192" t="s">
        <v>396</v>
      </c>
      <c r="B748" s="179" t="s">
        <v>546</v>
      </c>
      <c r="C748" s="180" t="s">
        <v>73</v>
      </c>
      <c r="D748" s="170"/>
      <c r="E748" s="171"/>
      <c r="F748" s="171"/>
      <c r="G748" s="171"/>
      <c r="H748" s="198" t="str">
        <f t="shared" si="96"/>
        <v/>
      </c>
      <c r="I748" s="203">
        <v>5</v>
      </c>
      <c r="J748" s="25">
        <v>3</v>
      </c>
      <c r="K748" s="25">
        <v>1</v>
      </c>
      <c r="L748" s="184">
        <f t="shared" si="97"/>
        <v>0.33333333333333331</v>
      </c>
      <c r="M748" s="206">
        <v>0</v>
      </c>
      <c r="N748" s="25">
        <v>2</v>
      </c>
      <c r="O748" s="201">
        <f t="shared" si="98"/>
        <v>0.4</v>
      </c>
      <c r="P748" s="172">
        <f t="shared" si="99"/>
        <v>5</v>
      </c>
      <c r="Q748" s="173">
        <f t="shared" si="100"/>
        <v>3</v>
      </c>
      <c r="R748" s="173">
        <f t="shared" si="101"/>
        <v>2</v>
      </c>
      <c r="S748" s="193">
        <f t="shared" si="102"/>
        <v>0.4</v>
      </c>
    </row>
    <row r="749" spans="1:19" x14ac:dyDescent="0.2">
      <c r="A749" s="192" t="s">
        <v>396</v>
      </c>
      <c r="B749" s="179" t="s">
        <v>81</v>
      </c>
      <c r="C749" s="180" t="s">
        <v>82</v>
      </c>
      <c r="D749" s="170"/>
      <c r="E749" s="171"/>
      <c r="F749" s="171"/>
      <c r="G749" s="171"/>
      <c r="H749" s="198" t="str">
        <f t="shared" si="96"/>
        <v/>
      </c>
      <c r="I749" s="203">
        <v>78</v>
      </c>
      <c r="J749" s="25">
        <v>59</v>
      </c>
      <c r="K749" s="25">
        <v>28</v>
      </c>
      <c r="L749" s="184">
        <f t="shared" si="97"/>
        <v>0.47457627118644069</v>
      </c>
      <c r="M749" s="206">
        <v>10</v>
      </c>
      <c r="N749" s="25">
        <v>7</v>
      </c>
      <c r="O749" s="201">
        <f t="shared" si="98"/>
        <v>9.2105263157894732E-2</v>
      </c>
      <c r="P749" s="172">
        <f t="shared" si="99"/>
        <v>78</v>
      </c>
      <c r="Q749" s="173">
        <f t="shared" si="100"/>
        <v>69</v>
      </c>
      <c r="R749" s="173">
        <f t="shared" si="101"/>
        <v>7</v>
      </c>
      <c r="S749" s="193">
        <f t="shared" si="102"/>
        <v>9.2105263157894732E-2</v>
      </c>
    </row>
    <row r="750" spans="1:19" x14ac:dyDescent="0.2">
      <c r="A750" s="192" t="s">
        <v>396</v>
      </c>
      <c r="B750" s="179" t="s">
        <v>92</v>
      </c>
      <c r="C750" s="180" t="s">
        <v>96</v>
      </c>
      <c r="D750" s="170"/>
      <c r="E750" s="171"/>
      <c r="F750" s="171"/>
      <c r="G750" s="171"/>
      <c r="H750" s="198" t="str">
        <f t="shared" si="96"/>
        <v/>
      </c>
      <c r="I750" s="203">
        <v>1646</v>
      </c>
      <c r="J750" s="25">
        <v>1252</v>
      </c>
      <c r="K750" s="25">
        <v>737</v>
      </c>
      <c r="L750" s="184">
        <f t="shared" si="97"/>
        <v>0.58865814696485619</v>
      </c>
      <c r="M750" s="206">
        <v>0</v>
      </c>
      <c r="N750" s="25">
        <v>229</v>
      </c>
      <c r="O750" s="201">
        <f t="shared" si="98"/>
        <v>0.15462525320729237</v>
      </c>
      <c r="P750" s="172">
        <f t="shared" si="99"/>
        <v>1646</v>
      </c>
      <c r="Q750" s="173">
        <f t="shared" si="100"/>
        <v>1252</v>
      </c>
      <c r="R750" s="173">
        <f t="shared" si="101"/>
        <v>229</v>
      </c>
      <c r="S750" s="193">
        <f t="shared" si="102"/>
        <v>0.15462525320729237</v>
      </c>
    </row>
    <row r="751" spans="1:19" x14ac:dyDescent="0.2">
      <c r="A751" s="192" t="s">
        <v>396</v>
      </c>
      <c r="B751" s="179" t="s">
        <v>92</v>
      </c>
      <c r="C751" s="180" t="s">
        <v>93</v>
      </c>
      <c r="D751" s="170"/>
      <c r="E751" s="171"/>
      <c r="F751" s="171"/>
      <c r="G751" s="171"/>
      <c r="H751" s="198" t="str">
        <f t="shared" si="96"/>
        <v/>
      </c>
      <c r="I751" s="203">
        <v>879</v>
      </c>
      <c r="J751" s="25">
        <v>337</v>
      </c>
      <c r="K751" s="25">
        <v>130</v>
      </c>
      <c r="L751" s="184">
        <f t="shared" si="97"/>
        <v>0.3857566765578635</v>
      </c>
      <c r="M751" s="206">
        <v>0</v>
      </c>
      <c r="N751" s="25">
        <v>536</v>
      </c>
      <c r="O751" s="201">
        <f t="shared" si="98"/>
        <v>0.61397479954180989</v>
      </c>
      <c r="P751" s="172">
        <f t="shared" si="99"/>
        <v>879</v>
      </c>
      <c r="Q751" s="173">
        <f t="shared" si="100"/>
        <v>337</v>
      </c>
      <c r="R751" s="173">
        <f t="shared" si="101"/>
        <v>536</v>
      </c>
      <c r="S751" s="193">
        <f t="shared" si="102"/>
        <v>0.61397479954180989</v>
      </c>
    </row>
    <row r="752" spans="1:19" x14ac:dyDescent="0.2">
      <c r="A752" s="192" t="s">
        <v>396</v>
      </c>
      <c r="B752" s="179" t="s">
        <v>98</v>
      </c>
      <c r="C752" s="180" t="s">
        <v>99</v>
      </c>
      <c r="D752" s="170"/>
      <c r="E752" s="171"/>
      <c r="F752" s="171"/>
      <c r="G752" s="171"/>
      <c r="H752" s="198" t="str">
        <f t="shared" si="96"/>
        <v/>
      </c>
      <c r="I752" s="203">
        <v>235</v>
      </c>
      <c r="J752" s="25">
        <v>231</v>
      </c>
      <c r="K752" s="25">
        <v>102</v>
      </c>
      <c r="L752" s="184">
        <f t="shared" si="97"/>
        <v>0.44155844155844154</v>
      </c>
      <c r="M752" s="206">
        <v>0</v>
      </c>
      <c r="N752" s="25">
        <v>2</v>
      </c>
      <c r="O752" s="201">
        <f t="shared" si="98"/>
        <v>8.5836909871244635E-3</v>
      </c>
      <c r="P752" s="172">
        <f t="shared" si="99"/>
        <v>235</v>
      </c>
      <c r="Q752" s="173">
        <f t="shared" si="100"/>
        <v>231</v>
      </c>
      <c r="R752" s="173">
        <f t="shared" si="101"/>
        <v>2</v>
      </c>
      <c r="S752" s="193">
        <f t="shared" si="102"/>
        <v>8.5836909871244635E-3</v>
      </c>
    </row>
    <row r="753" spans="1:19" x14ac:dyDescent="0.2">
      <c r="A753" s="192" t="s">
        <v>396</v>
      </c>
      <c r="B753" s="179" t="s">
        <v>538</v>
      </c>
      <c r="C753" s="180" t="s">
        <v>100</v>
      </c>
      <c r="D753" s="170"/>
      <c r="E753" s="171"/>
      <c r="F753" s="171"/>
      <c r="G753" s="171"/>
      <c r="H753" s="198" t="str">
        <f t="shared" si="96"/>
        <v/>
      </c>
      <c r="I753" s="203">
        <v>178</v>
      </c>
      <c r="J753" s="25">
        <v>147</v>
      </c>
      <c r="K753" s="25">
        <v>18</v>
      </c>
      <c r="L753" s="184">
        <f t="shared" si="97"/>
        <v>0.12244897959183673</v>
      </c>
      <c r="M753" s="206">
        <v>0</v>
      </c>
      <c r="N753" s="25">
        <v>28</v>
      </c>
      <c r="O753" s="201">
        <f t="shared" si="98"/>
        <v>0.16</v>
      </c>
      <c r="P753" s="172">
        <f t="shared" si="99"/>
        <v>178</v>
      </c>
      <c r="Q753" s="173">
        <f t="shared" si="100"/>
        <v>147</v>
      </c>
      <c r="R753" s="173">
        <f t="shared" si="101"/>
        <v>28</v>
      </c>
      <c r="S753" s="193">
        <f t="shared" si="102"/>
        <v>0.16</v>
      </c>
    </row>
    <row r="754" spans="1:19" x14ac:dyDescent="0.2">
      <c r="A754" s="192" t="s">
        <v>396</v>
      </c>
      <c r="B754" s="179" t="s">
        <v>101</v>
      </c>
      <c r="C754" s="180" t="s">
        <v>102</v>
      </c>
      <c r="D754" s="170"/>
      <c r="E754" s="171"/>
      <c r="F754" s="171"/>
      <c r="G754" s="171"/>
      <c r="H754" s="198" t="str">
        <f t="shared" si="96"/>
        <v/>
      </c>
      <c r="I754" s="203">
        <v>118</v>
      </c>
      <c r="J754" s="25">
        <v>65</v>
      </c>
      <c r="K754" s="25">
        <v>17</v>
      </c>
      <c r="L754" s="184">
        <f t="shared" si="97"/>
        <v>0.26153846153846155</v>
      </c>
      <c r="M754" s="206">
        <v>2</v>
      </c>
      <c r="N754" s="25">
        <v>51</v>
      </c>
      <c r="O754" s="201">
        <f t="shared" si="98"/>
        <v>0.43220338983050849</v>
      </c>
      <c r="P754" s="172">
        <f t="shared" si="99"/>
        <v>118</v>
      </c>
      <c r="Q754" s="173">
        <f t="shared" si="100"/>
        <v>67</v>
      </c>
      <c r="R754" s="173">
        <f t="shared" si="101"/>
        <v>51</v>
      </c>
      <c r="S754" s="193">
        <f t="shared" si="102"/>
        <v>0.43220338983050849</v>
      </c>
    </row>
    <row r="755" spans="1:19" x14ac:dyDescent="0.2">
      <c r="A755" s="192" t="s">
        <v>396</v>
      </c>
      <c r="B755" s="179" t="s">
        <v>103</v>
      </c>
      <c r="C755" s="180" t="s">
        <v>104</v>
      </c>
      <c r="D755" s="170"/>
      <c r="E755" s="171"/>
      <c r="F755" s="171"/>
      <c r="G755" s="171"/>
      <c r="H755" s="198" t="str">
        <f t="shared" si="96"/>
        <v/>
      </c>
      <c r="I755" s="203">
        <v>56</v>
      </c>
      <c r="J755" s="25">
        <v>50</v>
      </c>
      <c r="K755" s="25">
        <v>9</v>
      </c>
      <c r="L755" s="184">
        <f t="shared" si="97"/>
        <v>0.18</v>
      </c>
      <c r="M755" s="206">
        <v>0</v>
      </c>
      <c r="N755" s="25">
        <v>5</v>
      </c>
      <c r="O755" s="201">
        <f t="shared" si="98"/>
        <v>9.0909090909090912E-2</v>
      </c>
      <c r="P755" s="172">
        <f t="shared" si="99"/>
        <v>56</v>
      </c>
      <c r="Q755" s="173">
        <f t="shared" si="100"/>
        <v>50</v>
      </c>
      <c r="R755" s="173">
        <f t="shared" si="101"/>
        <v>5</v>
      </c>
      <c r="S755" s="193">
        <f t="shared" si="102"/>
        <v>9.0909090909090912E-2</v>
      </c>
    </row>
    <row r="756" spans="1:19" x14ac:dyDescent="0.2">
      <c r="A756" s="192" t="s">
        <v>396</v>
      </c>
      <c r="B756" s="179" t="s">
        <v>105</v>
      </c>
      <c r="C756" s="180" t="s">
        <v>106</v>
      </c>
      <c r="D756" s="170"/>
      <c r="E756" s="171"/>
      <c r="F756" s="171"/>
      <c r="G756" s="171"/>
      <c r="H756" s="198" t="str">
        <f t="shared" si="96"/>
        <v/>
      </c>
      <c r="I756" s="203">
        <v>210</v>
      </c>
      <c r="J756" s="25">
        <v>200</v>
      </c>
      <c r="K756" s="25">
        <v>29</v>
      </c>
      <c r="L756" s="184">
        <f t="shared" si="97"/>
        <v>0.14499999999999999</v>
      </c>
      <c r="M756" s="206">
        <v>0</v>
      </c>
      <c r="N756" s="25">
        <v>4</v>
      </c>
      <c r="O756" s="201">
        <f t="shared" si="98"/>
        <v>1.9607843137254902E-2</v>
      </c>
      <c r="P756" s="172">
        <f t="shared" si="99"/>
        <v>210</v>
      </c>
      <c r="Q756" s="173">
        <f t="shared" si="100"/>
        <v>200</v>
      </c>
      <c r="R756" s="173">
        <f t="shared" si="101"/>
        <v>4</v>
      </c>
      <c r="S756" s="193">
        <f t="shared" si="102"/>
        <v>1.9607843137254902E-2</v>
      </c>
    </row>
    <row r="757" spans="1:19" x14ac:dyDescent="0.2">
      <c r="A757" s="192" t="s">
        <v>396</v>
      </c>
      <c r="B757" s="179" t="s">
        <v>110</v>
      </c>
      <c r="C757" s="180" t="s">
        <v>111</v>
      </c>
      <c r="D757" s="170"/>
      <c r="E757" s="171"/>
      <c r="F757" s="171"/>
      <c r="G757" s="171"/>
      <c r="H757" s="198" t="str">
        <f t="shared" si="96"/>
        <v/>
      </c>
      <c r="I757" s="203">
        <v>18</v>
      </c>
      <c r="J757" s="25">
        <v>15</v>
      </c>
      <c r="K757" s="25">
        <v>2</v>
      </c>
      <c r="L757" s="184">
        <f t="shared" si="97"/>
        <v>0.13333333333333333</v>
      </c>
      <c r="M757" s="206">
        <v>0</v>
      </c>
      <c r="N757" s="25">
        <v>2</v>
      </c>
      <c r="O757" s="201">
        <f t="shared" si="98"/>
        <v>0.11764705882352941</v>
      </c>
      <c r="P757" s="172">
        <f t="shared" si="99"/>
        <v>18</v>
      </c>
      <c r="Q757" s="173">
        <f t="shared" si="100"/>
        <v>15</v>
      </c>
      <c r="R757" s="173">
        <f t="shared" si="101"/>
        <v>2</v>
      </c>
      <c r="S757" s="193">
        <f t="shared" si="102"/>
        <v>0.11764705882352941</v>
      </c>
    </row>
    <row r="758" spans="1:19" x14ac:dyDescent="0.2">
      <c r="A758" s="192" t="s">
        <v>396</v>
      </c>
      <c r="B758" s="179" t="s">
        <v>112</v>
      </c>
      <c r="C758" s="180" t="s">
        <v>113</v>
      </c>
      <c r="D758" s="170"/>
      <c r="E758" s="171"/>
      <c r="F758" s="171"/>
      <c r="G758" s="171"/>
      <c r="H758" s="198" t="str">
        <f t="shared" si="96"/>
        <v/>
      </c>
      <c r="I758" s="203">
        <v>110</v>
      </c>
      <c r="J758" s="25">
        <v>70</v>
      </c>
      <c r="K758" s="25">
        <v>33</v>
      </c>
      <c r="L758" s="184">
        <f t="shared" si="97"/>
        <v>0.47142857142857142</v>
      </c>
      <c r="M758" s="206">
        <v>1</v>
      </c>
      <c r="N758" s="25">
        <v>0</v>
      </c>
      <c r="O758" s="201">
        <f t="shared" si="98"/>
        <v>0</v>
      </c>
      <c r="P758" s="172">
        <f t="shared" si="99"/>
        <v>110</v>
      </c>
      <c r="Q758" s="173">
        <f t="shared" si="100"/>
        <v>71</v>
      </c>
      <c r="R758" s="173" t="str">
        <f t="shared" si="101"/>
        <v/>
      </c>
      <c r="S758" s="193" t="str">
        <f t="shared" si="102"/>
        <v/>
      </c>
    </row>
    <row r="759" spans="1:19" x14ac:dyDescent="0.2">
      <c r="A759" s="192" t="s">
        <v>396</v>
      </c>
      <c r="B759" s="179" t="s">
        <v>114</v>
      </c>
      <c r="C759" s="180" t="s">
        <v>115</v>
      </c>
      <c r="D759" s="170"/>
      <c r="E759" s="171"/>
      <c r="F759" s="171"/>
      <c r="G759" s="171"/>
      <c r="H759" s="198" t="str">
        <f t="shared" si="96"/>
        <v/>
      </c>
      <c r="I759" s="203">
        <v>2691</v>
      </c>
      <c r="J759" s="25">
        <v>2326</v>
      </c>
      <c r="K759" s="25">
        <v>733</v>
      </c>
      <c r="L759" s="184">
        <f t="shared" si="97"/>
        <v>0.31513327601031815</v>
      </c>
      <c r="M759" s="206">
        <v>7</v>
      </c>
      <c r="N759" s="25">
        <v>337</v>
      </c>
      <c r="O759" s="201">
        <f t="shared" si="98"/>
        <v>0.12621722846441946</v>
      </c>
      <c r="P759" s="172">
        <f t="shared" si="99"/>
        <v>2691</v>
      </c>
      <c r="Q759" s="173">
        <f t="shared" si="100"/>
        <v>2333</v>
      </c>
      <c r="R759" s="173">
        <f t="shared" si="101"/>
        <v>337</v>
      </c>
      <c r="S759" s="193">
        <f t="shared" si="102"/>
        <v>0.12621722846441946</v>
      </c>
    </row>
    <row r="760" spans="1:19" x14ac:dyDescent="0.2">
      <c r="A760" s="192" t="s">
        <v>396</v>
      </c>
      <c r="B760" s="179" t="s">
        <v>116</v>
      </c>
      <c r="C760" s="180" t="s">
        <v>117</v>
      </c>
      <c r="D760" s="170"/>
      <c r="E760" s="171"/>
      <c r="F760" s="171"/>
      <c r="G760" s="171"/>
      <c r="H760" s="198" t="str">
        <f t="shared" si="96"/>
        <v/>
      </c>
      <c r="I760" s="203">
        <v>104</v>
      </c>
      <c r="J760" s="25">
        <v>73</v>
      </c>
      <c r="K760" s="25">
        <v>8</v>
      </c>
      <c r="L760" s="184">
        <f t="shared" si="97"/>
        <v>0.1095890410958904</v>
      </c>
      <c r="M760" s="206">
        <v>0</v>
      </c>
      <c r="N760" s="25">
        <v>19</v>
      </c>
      <c r="O760" s="201">
        <f t="shared" si="98"/>
        <v>0.20652173913043478</v>
      </c>
      <c r="P760" s="172">
        <f t="shared" si="99"/>
        <v>104</v>
      </c>
      <c r="Q760" s="173">
        <f t="shared" si="100"/>
        <v>73</v>
      </c>
      <c r="R760" s="173">
        <f t="shared" si="101"/>
        <v>19</v>
      </c>
      <c r="S760" s="193">
        <f t="shared" si="102"/>
        <v>0.20652173913043478</v>
      </c>
    </row>
    <row r="761" spans="1:19" x14ac:dyDescent="0.2">
      <c r="A761" s="192" t="s">
        <v>396</v>
      </c>
      <c r="B761" s="179" t="s">
        <v>119</v>
      </c>
      <c r="C761" s="180" t="s">
        <v>120</v>
      </c>
      <c r="D761" s="170"/>
      <c r="E761" s="171"/>
      <c r="F761" s="171"/>
      <c r="G761" s="171"/>
      <c r="H761" s="198" t="str">
        <f t="shared" si="96"/>
        <v/>
      </c>
      <c r="I761" s="203">
        <v>291</v>
      </c>
      <c r="J761" s="25">
        <v>228</v>
      </c>
      <c r="K761" s="25">
        <v>68</v>
      </c>
      <c r="L761" s="184">
        <f t="shared" si="97"/>
        <v>0.2982456140350877</v>
      </c>
      <c r="M761" s="206">
        <v>0</v>
      </c>
      <c r="N761" s="25">
        <v>48</v>
      </c>
      <c r="O761" s="201">
        <f t="shared" si="98"/>
        <v>0.17391304347826086</v>
      </c>
      <c r="P761" s="172">
        <f t="shared" si="99"/>
        <v>291</v>
      </c>
      <c r="Q761" s="173">
        <f t="shared" si="100"/>
        <v>228</v>
      </c>
      <c r="R761" s="173">
        <f t="shared" si="101"/>
        <v>48</v>
      </c>
      <c r="S761" s="193">
        <f t="shared" si="102"/>
        <v>0.17391304347826086</v>
      </c>
    </row>
    <row r="762" spans="1:19" x14ac:dyDescent="0.2">
      <c r="A762" s="192" t="s">
        <v>396</v>
      </c>
      <c r="B762" s="179" t="s">
        <v>121</v>
      </c>
      <c r="C762" s="180" t="s">
        <v>121</v>
      </c>
      <c r="D762" s="170"/>
      <c r="E762" s="171"/>
      <c r="F762" s="171"/>
      <c r="G762" s="171"/>
      <c r="H762" s="198" t="str">
        <f t="shared" si="96"/>
        <v/>
      </c>
      <c r="I762" s="203">
        <v>135</v>
      </c>
      <c r="J762" s="25">
        <v>129</v>
      </c>
      <c r="K762" s="25">
        <v>97</v>
      </c>
      <c r="L762" s="184">
        <f t="shared" si="97"/>
        <v>0.75193798449612403</v>
      </c>
      <c r="M762" s="206">
        <v>1</v>
      </c>
      <c r="N762" s="25">
        <v>5</v>
      </c>
      <c r="O762" s="201">
        <f t="shared" si="98"/>
        <v>3.7037037037037035E-2</v>
      </c>
      <c r="P762" s="172">
        <f t="shared" si="99"/>
        <v>135</v>
      </c>
      <c r="Q762" s="173">
        <f t="shared" si="100"/>
        <v>130</v>
      </c>
      <c r="R762" s="173">
        <f t="shared" si="101"/>
        <v>5</v>
      </c>
      <c r="S762" s="193">
        <f t="shared" si="102"/>
        <v>3.7037037037037035E-2</v>
      </c>
    </row>
    <row r="763" spans="1:19" x14ac:dyDescent="0.2">
      <c r="A763" s="192" t="s">
        <v>396</v>
      </c>
      <c r="B763" s="179" t="s">
        <v>378</v>
      </c>
      <c r="C763" s="180" t="s">
        <v>379</v>
      </c>
      <c r="D763" s="170"/>
      <c r="E763" s="171"/>
      <c r="F763" s="171"/>
      <c r="G763" s="171"/>
      <c r="H763" s="198" t="str">
        <f t="shared" ref="H763:H829" si="103">IF((E763+G763)&lt;&gt;0,G763/(E763+G763),"")</f>
        <v/>
      </c>
      <c r="I763" s="203">
        <v>489</v>
      </c>
      <c r="J763" s="25">
        <v>371</v>
      </c>
      <c r="K763" s="25">
        <v>116</v>
      </c>
      <c r="L763" s="184">
        <f t="shared" ref="L763:L829" si="104">IF(J763&lt;&gt;0,K763/J763,"")</f>
        <v>0.31266846361185985</v>
      </c>
      <c r="M763" s="206">
        <v>2</v>
      </c>
      <c r="N763" s="25">
        <v>82</v>
      </c>
      <c r="O763" s="201">
        <f t="shared" ref="O763:O829" si="105">IF((J763+M763+N763)&lt;&gt;0,N763/(J763+M763+N763),"")</f>
        <v>0.18021978021978022</v>
      </c>
      <c r="P763" s="172">
        <f t="shared" ref="P763:P829" si="106">IF(SUM(D763,I763)&gt;0,SUM(D763,I763),"")</f>
        <v>489</v>
      </c>
      <c r="Q763" s="173">
        <f t="shared" ref="Q763:Q829" si="107">IF(SUM(E763,J763, M763)&gt;0,SUM(E763,J763, M763),"")</f>
        <v>373</v>
      </c>
      <c r="R763" s="173">
        <f t="shared" ref="R763:R829" si="108">IF(SUM(G763,N763)&gt;0,SUM(G763,N763),"")</f>
        <v>82</v>
      </c>
      <c r="S763" s="193">
        <f t="shared" ref="S763:S829" si="109">IFERROR(IF((Q763+R763)&lt;&gt;0,R763/(Q763+R763),""),"")</f>
        <v>0.18021978021978022</v>
      </c>
    </row>
    <row r="764" spans="1:19" x14ac:dyDescent="0.2">
      <c r="A764" s="192" t="s">
        <v>396</v>
      </c>
      <c r="B764" s="179" t="s">
        <v>122</v>
      </c>
      <c r="C764" s="180" t="s">
        <v>123</v>
      </c>
      <c r="D764" s="170"/>
      <c r="E764" s="171"/>
      <c r="F764" s="171"/>
      <c r="G764" s="171"/>
      <c r="H764" s="198" t="str">
        <f t="shared" si="103"/>
        <v/>
      </c>
      <c r="I764" s="203">
        <v>59</v>
      </c>
      <c r="J764" s="25">
        <v>53</v>
      </c>
      <c r="K764" s="25">
        <v>21</v>
      </c>
      <c r="L764" s="184">
        <f t="shared" si="104"/>
        <v>0.39622641509433965</v>
      </c>
      <c r="M764" s="206">
        <v>0</v>
      </c>
      <c r="N764" s="25">
        <v>6</v>
      </c>
      <c r="O764" s="201">
        <f t="shared" si="105"/>
        <v>0.10169491525423729</v>
      </c>
      <c r="P764" s="172">
        <f t="shared" si="106"/>
        <v>59</v>
      </c>
      <c r="Q764" s="173">
        <f t="shared" si="107"/>
        <v>53</v>
      </c>
      <c r="R764" s="173">
        <f t="shared" si="108"/>
        <v>6</v>
      </c>
      <c r="S764" s="193">
        <f t="shared" si="109"/>
        <v>0.10169491525423729</v>
      </c>
    </row>
    <row r="765" spans="1:19" x14ac:dyDescent="0.2">
      <c r="A765" s="192" t="s">
        <v>396</v>
      </c>
      <c r="B765" s="179" t="s">
        <v>125</v>
      </c>
      <c r="C765" s="180" t="s">
        <v>126</v>
      </c>
      <c r="D765" s="170"/>
      <c r="E765" s="171"/>
      <c r="F765" s="171"/>
      <c r="G765" s="171"/>
      <c r="H765" s="198" t="str">
        <f t="shared" si="103"/>
        <v/>
      </c>
      <c r="I765" s="203">
        <v>1</v>
      </c>
      <c r="J765" s="25">
        <v>1</v>
      </c>
      <c r="K765" s="25">
        <v>0</v>
      </c>
      <c r="L765" s="184">
        <f t="shared" si="104"/>
        <v>0</v>
      </c>
      <c r="M765" s="206">
        <v>0</v>
      </c>
      <c r="N765" s="25">
        <v>0</v>
      </c>
      <c r="O765" s="201">
        <f t="shared" si="105"/>
        <v>0</v>
      </c>
      <c r="P765" s="172">
        <f t="shared" si="106"/>
        <v>1</v>
      </c>
      <c r="Q765" s="173">
        <f t="shared" si="107"/>
        <v>1</v>
      </c>
      <c r="R765" s="173" t="str">
        <f t="shared" si="108"/>
        <v/>
      </c>
      <c r="S765" s="193" t="str">
        <f t="shared" si="109"/>
        <v/>
      </c>
    </row>
    <row r="766" spans="1:19" x14ac:dyDescent="0.2">
      <c r="A766" s="192" t="s">
        <v>396</v>
      </c>
      <c r="B766" s="179" t="s">
        <v>130</v>
      </c>
      <c r="C766" s="180" t="s">
        <v>131</v>
      </c>
      <c r="D766" s="170"/>
      <c r="E766" s="171"/>
      <c r="F766" s="171"/>
      <c r="G766" s="171"/>
      <c r="H766" s="198" t="str">
        <f t="shared" si="103"/>
        <v/>
      </c>
      <c r="I766" s="203">
        <v>6</v>
      </c>
      <c r="J766" s="25">
        <v>6</v>
      </c>
      <c r="K766" s="25">
        <v>6</v>
      </c>
      <c r="L766" s="184">
        <f t="shared" si="104"/>
        <v>1</v>
      </c>
      <c r="M766" s="206">
        <v>0</v>
      </c>
      <c r="N766" s="25">
        <v>0</v>
      </c>
      <c r="O766" s="201">
        <f t="shared" si="105"/>
        <v>0</v>
      </c>
      <c r="P766" s="172">
        <f t="shared" si="106"/>
        <v>6</v>
      </c>
      <c r="Q766" s="173">
        <f t="shared" si="107"/>
        <v>6</v>
      </c>
      <c r="R766" s="173" t="str">
        <f t="shared" si="108"/>
        <v/>
      </c>
      <c r="S766" s="193" t="str">
        <f t="shared" si="109"/>
        <v/>
      </c>
    </row>
    <row r="767" spans="1:19" x14ac:dyDescent="0.2">
      <c r="A767" s="192" t="s">
        <v>396</v>
      </c>
      <c r="B767" s="179" t="s">
        <v>490</v>
      </c>
      <c r="C767" s="180" t="s">
        <v>132</v>
      </c>
      <c r="D767" s="170"/>
      <c r="E767" s="171"/>
      <c r="F767" s="171"/>
      <c r="G767" s="171"/>
      <c r="H767" s="198" t="str">
        <f t="shared" si="103"/>
        <v/>
      </c>
      <c r="I767" s="203">
        <v>72</v>
      </c>
      <c r="J767" s="25">
        <v>62</v>
      </c>
      <c r="K767" s="25">
        <v>38</v>
      </c>
      <c r="L767" s="184">
        <f t="shared" si="104"/>
        <v>0.61290322580645162</v>
      </c>
      <c r="M767" s="206">
        <v>0</v>
      </c>
      <c r="N767" s="25">
        <v>2</v>
      </c>
      <c r="O767" s="201">
        <f t="shared" si="105"/>
        <v>3.125E-2</v>
      </c>
      <c r="P767" s="172">
        <f t="shared" si="106"/>
        <v>72</v>
      </c>
      <c r="Q767" s="173">
        <f t="shared" si="107"/>
        <v>62</v>
      </c>
      <c r="R767" s="173">
        <f t="shared" si="108"/>
        <v>2</v>
      </c>
      <c r="S767" s="193">
        <f t="shared" si="109"/>
        <v>3.125E-2</v>
      </c>
    </row>
    <row r="768" spans="1:19" x14ac:dyDescent="0.2">
      <c r="A768" s="192" t="s">
        <v>396</v>
      </c>
      <c r="B768" s="179" t="s">
        <v>342</v>
      </c>
      <c r="C768" s="180" t="s">
        <v>343</v>
      </c>
      <c r="D768" s="170"/>
      <c r="E768" s="171"/>
      <c r="F768" s="171"/>
      <c r="G768" s="171"/>
      <c r="H768" s="198" t="str">
        <f t="shared" si="103"/>
        <v/>
      </c>
      <c r="I768" s="203">
        <v>213</v>
      </c>
      <c r="J768" s="25">
        <v>207</v>
      </c>
      <c r="K768" s="25">
        <v>60</v>
      </c>
      <c r="L768" s="184">
        <f t="shared" si="104"/>
        <v>0.28985507246376813</v>
      </c>
      <c r="M768" s="206">
        <v>0</v>
      </c>
      <c r="N768" s="25">
        <v>0</v>
      </c>
      <c r="O768" s="201">
        <f t="shared" si="105"/>
        <v>0</v>
      </c>
      <c r="P768" s="172">
        <f t="shared" si="106"/>
        <v>213</v>
      </c>
      <c r="Q768" s="173">
        <f t="shared" si="107"/>
        <v>207</v>
      </c>
      <c r="R768" s="173" t="str">
        <f t="shared" si="108"/>
        <v/>
      </c>
      <c r="S768" s="193" t="str">
        <f t="shared" si="109"/>
        <v/>
      </c>
    </row>
    <row r="769" spans="1:19" x14ac:dyDescent="0.2">
      <c r="A769" s="192" t="s">
        <v>396</v>
      </c>
      <c r="B769" s="179" t="s">
        <v>133</v>
      </c>
      <c r="C769" s="180" t="s">
        <v>134</v>
      </c>
      <c r="D769" s="170"/>
      <c r="E769" s="171"/>
      <c r="F769" s="171"/>
      <c r="G769" s="171"/>
      <c r="H769" s="198" t="str">
        <f t="shared" si="103"/>
        <v/>
      </c>
      <c r="I769" s="203">
        <v>132</v>
      </c>
      <c r="J769" s="25">
        <v>100</v>
      </c>
      <c r="K769" s="25">
        <v>52</v>
      </c>
      <c r="L769" s="184">
        <f t="shared" si="104"/>
        <v>0.52</v>
      </c>
      <c r="M769" s="206">
        <v>0</v>
      </c>
      <c r="N769" s="25">
        <v>29</v>
      </c>
      <c r="O769" s="201">
        <f t="shared" si="105"/>
        <v>0.22480620155038761</v>
      </c>
      <c r="P769" s="172">
        <f t="shared" si="106"/>
        <v>132</v>
      </c>
      <c r="Q769" s="173">
        <f t="shared" si="107"/>
        <v>100</v>
      </c>
      <c r="R769" s="173">
        <f t="shared" si="108"/>
        <v>29</v>
      </c>
      <c r="S769" s="193">
        <f t="shared" si="109"/>
        <v>0.22480620155038761</v>
      </c>
    </row>
    <row r="770" spans="1:19" x14ac:dyDescent="0.2">
      <c r="A770" s="192" t="s">
        <v>396</v>
      </c>
      <c r="B770" s="179" t="s">
        <v>147</v>
      </c>
      <c r="C770" s="180" t="s">
        <v>148</v>
      </c>
      <c r="D770" s="170"/>
      <c r="E770" s="171"/>
      <c r="F770" s="171"/>
      <c r="G770" s="171"/>
      <c r="H770" s="198" t="str">
        <f t="shared" si="103"/>
        <v/>
      </c>
      <c r="I770" s="203">
        <v>190</v>
      </c>
      <c r="J770" s="25">
        <v>73</v>
      </c>
      <c r="K770" s="25">
        <v>25</v>
      </c>
      <c r="L770" s="184">
        <f t="shared" si="104"/>
        <v>0.34246575342465752</v>
      </c>
      <c r="M770" s="206">
        <v>12</v>
      </c>
      <c r="N770" s="25">
        <v>95</v>
      </c>
      <c r="O770" s="201">
        <f t="shared" si="105"/>
        <v>0.52777777777777779</v>
      </c>
      <c r="P770" s="172">
        <f t="shared" si="106"/>
        <v>190</v>
      </c>
      <c r="Q770" s="173">
        <f t="shared" si="107"/>
        <v>85</v>
      </c>
      <c r="R770" s="173">
        <f t="shared" si="108"/>
        <v>95</v>
      </c>
      <c r="S770" s="193">
        <f t="shared" si="109"/>
        <v>0.52777777777777779</v>
      </c>
    </row>
    <row r="771" spans="1:19" x14ac:dyDescent="0.2">
      <c r="A771" s="192" t="s">
        <v>396</v>
      </c>
      <c r="B771" s="179" t="s">
        <v>151</v>
      </c>
      <c r="C771" s="180" t="s">
        <v>152</v>
      </c>
      <c r="D771" s="170"/>
      <c r="E771" s="171"/>
      <c r="F771" s="171"/>
      <c r="G771" s="171"/>
      <c r="H771" s="198" t="str">
        <f t="shared" si="103"/>
        <v/>
      </c>
      <c r="I771" s="203">
        <v>19</v>
      </c>
      <c r="J771" s="25">
        <v>19</v>
      </c>
      <c r="K771" s="25">
        <v>19</v>
      </c>
      <c r="L771" s="184">
        <f t="shared" si="104"/>
        <v>1</v>
      </c>
      <c r="M771" s="206">
        <v>0</v>
      </c>
      <c r="N771" s="25">
        <v>0</v>
      </c>
      <c r="O771" s="201">
        <f t="shared" si="105"/>
        <v>0</v>
      </c>
      <c r="P771" s="172">
        <f t="shared" si="106"/>
        <v>19</v>
      </c>
      <c r="Q771" s="173">
        <f t="shared" si="107"/>
        <v>19</v>
      </c>
      <c r="R771" s="173" t="str">
        <f t="shared" si="108"/>
        <v/>
      </c>
      <c r="S771" s="193" t="str">
        <f t="shared" si="109"/>
        <v/>
      </c>
    </row>
    <row r="772" spans="1:19" x14ac:dyDescent="0.2">
      <c r="A772" s="192" t="s">
        <v>396</v>
      </c>
      <c r="B772" s="179" t="s">
        <v>153</v>
      </c>
      <c r="C772" s="180" t="s">
        <v>154</v>
      </c>
      <c r="D772" s="170"/>
      <c r="E772" s="171"/>
      <c r="F772" s="171"/>
      <c r="G772" s="171"/>
      <c r="H772" s="198" t="str">
        <f t="shared" si="103"/>
        <v/>
      </c>
      <c r="I772" s="203">
        <v>139</v>
      </c>
      <c r="J772" s="25">
        <v>92</v>
      </c>
      <c r="K772" s="25">
        <v>21</v>
      </c>
      <c r="L772" s="184">
        <f t="shared" si="104"/>
        <v>0.22826086956521738</v>
      </c>
      <c r="M772" s="206">
        <v>0</v>
      </c>
      <c r="N772" s="25">
        <v>47</v>
      </c>
      <c r="O772" s="201">
        <f t="shared" si="105"/>
        <v>0.33812949640287771</v>
      </c>
      <c r="P772" s="172">
        <f t="shared" si="106"/>
        <v>139</v>
      </c>
      <c r="Q772" s="173">
        <f t="shared" si="107"/>
        <v>92</v>
      </c>
      <c r="R772" s="173">
        <f t="shared" si="108"/>
        <v>47</v>
      </c>
      <c r="S772" s="193">
        <f t="shared" si="109"/>
        <v>0.33812949640287771</v>
      </c>
    </row>
    <row r="773" spans="1:19" x14ac:dyDescent="0.2">
      <c r="A773" s="192" t="s">
        <v>396</v>
      </c>
      <c r="B773" s="179" t="s">
        <v>158</v>
      </c>
      <c r="C773" s="180" t="s">
        <v>159</v>
      </c>
      <c r="D773" s="170"/>
      <c r="E773" s="171"/>
      <c r="F773" s="171"/>
      <c r="G773" s="171"/>
      <c r="H773" s="198" t="str">
        <f t="shared" si="103"/>
        <v/>
      </c>
      <c r="I773" s="203">
        <v>1</v>
      </c>
      <c r="J773" s="25">
        <v>1</v>
      </c>
      <c r="K773" s="25">
        <v>1</v>
      </c>
      <c r="L773" s="184">
        <f t="shared" si="104"/>
        <v>1</v>
      </c>
      <c r="M773" s="206">
        <v>0</v>
      </c>
      <c r="N773" s="25">
        <v>0</v>
      </c>
      <c r="O773" s="201">
        <f t="shared" si="105"/>
        <v>0</v>
      </c>
      <c r="P773" s="172">
        <f t="shared" si="106"/>
        <v>1</v>
      </c>
      <c r="Q773" s="173">
        <f t="shared" si="107"/>
        <v>1</v>
      </c>
      <c r="R773" s="173" t="str">
        <f t="shared" si="108"/>
        <v/>
      </c>
      <c r="S773" s="193" t="str">
        <f t="shared" si="109"/>
        <v/>
      </c>
    </row>
    <row r="774" spans="1:19" x14ac:dyDescent="0.2">
      <c r="A774" s="192" t="s">
        <v>396</v>
      </c>
      <c r="B774" s="179" t="s">
        <v>160</v>
      </c>
      <c r="C774" s="180" t="s">
        <v>161</v>
      </c>
      <c r="D774" s="170"/>
      <c r="E774" s="171"/>
      <c r="F774" s="171"/>
      <c r="G774" s="171"/>
      <c r="H774" s="198" t="str">
        <f t="shared" si="103"/>
        <v/>
      </c>
      <c r="I774" s="203">
        <v>56</v>
      </c>
      <c r="J774" s="25">
        <v>53</v>
      </c>
      <c r="K774" s="25">
        <v>14</v>
      </c>
      <c r="L774" s="184">
        <f t="shared" si="104"/>
        <v>0.26415094339622641</v>
      </c>
      <c r="M774" s="206">
        <v>0</v>
      </c>
      <c r="N774" s="25">
        <v>1</v>
      </c>
      <c r="O774" s="201">
        <f t="shared" si="105"/>
        <v>1.8518518518518517E-2</v>
      </c>
      <c r="P774" s="172">
        <f t="shared" si="106"/>
        <v>56</v>
      </c>
      <c r="Q774" s="173">
        <f t="shared" si="107"/>
        <v>53</v>
      </c>
      <c r="R774" s="173">
        <f t="shared" si="108"/>
        <v>1</v>
      </c>
      <c r="S774" s="193">
        <f t="shared" si="109"/>
        <v>1.8518518518518517E-2</v>
      </c>
    </row>
    <row r="775" spans="1:19" x14ac:dyDescent="0.2">
      <c r="A775" s="192" t="s">
        <v>396</v>
      </c>
      <c r="B775" s="179" t="s">
        <v>164</v>
      </c>
      <c r="C775" s="180" t="s">
        <v>165</v>
      </c>
      <c r="D775" s="170"/>
      <c r="E775" s="171"/>
      <c r="F775" s="171"/>
      <c r="G775" s="171"/>
      <c r="H775" s="198" t="str">
        <f t="shared" si="103"/>
        <v/>
      </c>
      <c r="I775" s="203">
        <v>94</v>
      </c>
      <c r="J775" s="25">
        <v>91</v>
      </c>
      <c r="K775" s="25">
        <v>71</v>
      </c>
      <c r="L775" s="184">
        <f t="shared" si="104"/>
        <v>0.78021978021978022</v>
      </c>
      <c r="M775" s="206">
        <v>0</v>
      </c>
      <c r="N775" s="25">
        <v>1</v>
      </c>
      <c r="O775" s="201">
        <f t="shared" si="105"/>
        <v>1.0869565217391304E-2</v>
      </c>
      <c r="P775" s="172">
        <f t="shared" si="106"/>
        <v>94</v>
      </c>
      <c r="Q775" s="173">
        <f t="shared" si="107"/>
        <v>91</v>
      </c>
      <c r="R775" s="173">
        <f t="shared" si="108"/>
        <v>1</v>
      </c>
      <c r="S775" s="193">
        <f t="shared" si="109"/>
        <v>1.0869565217391304E-2</v>
      </c>
    </row>
    <row r="776" spans="1:19" x14ac:dyDescent="0.2">
      <c r="A776" s="192" t="s">
        <v>396</v>
      </c>
      <c r="B776" s="179" t="s">
        <v>166</v>
      </c>
      <c r="C776" s="180" t="s">
        <v>167</v>
      </c>
      <c r="D776" s="170"/>
      <c r="E776" s="171"/>
      <c r="F776" s="171"/>
      <c r="G776" s="171"/>
      <c r="H776" s="198" t="str">
        <f t="shared" si="103"/>
        <v/>
      </c>
      <c r="I776" s="203">
        <v>200</v>
      </c>
      <c r="J776" s="25">
        <v>162</v>
      </c>
      <c r="K776" s="25">
        <v>86</v>
      </c>
      <c r="L776" s="184">
        <f t="shared" si="104"/>
        <v>0.53086419753086422</v>
      </c>
      <c r="M776" s="206">
        <v>0</v>
      </c>
      <c r="N776" s="25">
        <v>38</v>
      </c>
      <c r="O776" s="201">
        <f t="shared" si="105"/>
        <v>0.19</v>
      </c>
      <c r="P776" s="172">
        <f t="shared" si="106"/>
        <v>200</v>
      </c>
      <c r="Q776" s="173">
        <f t="shared" si="107"/>
        <v>162</v>
      </c>
      <c r="R776" s="173">
        <f t="shared" si="108"/>
        <v>38</v>
      </c>
      <c r="S776" s="193">
        <f t="shared" si="109"/>
        <v>0.19</v>
      </c>
    </row>
    <row r="777" spans="1:19" ht="29" x14ac:dyDescent="0.2">
      <c r="A777" s="192" t="s">
        <v>396</v>
      </c>
      <c r="B777" s="179" t="s">
        <v>168</v>
      </c>
      <c r="C777" s="180" t="s">
        <v>516</v>
      </c>
      <c r="D777" s="170"/>
      <c r="E777" s="171"/>
      <c r="F777" s="171"/>
      <c r="G777" s="171"/>
      <c r="H777" s="198" t="str">
        <f t="shared" si="103"/>
        <v/>
      </c>
      <c r="I777" s="203">
        <v>4085</v>
      </c>
      <c r="J777" s="25">
        <v>4057</v>
      </c>
      <c r="K777" s="25">
        <v>152</v>
      </c>
      <c r="L777" s="184">
        <f t="shared" si="104"/>
        <v>3.7466107961547944E-2</v>
      </c>
      <c r="M777" s="206">
        <v>0</v>
      </c>
      <c r="N777" s="25">
        <v>14</v>
      </c>
      <c r="O777" s="201">
        <f t="shared" si="105"/>
        <v>3.4389584868582657E-3</v>
      </c>
      <c r="P777" s="172">
        <f t="shared" si="106"/>
        <v>4085</v>
      </c>
      <c r="Q777" s="173">
        <f t="shared" si="107"/>
        <v>4057</v>
      </c>
      <c r="R777" s="173">
        <f t="shared" si="108"/>
        <v>14</v>
      </c>
      <c r="S777" s="193">
        <f t="shared" si="109"/>
        <v>3.4389584868582657E-3</v>
      </c>
    </row>
    <row r="778" spans="1:19" ht="29" x14ac:dyDescent="0.2">
      <c r="A778" s="192" t="s">
        <v>396</v>
      </c>
      <c r="B778" s="179" t="s">
        <v>168</v>
      </c>
      <c r="C778" s="180" t="s">
        <v>170</v>
      </c>
      <c r="D778" s="170"/>
      <c r="E778" s="171"/>
      <c r="F778" s="171"/>
      <c r="G778" s="171"/>
      <c r="H778" s="198" t="str">
        <f t="shared" si="103"/>
        <v/>
      </c>
      <c r="I778" s="203">
        <v>22227</v>
      </c>
      <c r="J778" s="25">
        <v>21913</v>
      </c>
      <c r="K778" s="25">
        <v>3629</v>
      </c>
      <c r="L778" s="184">
        <f t="shared" si="104"/>
        <v>0.16560945557431661</v>
      </c>
      <c r="M778" s="206">
        <v>0</v>
      </c>
      <c r="N778" s="25">
        <v>283</v>
      </c>
      <c r="O778" s="201">
        <f t="shared" si="105"/>
        <v>1.2750045053162733E-2</v>
      </c>
      <c r="P778" s="172">
        <f t="shared" si="106"/>
        <v>22227</v>
      </c>
      <c r="Q778" s="173">
        <f t="shared" si="107"/>
        <v>21913</v>
      </c>
      <c r="R778" s="173">
        <f t="shared" si="108"/>
        <v>283</v>
      </c>
      <c r="S778" s="193">
        <f t="shared" si="109"/>
        <v>1.2750045053162733E-2</v>
      </c>
    </row>
    <row r="779" spans="1:19" ht="29" x14ac:dyDescent="0.2">
      <c r="A779" s="192" t="s">
        <v>396</v>
      </c>
      <c r="B779" s="179" t="s">
        <v>168</v>
      </c>
      <c r="C779" s="180" t="s">
        <v>169</v>
      </c>
      <c r="D779" s="170"/>
      <c r="E779" s="171"/>
      <c r="F779" s="171"/>
      <c r="G779" s="171"/>
      <c r="H779" s="198" t="str">
        <f t="shared" si="103"/>
        <v/>
      </c>
      <c r="I779" s="203">
        <v>5647</v>
      </c>
      <c r="J779" s="25">
        <v>5623</v>
      </c>
      <c r="K779" s="25">
        <v>3018</v>
      </c>
      <c r="L779" s="184">
        <f t="shared" si="104"/>
        <v>0.53672416859327765</v>
      </c>
      <c r="M779" s="206">
        <v>0</v>
      </c>
      <c r="N779" s="25">
        <v>18</v>
      </c>
      <c r="O779" s="201">
        <f t="shared" si="105"/>
        <v>3.1909235951072504E-3</v>
      </c>
      <c r="P779" s="172">
        <f t="shared" si="106"/>
        <v>5647</v>
      </c>
      <c r="Q779" s="173">
        <f t="shared" si="107"/>
        <v>5623</v>
      </c>
      <c r="R779" s="173">
        <f t="shared" si="108"/>
        <v>18</v>
      </c>
      <c r="S779" s="193">
        <f t="shared" si="109"/>
        <v>3.1909235951072504E-3</v>
      </c>
    </row>
    <row r="780" spans="1:19" ht="29" x14ac:dyDescent="0.2">
      <c r="A780" s="192" t="s">
        <v>396</v>
      </c>
      <c r="B780" s="179" t="s">
        <v>168</v>
      </c>
      <c r="C780" s="180" t="s">
        <v>171</v>
      </c>
      <c r="D780" s="170"/>
      <c r="E780" s="171"/>
      <c r="F780" s="171"/>
      <c r="G780" s="171"/>
      <c r="H780" s="198" t="str">
        <f t="shared" si="103"/>
        <v/>
      </c>
      <c r="I780" s="203">
        <v>3756</v>
      </c>
      <c r="J780" s="25">
        <v>3742</v>
      </c>
      <c r="K780" s="25">
        <v>2016</v>
      </c>
      <c r="L780" s="184">
        <f t="shared" si="104"/>
        <v>0.53874933190807051</v>
      </c>
      <c r="M780" s="206">
        <v>0</v>
      </c>
      <c r="N780" s="25">
        <v>7</v>
      </c>
      <c r="O780" s="201">
        <f t="shared" si="105"/>
        <v>1.8671645772205922E-3</v>
      </c>
      <c r="P780" s="172">
        <f t="shared" si="106"/>
        <v>3756</v>
      </c>
      <c r="Q780" s="173">
        <f t="shared" si="107"/>
        <v>3742</v>
      </c>
      <c r="R780" s="173">
        <f t="shared" si="108"/>
        <v>7</v>
      </c>
      <c r="S780" s="193">
        <f t="shared" si="109"/>
        <v>1.8671645772205922E-3</v>
      </c>
    </row>
    <row r="781" spans="1:19" x14ac:dyDescent="0.2">
      <c r="A781" s="192" t="s">
        <v>396</v>
      </c>
      <c r="B781" s="179" t="s">
        <v>174</v>
      </c>
      <c r="C781" s="180" t="s">
        <v>175</v>
      </c>
      <c r="D781" s="170"/>
      <c r="E781" s="171"/>
      <c r="F781" s="171"/>
      <c r="G781" s="171"/>
      <c r="H781" s="198" t="str">
        <f t="shared" si="103"/>
        <v/>
      </c>
      <c r="I781" s="203">
        <v>401</v>
      </c>
      <c r="J781" s="25">
        <v>361</v>
      </c>
      <c r="K781" s="25">
        <v>345</v>
      </c>
      <c r="L781" s="184">
        <f t="shared" si="104"/>
        <v>0.95567867036011078</v>
      </c>
      <c r="M781" s="206">
        <v>0</v>
      </c>
      <c r="N781" s="25">
        <v>37</v>
      </c>
      <c r="O781" s="201">
        <f t="shared" si="105"/>
        <v>9.2964824120603015E-2</v>
      </c>
      <c r="P781" s="172">
        <f t="shared" si="106"/>
        <v>401</v>
      </c>
      <c r="Q781" s="173">
        <f t="shared" si="107"/>
        <v>361</v>
      </c>
      <c r="R781" s="173">
        <f t="shared" si="108"/>
        <v>37</v>
      </c>
      <c r="S781" s="193">
        <f t="shared" si="109"/>
        <v>9.2964824120603015E-2</v>
      </c>
    </row>
    <row r="782" spans="1:19" x14ac:dyDescent="0.2">
      <c r="A782" s="192" t="s">
        <v>396</v>
      </c>
      <c r="B782" s="179" t="s">
        <v>178</v>
      </c>
      <c r="C782" s="180" t="s">
        <v>496</v>
      </c>
      <c r="D782" s="170"/>
      <c r="E782" s="171"/>
      <c r="F782" s="171"/>
      <c r="G782" s="171"/>
      <c r="H782" s="198" t="str">
        <f t="shared" si="103"/>
        <v/>
      </c>
      <c r="I782" s="203">
        <v>249</v>
      </c>
      <c r="J782" s="25">
        <v>214</v>
      </c>
      <c r="K782" s="25">
        <v>104</v>
      </c>
      <c r="L782" s="184">
        <f t="shared" si="104"/>
        <v>0.48598130841121495</v>
      </c>
      <c r="M782" s="206">
        <v>0</v>
      </c>
      <c r="N782" s="25">
        <v>32</v>
      </c>
      <c r="O782" s="201">
        <f t="shared" si="105"/>
        <v>0.13008130081300814</v>
      </c>
      <c r="P782" s="172">
        <f t="shared" si="106"/>
        <v>249</v>
      </c>
      <c r="Q782" s="173">
        <f t="shared" si="107"/>
        <v>214</v>
      </c>
      <c r="R782" s="173">
        <f t="shared" si="108"/>
        <v>32</v>
      </c>
      <c r="S782" s="193">
        <f t="shared" si="109"/>
        <v>0.13008130081300814</v>
      </c>
    </row>
    <row r="783" spans="1:19" x14ac:dyDescent="0.2">
      <c r="A783" s="192" t="s">
        <v>396</v>
      </c>
      <c r="B783" s="179" t="s">
        <v>178</v>
      </c>
      <c r="C783" s="180" t="s">
        <v>179</v>
      </c>
      <c r="D783" s="170"/>
      <c r="E783" s="171"/>
      <c r="F783" s="171"/>
      <c r="G783" s="171"/>
      <c r="H783" s="198" t="str">
        <f t="shared" si="103"/>
        <v/>
      </c>
      <c r="I783" s="203">
        <v>33</v>
      </c>
      <c r="J783" s="25">
        <v>32</v>
      </c>
      <c r="K783" s="25">
        <v>15</v>
      </c>
      <c r="L783" s="184">
        <f t="shared" si="104"/>
        <v>0.46875</v>
      </c>
      <c r="M783" s="206">
        <v>0</v>
      </c>
      <c r="N783" s="25">
        <v>1</v>
      </c>
      <c r="O783" s="201">
        <f t="shared" si="105"/>
        <v>3.0303030303030304E-2</v>
      </c>
      <c r="P783" s="172">
        <f t="shared" si="106"/>
        <v>33</v>
      </c>
      <c r="Q783" s="173">
        <f t="shared" si="107"/>
        <v>32</v>
      </c>
      <c r="R783" s="173">
        <f t="shared" si="108"/>
        <v>1</v>
      </c>
      <c r="S783" s="193">
        <f t="shared" si="109"/>
        <v>3.0303030303030304E-2</v>
      </c>
    </row>
    <row r="784" spans="1:19" x14ac:dyDescent="0.2">
      <c r="A784" s="192" t="s">
        <v>396</v>
      </c>
      <c r="B784" s="179" t="s">
        <v>180</v>
      </c>
      <c r="C784" s="180" t="s">
        <v>180</v>
      </c>
      <c r="D784" s="170"/>
      <c r="E784" s="171"/>
      <c r="F784" s="171"/>
      <c r="G784" s="171"/>
      <c r="H784" s="198" t="str">
        <f t="shared" si="103"/>
        <v/>
      </c>
      <c r="I784" s="203">
        <v>22</v>
      </c>
      <c r="J784" s="25">
        <v>22</v>
      </c>
      <c r="K784" s="25">
        <v>21</v>
      </c>
      <c r="L784" s="184">
        <f t="shared" si="104"/>
        <v>0.95454545454545459</v>
      </c>
      <c r="M784" s="206">
        <v>0</v>
      </c>
      <c r="N784" s="25">
        <v>0</v>
      </c>
      <c r="O784" s="201">
        <f t="shared" si="105"/>
        <v>0</v>
      </c>
      <c r="P784" s="172">
        <f t="shared" si="106"/>
        <v>22</v>
      </c>
      <c r="Q784" s="173">
        <f t="shared" si="107"/>
        <v>22</v>
      </c>
      <c r="R784" s="173" t="str">
        <f t="shared" si="108"/>
        <v/>
      </c>
      <c r="S784" s="193" t="str">
        <f t="shared" si="109"/>
        <v/>
      </c>
    </row>
    <row r="785" spans="1:19" x14ac:dyDescent="0.2">
      <c r="A785" s="192" t="s">
        <v>396</v>
      </c>
      <c r="B785" s="179" t="s">
        <v>182</v>
      </c>
      <c r="C785" s="180" t="s">
        <v>184</v>
      </c>
      <c r="D785" s="170"/>
      <c r="E785" s="171"/>
      <c r="F785" s="171"/>
      <c r="G785" s="171"/>
      <c r="H785" s="198" t="str">
        <f t="shared" si="103"/>
        <v/>
      </c>
      <c r="I785" s="203">
        <v>114</v>
      </c>
      <c r="J785" s="25">
        <v>111</v>
      </c>
      <c r="K785" s="25">
        <v>54</v>
      </c>
      <c r="L785" s="184">
        <f t="shared" si="104"/>
        <v>0.48648648648648651</v>
      </c>
      <c r="M785" s="206">
        <v>0</v>
      </c>
      <c r="N785" s="25">
        <v>0</v>
      </c>
      <c r="O785" s="201">
        <f t="shared" si="105"/>
        <v>0</v>
      </c>
      <c r="P785" s="172">
        <f t="shared" si="106"/>
        <v>114</v>
      </c>
      <c r="Q785" s="173">
        <f t="shared" si="107"/>
        <v>111</v>
      </c>
      <c r="R785" s="173" t="str">
        <f t="shared" si="108"/>
        <v/>
      </c>
      <c r="S785" s="193" t="str">
        <f t="shared" si="109"/>
        <v/>
      </c>
    </row>
    <row r="786" spans="1:19" x14ac:dyDescent="0.2">
      <c r="A786" s="192" t="s">
        <v>396</v>
      </c>
      <c r="B786" s="179" t="s">
        <v>542</v>
      </c>
      <c r="C786" s="180" t="s">
        <v>118</v>
      </c>
      <c r="D786" s="170"/>
      <c r="E786" s="171"/>
      <c r="F786" s="171"/>
      <c r="G786" s="171"/>
      <c r="H786" s="198" t="str">
        <f t="shared" si="103"/>
        <v/>
      </c>
      <c r="I786" s="203">
        <v>3</v>
      </c>
      <c r="J786" s="25">
        <v>3</v>
      </c>
      <c r="K786" s="25">
        <v>0</v>
      </c>
      <c r="L786" s="184">
        <f t="shared" si="104"/>
        <v>0</v>
      </c>
      <c r="M786" s="206">
        <v>0</v>
      </c>
      <c r="N786" s="25">
        <v>0</v>
      </c>
      <c r="O786" s="201">
        <f t="shared" si="105"/>
        <v>0</v>
      </c>
      <c r="P786" s="172">
        <f t="shared" si="106"/>
        <v>3</v>
      </c>
      <c r="Q786" s="173">
        <f t="shared" si="107"/>
        <v>3</v>
      </c>
      <c r="R786" s="173" t="str">
        <f t="shared" si="108"/>
        <v/>
      </c>
      <c r="S786" s="193" t="str">
        <f t="shared" si="109"/>
        <v/>
      </c>
    </row>
    <row r="787" spans="1:19" x14ac:dyDescent="0.2">
      <c r="A787" s="192" t="s">
        <v>396</v>
      </c>
      <c r="B787" s="179" t="s">
        <v>544</v>
      </c>
      <c r="C787" s="180" t="s">
        <v>196</v>
      </c>
      <c r="D787" s="170"/>
      <c r="E787" s="171"/>
      <c r="F787" s="171"/>
      <c r="G787" s="171"/>
      <c r="H787" s="198" t="str">
        <f t="shared" si="103"/>
        <v/>
      </c>
      <c r="I787" s="203">
        <v>2</v>
      </c>
      <c r="J787" s="25">
        <v>2</v>
      </c>
      <c r="K787" s="25">
        <v>2</v>
      </c>
      <c r="L787" s="184">
        <f t="shared" si="104"/>
        <v>1</v>
      </c>
      <c r="M787" s="206">
        <v>0</v>
      </c>
      <c r="N787" s="25">
        <v>0</v>
      </c>
      <c r="O787" s="201">
        <f t="shared" si="105"/>
        <v>0</v>
      </c>
      <c r="P787" s="172">
        <f t="shared" si="106"/>
        <v>2</v>
      </c>
      <c r="Q787" s="173">
        <f t="shared" si="107"/>
        <v>2</v>
      </c>
      <c r="R787" s="173" t="str">
        <f t="shared" si="108"/>
        <v/>
      </c>
      <c r="S787" s="193" t="str">
        <f t="shared" si="109"/>
        <v/>
      </c>
    </row>
    <row r="788" spans="1:19" x14ac:dyDescent="0.2">
      <c r="A788" s="192" t="s">
        <v>396</v>
      </c>
      <c r="B788" s="179" t="s">
        <v>198</v>
      </c>
      <c r="C788" s="180" t="s">
        <v>199</v>
      </c>
      <c r="D788" s="170"/>
      <c r="E788" s="171"/>
      <c r="F788" s="171"/>
      <c r="G788" s="171"/>
      <c r="H788" s="198" t="str">
        <f t="shared" si="103"/>
        <v/>
      </c>
      <c r="I788" s="203">
        <v>75</v>
      </c>
      <c r="J788" s="25">
        <v>75</v>
      </c>
      <c r="K788" s="25">
        <v>36</v>
      </c>
      <c r="L788" s="184">
        <f t="shared" si="104"/>
        <v>0.48</v>
      </c>
      <c r="M788" s="206">
        <v>0</v>
      </c>
      <c r="N788" s="25">
        <v>0</v>
      </c>
      <c r="O788" s="201">
        <f t="shared" si="105"/>
        <v>0</v>
      </c>
      <c r="P788" s="172">
        <f t="shared" si="106"/>
        <v>75</v>
      </c>
      <c r="Q788" s="173">
        <f t="shared" si="107"/>
        <v>75</v>
      </c>
      <c r="R788" s="173" t="str">
        <f t="shared" si="108"/>
        <v/>
      </c>
      <c r="S788" s="193" t="str">
        <f t="shared" si="109"/>
        <v/>
      </c>
    </row>
    <row r="789" spans="1:19" x14ac:dyDescent="0.2">
      <c r="A789" s="192" t="s">
        <v>396</v>
      </c>
      <c r="B789" s="179" t="s">
        <v>202</v>
      </c>
      <c r="C789" s="180" t="s">
        <v>203</v>
      </c>
      <c r="D789" s="170"/>
      <c r="E789" s="171"/>
      <c r="F789" s="171"/>
      <c r="G789" s="171"/>
      <c r="H789" s="198" t="str">
        <f t="shared" si="103"/>
        <v/>
      </c>
      <c r="I789" s="203">
        <v>76</v>
      </c>
      <c r="J789" s="25">
        <v>62</v>
      </c>
      <c r="K789" s="25">
        <v>19</v>
      </c>
      <c r="L789" s="184">
        <f t="shared" si="104"/>
        <v>0.30645161290322581</v>
      </c>
      <c r="M789" s="206">
        <v>1</v>
      </c>
      <c r="N789" s="25">
        <v>10</v>
      </c>
      <c r="O789" s="201">
        <f t="shared" si="105"/>
        <v>0.13698630136986301</v>
      </c>
      <c r="P789" s="172">
        <f t="shared" si="106"/>
        <v>76</v>
      </c>
      <c r="Q789" s="173">
        <f t="shared" si="107"/>
        <v>63</v>
      </c>
      <c r="R789" s="173">
        <f t="shared" si="108"/>
        <v>10</v>
      </c>
      <c r="S789" s="193">
        <f t="shared" si="109"/>
        <v>0.13698630136986301</v>
      </c>
    </row>
    <row r="790" spans="1:19" x14ac:dyDescent="0.2">
      <c r="A790" s="192" t="s">
        <v>396</v>
      </c>
      <c r="B790" s="179" t="s">
        <v>204</v>
      </c>
      <c r="C790" s="180" t="s">
        <v>205</v>
      </c>
      <c r="D790" s="170"/>
      <c r="E790" s="171"/>
      <c r="F790" s="171"/>
      <c r="G790" s="171"/>
      <c r="H790" s="198" t="str">
        <f t="shared" si="103"/>
        <v/>
      </c>
      <c r="I790" s="203">
        <v>950</v>
      </c>
      <c r="J790" s="25">
        <v>787</v>
      </c>
      <c r="K790" s="25">
        <v>421</v>
      </c>
      <c r="L790" s="184">
        <f t="shared" si="104"/>
        <v>0.53494282083862765</v>
      </c>
      <c r="M790" s="206">
        <v>0</v>
      </c>
      <c r="N790" s="25">
        <v>162</v>
      </c>
      <c r="O790" s="201">
        <f t="shared" si="105"/>
        <v>0.17070600632244468</v>
      </c>
      <c r="P790" s="172">
        <f t="shared" si="106"/>
        <v>950</v>
      </c>
      <c r="Q790" s="173">
        <f t="shared" si="107"/>
        <v>787</v>
      </c>
      <c r="R790" s="173">
        <f t="shared" si="108"/>
        <v>162</v>
      </c>
      <c r="S790" s="193">
        <f t="shared" si="109"/>
        <v>0.17070600632244468</v>
      </c>
    </row>
    <row r="791" spans="1:19" x14ac:dyDescent="0.2">
      <c r="A791" s="192" t="s">
        <v>396</v>
      </c>
      <c r="B791" s="179" t="s">
        <v>204</v>
      </c>
      <c r="C791" s="180" t="s">
        <v>206</v>
      </c>
      <c r="D791" s="170"/>
      <c r="E791" s="171"/>
      <c r="F791" s="171"/>
      <c r="G791" s="171"/>
      <c r="H791" s="198" t="str">
        <f t="shared" si="103"/>
        <v/>
      </c>
      <c r="I791" s="203">
        <v>4039</v>
      </c>
      <c r="J791" s="25">
        <v>3514</v>
      </c>
      <c r="K791" s="25">
        <v>3079</v>
      </c>
      <c r="L791" s="184">
        <f t="shared" si="104"/>
        <v>0.87620944792259536</v>
      </c>
      <c r="M791" s="206">
        <v>21</v>
      </c>
      <c r="N791" s="25">
        <v>488</v>
      </c>
      <c r="O791" s="201">
        <f t="shared" si="105"/>
        <v>0.12130251056425553</v>
      </c>
      <c r="P791" s="172">
        <f t="shared" si="106"/>
        <v>4039</v>
      </c>
      <c r="Q791" s="173">
        <f t="shared" si="107"/>
        <v>3535</v>
      </c>
      <c r="R791" s="173">
        <f t="shared" si="108"/>
        <v>488</v>
      </c>
      <c r="S791" s="193">
        <f t="shared" si="109"/>
        <v>0.12130251056425553</v>
      </c>
    </row>
    <row r="792" spans="1:19" x14ac:dyDescent="0.2">
      <c r="A792" s="192" t="s">
        <v>396</v>
      </c>
      <c r="B792" s="179" t="s">
        <v>209</v>
      </c>
      <c r="C792" s="180" t="s">
        <v>210</v>
      </c>
      <c r="D792" s="170"/>
      <c r="E792" s="171"/>
      <c r="F792" s="171"/>
      <c r="G792" s="171"/>
      <c r="H792" s="198" t="str">
        <f t="shared" si="103"/>
        <v/>
      </c>
      <c r="I792" s="203">
        <v>36</v>
      </c>
      <c r="J792" s="25">
        <v>32</v>
      </c>
      <c r="K792" s="25">
        <v>25</v>
      </c>
      <c r="L792" s="184">
        <f t="shared" si="104"/>
        <v>0.78125</v>
      </c>
      <c r="M792" s="206">
        <v>0</v>
      </c>
      <c r="N792" s="25">
        <v>4</v>
      </c>
      <c r="O792" s="201">
        <f t="shared" si="105"/>
        <v>0.1111111111111111</v>
      </c>
      <c r="P792" s="172">
        <f t="shared" si="106"/>
        <v>36</v>
      </c>
      <c r="Q792" s="173">
        <f t="shared" si="107"/>
        <v>32</v>
      </c>
      <c r="R792" s="173">
        <f t="shared" si="108"/>
        <v>4</v>
      </c>
      <c r="S792" s="193">
        <f t="shared" si="109"/>
        <v>0.1111111111111111</v>
      </c>
    </row>
    <row r="793" spans="1:19" x14ac:dyDescent="0.2">
      <c r="A793" s="192" t="s">
        <v>396</v>
      </c>
      <c r="B793" s="179" t="s">
        <v>209</v>
      </c>
      <c r="C793" s="180" t="s">
        <v>493</v>
      </c>
      <c r="D793" s="170"/>
      <c r="E793" s="171"/>
      <c r="F793" s="171"/>
      <c r="G793" s="171"/>
      <c r="H793" s="198" t="str">
        <f t="shared" si="103"/>
        <v/>
      </c>
      <c r="I793" s="203">
        <v>584</v>
      </c>
      <c r="J793" s="25">
        <v>563</v>
      </c>
      <c r="K793" s="25">
        <v>466</v>
      </c>
      <c r="L793" s="184">
        <f t="shared" si="104"/>
        <v>0.82770870337477798</v>
      </c>
      <c r="M793" s="206">
        <v>0</v>
      </c>
      <c r="N793" s="25">
        <v>21</v>
      </c>
      <c r="O793" s="201">
        <f t="shared" si="105"/>
        <v>3.5958904109589039E-2</v>
      </c>
      <c r="P793" s="172">
        <f t="shared" si="106"/>
        <v>584</v>
      </c>
      <c r="Q793" s="173">
        <f t="shared" si="107"/>
        <v>563</v>
      </c>
      <c r="R793" s="173">
        <f t="shared" si="108"/>
        <v>21</v>
      </c>
      <c r="S793" s="193">
        <f t="shared" si="109"/>
        <v>3.5958904109589039E-2</v>
      </c>
    </row>
    <row r="794" spans="1:19" x14ac:dyDescent="0.2">
      <c r="A794" s="192" t="s">
        <v>396</v>
      </c>
      <c r="B794" s="179" t="s">
        <v>209</v>
      </c>
      <c r="C794" s="180" t="s">
        <v>211</v>
      </c>
      <c r="D794" s="170"/>
      <c r="E794" s="171"/>
      <c r="F794" s="171"/>
      <c r="G794" s="171"/>
      <c r="H794" s="198" t="str">
        <f t="shared" si="103"/>
        <v/>
      </c>
      <c r="I794" s="203">
        <v>82</v>
      </c>
      <c r="J794" s="25">
        <v>69</v>
      </c>
      <c r="K794" s="25">
        <v>64</v>
      </c>
      <c r="L794" s="184">
        <f t="shared" si="104"/>
        <v>0.92753623188405798</v>
      </c>
      <c r="M794" s="206">
        <v>0</v>
      </c>
      <c r="N794" s="25">
        <v>13</v>
      </c>
      <c r="O794" s="201">
        <f t="shared" si="105"/>
        <v>0.15853658536585366</v>
      </c>
      <c r="P794" s="172">
        <f t="shared" si="106"/>
        <v>82</v>
      </c>
      <c r="Q794" s="173">
        <f t="shared" si="107"/>
        <v>69</v>
      </c>
      <c r="R794" s="173">
        <f t="shared" si="108"/>
        <v>13</v>
      </c>
      <c r="S794" s="193">
        <f t="shared" si="109"/>
        <v>0.15853658536585366</v>
      </c>
    </row>
    <row r="795" spans="1:19" ht="29" x14ac:dyDescent="0.2">
      <c r="A795" s="192" t="s">
        <v>396</v>
      </c>
      <c r="B795" s="179" t="s">
        <v>212</v>
      </c>
      <c r="C795" s="180" t="s">
        <v>213</v>
      </c>
      <c r="D795" s="170"/>
      <c r="E795" s="171"/>
      <c r="F795" s="171"/>
      <c r="G795" s="171"/>
      <c r="H795" s="198" t="str">
        <f t="shared" si="103"/>
        <v/>
      </c>
      <c r="I795" s="203">
        <v>809</v>
      </c>
      <c r="J795" s="25">
        <v>601</v>
      </c>
      <c r="K795" s="25">
        <v>336</v>
      </c>
      <c r="L795" s="184">
        <f t="shared" si="104"/>
        <v>0.55906821963394338</v>
      </c>
      <c r="M795" s="206">
        <v>3</v>
      </c>
      <c r="N795" s="25">
        <v>188</v>
      </c>
      <c r="O795" s="201">
        <f t="shared" si="105"/>
        <v>0.23737373737373738</v>
      </c>
      <c r="P795" s="172">
        <f t="shared" si="106"/>
        <v>809</v>
      </c>
      <c r="Q795" s="173">
        <f t="shared" si="107"/>
        <v>604</v>
      </c>
      <c r="R795" s="173">
        <f t="shared" si="108"/>
        <v>188</v>
      </c>
      <c r="S795" s="193">
        <f t="shared" si="109"/>
        <v>0.23737373737373738</v>
      </c>
    </row>
    <row r="796" spans="1:19" x14ac:dyDescent="0.2">
      <c r="A796" s="192" t="s">
        <v>396</v>
      </c>
      <c r="B796" s="179" t="s">
        <v>215</v>
      </c>
      <c r="C796" s="180" t="s">
        <v>217</v>
      </c>
      <c r="D796" s="170"/>
      <c r="E796" s="171"/>
      <c r="F796" s="171"/>
      <c r="G796" s="171"/>
      <c r="H796" s="198" t="str">
        <f t="shared" si="103"/>
        <v/>
      </c>
      <c r="I796" s="203">
        <v>413</v>
      </c>
      <c r="J796" s="25">
        <v>386</v>
      </c>
      <c r="K796" s="25">
        <v>236</v>
      </c>
      <c r="L796" s="184">
        <f t="shared" si="104"/>
        <v>0.6113989637305699</v>
      </c>
      <c r="M796" s="206">
        <v>1</v>
      </c>
      <c r="N796" s="25">
        <v>23</v>
      </c>
      <c r="O796" s="201">
        <f t="shared" si="105"/>
        <v>5.6097560975609757E-2</v>
      </c>
      <c r="P796" s="172">
        <f t="shared" si="106"/>
        <v>413</v>
      </c>
      <c r="Q796" s="173">
        <f t="shared" si="107"/>
        <v>387</v>
      </c>
      <c r="R796" s="173">
        <f t="shared" si="108"/>
        <v>23</v>
      </c>
      <c r="S796" s="193">
        <f t="shared" si="109"/>
        <v>5.6097560975609757E-2</v>
      </c>
    </row>
    <row r="797" spans="1:19" x14ac:dyDescent="0.2">
      <c r="A797" s="192" t="s">
        <v>396</v>
      </c>
      <c r="B797" s="179" t="s">
        <v>220</v>
      </c>
      <c r="C797" s="180" t="s">
        <v>221</v>
      </c>
      <c r="D797" s="170"/>
      <c r="E797" s="171"/>
      <c r="F797" s="171"/>
      <c r="G797" s="171"/>
      <c r="H797" s="198" t="str">
        <f t="shared" si="103"/>
        <v/>
      </c>
      <c r="I797" s="203">
        <v>13</v>
      </c>
      <c r="J797" s="25">
        <v>11</v>
      </c>
      <c r="K797" s="25">
        <v>3</v>
      </c>
      <c r="L797" s="184">
        <f t="shared" si="104"/>
        <v>0.27272727272727271</v>
      </c>
      <c r="M797" s="206">
        <v>1</v>
      </c>
      <c r="N797" s="25">
        <v>1</v>
      </c>
      <c r="O797" s="201">
        <f t="shared" si="105"/>
        <v>7.6923076923076927E-2</v>
      </c>
      <c r="P797" s="172">
        <f t="shared" si="106"/>
        <v>13</v>
      </c>
      <c r="Q797" s="173">
        <f t="shared" si="107"/>
        <v>12</v>
      </c>
      <c r="R797" s="173">
        <f t="shared" si="108"/>
        <v>1</v>
      </c>
      <c r="S797" s="193">
        <f t="shared" si="109"/>
        <v>7.6923076923076927E-2</v>
      </c>
    </row>
    <row r="798" spans="1:19" ht="29" x14ac:dyDescent="0.2">
      <c r="A798" s="192" t="s">
        <v>396</v>
      </c>
      <c r="B798" s="179" t="s">
        <v>220</v>
      </c>
      <c r="C798" s="180" t="s">
        <v>222</v>
      </c>
      <c r="D798" s="170"/>
      <c r="E798" s="171"/>
      <c r="F798" s="171"/>
      <c r="G798" s="171"/>
      <c r="H798" s="198" t="str">
        <f t="shared" si="103"/>
        <v/>
      </c>
      <c r="I798" s="203">
        <v>29</v>
      </c>
      <c r="J798" s="25">
        <v>24</v>
      </c>
      <c r="K798" s="25">
        <v>17</v>
      </c>
      <c r="L798" s="184">
        <f t="shared" si="104"/>
        <v>0.70833333333333337</v>
      </c>
      <c r="M798" s="206">
        <v>2</v>
      </c>
      <c r="N798" s="25">
        <v>2</v>
      </c>
      <c r="O798" s="201">
        <f t="shared" si="105"/>
        <v>7.1428571428571425E-2</v>
      </c>
      <c r="P798" s="172">
        <f t="shared" si="106"/>
        <v>29</v>
      </c>
      <c r="Q798" s="173">
        <f t="shared" si="107"/>
        <v>26</v>
      </c>
      <c r="R798" s="173">
        <f t="shared" si="108"/>
        <v>2</v>
      </c>
      <c r="S798" s="193">
        <f t="shared" si="109"/>
        <v>7.1428571428571425E-2</v>
      </c>
    </row>
    <row r="799" spans="1:19" x14ac:dyDescent="0.2">
      <c r="A799" s="192" t="s">
        <v>396</v>
      </c>
      <c r="B799" s="179" t="s">
        <v>220</v>
      </c>
      <c r="C799" s="180" t="s">
        <v>224</v>
      </c>
      <c r="D799" s="170"/>
      <c r="E799" s="171"/>
      <c r="F799" s="171"/>
      <c r="G799" s="171"/>
      <c r="H799" s="198" t="str">
        <f t="shared" si="103"/>
        <v/>
      </c>
      <c r="I799" s="203">
        <v>48</v>
      </c>
      <c r="J799" s="25">
        <v>44</v>
      </c>
      <c r="K799" s="25">
        <v>7</v>
      </c>
      <c r="L799" s="184">
        <f t="shared" si="104"/>
        <v>0.15909090909090909</v>
      </c>
      <c r="M799" s="206">
        <v>0</v>
      </c>
      <c r="N799" s="25">
        <v>3</v>
      </c>
      <c r="O799" s="201">
        <f t="shared" si="105"/>
        <v>6.3829787234042548E-2</v>
      </c>
      <c r="P799" s="172">
        <f t="shared" si="106"/>
        <v>48</v>
      </c>
      <c r="Q799" s="173">
        <f t="shared" si="107"/>
        <v>44</v>
      </c>
      <c r="R799" s="173">
        <f t="shared" si="108"/>
        <v>3</v>
      </c>
      <c r="S799" s="193">
        <f t="shared" si="109"/>
        <v>6.3829787234042548E-2</v>
      </c>
    </row>
    <row r="800" spans="1:19" x14ac:dyDescent="0.2">
      <c r="A800" s="192" t="s">
        <v>396</v>
      </c>
      <c r="B800" s="179" t="s">
        <v>220</v>
      </c>
      <c r="C800" s="180" t="s">
        <v>226</v>
      </c>
      <c r="D800" s="170"/>
      <c r="E800" s="171"/>
      <c r="F800" s="171"/>
      <c r="G800" s="171"/>
      <c r="H800" s="198" t="str">
        <f t="shared" si="103"/>
        <v/>
      </c>
      <c r="I800" s="203">
        <v>27</v>
      </c>
      <c r="J800" s="25">
        <v>24</v>
      </c>
      <c r="K800" s="25">
        <v>23</v>
      </c>
      <c r="L800" s="184">
        <f t="shared" si="104"/>
        <v>0.95833333333333337</v>
      </c>
      <c r="M800" s="206">
        <v>0</v>
      </c>
      <c r="N800" s="25">
        <v>2</v>
      </c>
      <c r="O800" s="201">
        <f t="shared" si="105"/>
        <v>7.6923076923076927E-2</v>
      </c>
      <c r="P800" s="172">
        <f t="shared" si="106"/>
        <v>27</v>
      </c>
      <c r="Q800" s="173">
        <f t="shared" si="107"/>
        <v>24</v>
      </c>
      <c r="R800" s="173">
        <f t="shared" si="108"/>
        <v>2</v>
      </c>
      <c r="S800" s="193">
        <f t="shared" si="109"/>
        <v>7.6923076923076927E-2</v>
      </c>
    </row>
    <row r="801" spans="1:19" x14ac:dyDescent="0.2">
      <c r="A801" s="192" t="s">
        <v>396</v>
      </c>
      <c r="B801" s="179" t="s">
        <v>227</v>
      </c>
      <c r="C801" s="180" t="s">
        <v>228</v>
      </c>
      <c r="D801" s="170"/>
      <c r="E801" s="171"/>
      <c r="F801" s="171"/>
      <c r="G801" s="171"/>
      <c r="H801" s="198" t="str">
        <f t="shared" si="103"/>
        <v/>
      </c>
      <c r="I801" s="203">
        <v>573</v>
      </c>
      <c r="J801" s="25">
        <v>531</v>
      </c>
      <c r="K801" s="25">
        <v>77</v>
      </c>
      <c r="L801" s="184">
        <f t="shared" si="104"/>
        <v>0.14500941619585686</v>
      </c>
      <c r="M801" s="206">
        <v>36</v>
      </c>
      <c r="N801" s="25">
        <v>2</v>
      </c>
      <c r="O801" s="201">
        <f t="shared" ref="O801:O803" si="110">IF((J801+M801+N801)&lt;&gt;0,N801/(J801+M801+N801),"")</f>
        <v>3.5149384885764497E-3</v>
      </c>
      <c r="P801" s="172">
        <f t="shared" ref="P801:P803" si="111">IF(SUM(D801,I801)&gt;0,SUM(D801,I801),"")</f>
        <v>573</v>
      </c>
      <c r="Q801" s="173">
        <f t="shared" ref="Q801:Q803" si="112">IF(SUM(E801,J801, M801)&gt;0,SUM(E801,J801, M801),"")</f>
        <v>567</v>
      </c>
      <c r="R801" s="173">
        <f t="shared" ref="R801:R803" si="113">IF(SUM(G801,N801)&gt;0,SUM(G801,N801),"")</f>
        <v>2</v>
      </c>
      <c r="S801" s="193">
        <f t="shared" ref="S801:S803" si="114">IFERROR(IF((Q801+R801)&lt;&gt;0,R801/(Q801+R801),""),"")</f>
        <v>3.5149384885764497E-3</v>
      </c>
    </row>
    <row r="802" spans="1:19" x14ac:dyDescent="0.2">
      <c r="A802" s="192" t="s">
        <v>396</v>
      </c>
      <c r="B802" s="179" t="s">
        <v>545</v>
      </c>
      <c r="C802" s="180" t="s">
        <v>231</v>
      </c>
      <c r="D802" s="170"/>
      <c r="E802" s="171"/>
      <c r="F802" s="171"/>
      <c r="G802" s="171"/>
      <c r="H802" s="198" t="str">
        <f t="shared" si="103"/>
        <v/>
      </c>
      <c r="I802" s="203">
        <v>16</v>
      </c>
      <c r="J802" s="25">
        <v>15</v>
      </c>
      <c r="K802" s="25">
        <v>4</v>
      </c>
      <c r="L802" s="184">
        <f t="shared" si="104"/>
        <v>0.26666666666666666</v>
      </c>
      <c r="M802" s="206">
        <v>0</v>
      </c>
      <c r="N802" s="25">
        <v>0</v>
      </c>
      <c r="O802" s="201">
        <f t="shared" si="110"/>
        <v>0</v>
      </c>
      <c r="P802" s="172">
        <f t="shared" si="111"/>
        <v>16</v>
      </c>
      <c r="Q802" s="173">
        <f t="shared" si="112"/>
        <v>15</v>
      </c>
      <c r="R802" s="173" t="str">
        <f t="shared" si="113"/>
        <v/>
      </c>
      <c r="S802" s="193" t="str">
        <f t="shared" si="114"/>
        <v/>
      </c>
    </row>
    <row r="803" spans="1:19" x14ac:dyDescent="0.2">
      <c r="A803" s="192" t="s">
        <v>396</v>
      </c>
      <c r="B803" s="179" t="s">
        <v>545</v>
      </c>
      <c r="C803" s="180" t="s">
        <v>232</v>
      </c>
      <c r="D803" s="170"/>
      <c r="E803" s="171"/>
      <c r="F803" s="171"/>
      <c r="G803" s="171"/>
      <c r="H803" s="198" t="str">
        <f t="shared" si="103"/>
        <v/>
      </c>
      <c r="I803" s="203">
        <v>21</v>
      </c>
      <c r="J803" s="25">
        <v>21</v>
      </c>
      <c r="K803" s="25">
        <v>6</v>
      </c>
      <c r="L803" s="184">
        <f t="shared" si="104"/>
        <v>0.2857142857142857</v>
      </c>
      <c r="M803" s="206">
        <v>0</v>
      </c>
      <c r="N803" s="25">
        <v>0</v>
      </c>
      <c r="O803" s="201">
        <f t="shared" si="110"/>
        <v>0</v>
      </c>
      <c r="P803" s="172">
        <f t="shared" si="111"/>
        <v>21</v>
      </c>
      <c r="Q803" s="173">
        <f t="shared" si="112"/>
        <v>21</v>
      </c>
      <c r="R803" s="173" t="str">
        <f t="shared" si="113"/>
        <v/>
      </c>
      <c r="S803" s="193" t="str">
        <f t="shared" si="114"/>
        <v/>
      </c>
    </row>
    <row r="804" spans="1:19" x14ac:dyDescent="0.2">
      <c r="A804" s="192" t="s">
        <v>389</v>
      </c>
      <c r="B804" s="179" t="s">
        <v>42</v>
      </c>
      <c r="C804" s="180" t="s">
        <v>43</v>
      </c>
      <c r="D804" s="170"/>
      <c r="E804" s="171"/>
      <c r="F804" s="171"/>
      <c r="G804" s="171"/>
      <c r="H804" s="198" t="str">
        <f t="shared" si="103"/>
        <v/>
      </c>
      <c r="I804" s="203">
        <v>28</v>
      </c>
      <c r="J804" s="25">
        <v>23</v>
      </c>
      <c r="K804" s="25">
        <v>1</v>
      </c>
      <c r="L804" s="184">
        <f t="shared" si="104"/>
        <v>4.3478260869565216E-2</v>
      </c>
      <c r="M804" s="206">
        <v>0</v>
      </c>
      <c r="N804" s="25">
        <v>0</v>
      </c>
      <c r="O804" s="201">
        <f t="shared" si="105"/>
        <v>0</v>
      </c>
      <c r="P804" s="172">
        <f t="shared" si="106"/>
        <v>28</v>
      </c>
      <c r="Q804" s="173">
        <f t="shared" si="107"/>
        <v>23</v>
      </c>
      <c r="R804" s="173" t="str">
        <f t="shared" si="108"/>
        <v/>
      </c>
      <c r="S804" s="193" t="str">
        <f t="shared" si="109"/>
        <v/>
      </c>
    </row>
    <row r="805" spans="1:19" x14ac:dyDescent="0.2">
      <c r="A805" s="192" t="s">
        <v>389</v>
      </c>
      <c r="B805" s="179" t="s">
        <v>92</v>
      </c>
      <c r="C805" s="180" t="s">
        <v>93</v>
      </c>
      <c r="D805" s="170"/>
      <c r="E805" s="171"/>
      <c r="F805" s="171"/>
      <c r="G805" s="171"/>
      <c r="H805" s="198" t="str">
        <f t="shared" si="103"/>
        <v/>
      </c>
      <c r="I805" s="203">
        <v>929</v>
      </c>
      <c r="J805" s="25">
        <v>653</v>
      </c>
      <c r="K805" s="25">
        <v>123</v>
      </c>
      <c r="L805" s="184">
        <f t="shared" si="104"/>
        <v>0.18836140888208269</v>
      </c>
      <c r="M805" s="206">
        <v>0</v>
      </c>
      <c r="N805" s="25">
        <v>250</v>
      </c>
      <c r="O805" s="201">
        <f t="shared" si="105"/>
        <v>0.27685492801771872</v>
      </c>
      <c r="P805" s="172">
        <f t="shared" si="106"/>
        <v>929</v>
      </c>
      <c r="Q805" s="173">
        <f t="shared" si="107"/>
        <v>653</v>
      </c>
      <c r="R805" s="173">
        <f t="shared" si="108"/>
        <v>250</v>
      </c>
      <c r="S805" s="193">
        <f t="shared" si="109"/>
        <v>0.27685492801771872</v>
      </c>
    </row>
    <row r="806" spans="1:19" ht="29" x14ac:dyDescent="0.2">
      <c r="A806" s="192" t="s">
        <v>389</v>
      </c>
      <c r="B806" s="179" t="s">
        <v>168</v>
      </c>
      <c r="C806" s="180" t="s">
        <v>170</v>
      </c>
      <c r="D806" s="170"/>
      <c r="E806" s="171"/>
      <c r="F806" s="171"/>
      <c r="G806" s="171"/>
      <c r="H806" s="198" t="str">
        <f t="shared" si="103"/>
        <v/>
      </c>
      <c r="I806" s="203">
        <v>164</v>
      </c>
      <c r="J806" s="25">
        <v>153</v>
      </c>
      <c r="K806" s="25">
        <v>123</v>
      </c>
      <c r="L806" s="184">
        <f t="shared" si="104"/>
        <v>0.80392156862745101</v>
      </c>
      <c r="M806" s="206">
        <v>0</v>
      </c>
      <c r="N806" s="25">
        <v>1</v>
      </c>
      <c r="O806" s="201">
        <f t="shared" si="105"/>
        <v>6.4935064935064939E-3</v>
      </c>
      <c r="P806" s="172">
        <f t="shared" si="106"/>
        <v>164</v>
      </c>
      <c r="Q806" s="173">
        <f t="shared" si="107"/>
        <v>153</v>
      </c>
      <c r="R806" s="173">
        <f t="shared" si="108"/>
        <v>1</v>
      </c>
      <c r="S806" s="193">
        <f t="shared" si="109"/>
        <v>6.4935064935064939E-3</v>
      </c>
    </row>
    <row r="807" spans="1:19" x14ac:dyDescent="0.2">
      <c r="A807" s="192" t="s">
        <v>389</v>
      </c>
      <c r="B807" s="179" t="s">
        <v>215</v>
      </c>
      <c r="C807" s="180" t="s">
        <v>217</v>
      </c>
      <c r="D807" s="170"/>
      <c r="E807" s="171"/>
      <c r="F807" s="171"/>
      <c r="G807" s="171"/>
      <c r="H807" s="198" t="str">
        <f t="shared" si="103"/>
        <v/>
      </c>
      <c r="I807" s="203">
        <v>798</v>
      </c>
      <c r="J807" s="25">
        <v>792</v>
      </c>
      <c r="K807" s="25">
        <v>136</v>
      </c>
      <c r="L807" s="184">
        <f t="shared" si="104"/>
        <v>0.17171717171717171</v>
      </c>
      <c r="M807" s="206">
        <v>0</v>
      </c>
      <c r="N807" s="25">
        <v>2</v>
      </c>
      <c r="O807" s="201">
        <f t="shared" si="105"/>
        <v>2.5188916876574307E-3</v>
      </c>
      <c r="P807" s="172">
        <f t="shared" si="106"/>
        <v>798</v>
      </c>
      <c r="Q807" s="173">
        <f t="shared" si="107"/>
        <v>792</v>
      </c>
      <c r="R807" s="173">
        <f t="shared" si="108"/>
        <v>2</v>
      </c>
      <c r="S807" s="193">
        <f t="shared" si="109"/>
        <v>2.5188916876574307E-3</v>
      </c>
    </row>
    <row r="808" spans="1:19" x14ac:dyDescent="0.2">
      <c r="A808" s="192" t="s">
        <v>389</v>
      </c>
      <c r="B808" s="179" t="s">
        <v>220</v>
      </c>
      <c r="C808" s="180" t="s">
        <v>226</v>
      </c>
      <c r="D808" s="170"/>
      <c r="E808" s="171"/>
      <c r="F808" s="171"/>
      <c r="G808" s="171"/>
      <c r="H808" s="198" t="str">
        <f t="shared" si="103"/>
        <v/>
      </c>
      <c r="I808" s="203">
        <v>816</v>
      </c>
      <c r="J808" s="25">
        <v>748</v>
      </c>
      <c r="K808" s="25">
        <v>48</v>
      </c>
      <c r="L808" s="184">
        <f t="shared" si="104"/>
        <v>6.4171122994652413E-2</v>
      </c>
      <c r="M808" s="206">
        <v>41</v>
      </c>
      <c r="N808" s="25">
        <v>6</v>
      </c>
      <c r="O808" s="201">
        <f t="shared" si="105"/>
        <v>7.5471698113207548E-3</v>
      </c>
      <c r="P808" s="172">
        <f t="shared" si="106"/>
        <v>816</v>
      </c>
      <c r="Q808" s="173">
        <f t="shared" si="107"/>
        <v>789</v>
      </c>
      <c r="R808" s="173">
        <f t="shared" si="108"/>
        <v>6</v>
      </c>
      <c r="S808" s="193">
        <f t="shared" si="109"/>
        <v>7.5471698113207548E-3</v>
      </c>
    </row>
    <row r="809" spans="1:19" x14ac:dyDescent="0.2">
      <c r="A809" s="192" t="s">
        <v>408</v>
      </c>
      <c r="B809" s="179" t="s">
        <v>0</v>
      </c>
      <c r="C809" s="180" t="s">
        <v>1</v>
      </c>
      <c r="D809" s="170"/>
      <c r="E809" s="171"/>
      <c r="F809" s="171"/>
      <c r="G809" s="171"/>
      <c r="H809" s="198" t="str">
        <f t="shared" si="103"/>
        <v/>
      </c>
      <c r="I809" s="203">
        <v>316</v>
      </c>
      <c r="J809" s="25">
        <v>288</v>
      </c>
      <c r="K809" s="25">
        <v>29</v>
      </c>
      <c r="L809" s="184">
        <f t="shared" si="104"/>
        <v>0.10069444444444445</v>
      </c>
      <c r="M809" s="25"/>
      <c r="N809" s="25">
        <v>28</v>
      </c>
      <c r="O809" s="201">
        <f t="shared" si="105"/>
        <v>8.8607594936708861E-2</v>
      </c>
      <c r="P809" s="172">
        <f t="shared" si="106"/>
        <v>316</v>
      </c>
      <c r="Q809" s="173">
        <f t="shared" si="107"/>
        <v>288</v>
      </c>
      <c r="R809" s="173">
        <f t="shared" si="108"/>
        <v>28</v>
      </c>
      <c r="S809" s="193">
        <f t="shared" si="109"/>
        <v>8.8607594936708861E-2</v>
      </c>
    </row>
    <row r="810" spans="1:19" x14ac:dyDescent="0.2">
      <c r="A810" s="192" t="s">
        <v>408</v>
      </c>
      <c r="B810" s="179" t="s">
        <v>2</v>
      </c>
      <c r="C810" s="180" t="s">
        <v>3</v>
      </c>
      <c r="D810" s="170"/>
      <c r="E810" s="171"/>
      <c r="F810" s="171"/>
      <c r="G810" s="171"/>
      <c r="H810" s="198" t="str">
        <f t="shared" si="103"/>
        <v/>
      </c>
      <c r="I810" s="203">
        <v>200</v>
      </c>
      <c r="J810" s="25">
        <v>199</v>
      </c>
      <c r="K810" s="25">
        <v>98</v>
      </c>
      <c r="L810" s="184">
        <f t="shared" si="104"/>
        <v>0.49246231155778897</v>
      </c>
      <c r="M810" s="206"/>
      <c r="N810" s="25">
        <v>1</v>
      </c>
      <c r="O810" s="201">
        <f t="shared" si="105"/>
        <v>5.0000000000000001E-3</v>
      </c>
      <c r="P810" s="172">
        <f t="shared" si="106"/>
        <v>200</v>
      </c>
      <c r="Q810" s="173">
        <f t="shared" si="107"/>
        <v>199</v>
      </c>
      <c r="R810" s="173">
        <f t="shared" si="108"/>
        <v>1</v>
      </c>
      <c r="S810" s="193">
        <f t="shared" si="109"/>
        <v>5.0000000000000001E-3</v>
      </c>
    </row>
    <row r="811" spans="1:19" x14ac:dyDescent="0.2">
      <c r="A811" s="192" t="s">
        <v>408</v>
      </c>
      <c r="B811" s="179" t="s">
        <v>2</v>
      </c>
      <c r="C811" s="180" t="s">
        <v>409</v>
      </c>
      <c r="D811" s="170"/>
      <c r="E811" s="171"/>
      <c r="F811" s="171"/>
      <c r="G811" s="174"/>
      <c r="H811" s="198" t="str">
        <f t="shared" si="103"/>
        <v/>
      </c>
      <c r="I811" s="203">
        <v>26</v>
      </c>
      <c r="J811" s="25">
        <v>26</v>
      </c>
      <c r="K811" s="25">
        <v>25</v>
      </c>
      <c r="L811" s="184">
        <f t="shared" si="104"/>
        <v>0.96153846153846156</v>
      </c>
      <c r="M811" s="206"/>
      <c r="N811" s="25"/>
      <c r="O811" s="201">
        <f t="shared" si="105"/>
        <v>0</v>
      </c>
      <c r="P811" s="172">
        <f t="shared" si="106"/>
        <v>26</v>
      </c>
      <c r="Q811" s="173">
        <f t="shared" si="107"/>
        <v>26</v>
      </c>
      <c r="R811" s="173" t="str">
        <f t="shared" si="108"/>
        <v/>
      </c>
      <c r="S811" s="193" t="str">
        <f t="shared" si="109"/>
        <v/>
      </c>
    </row>
    <row r="812" spans="1:19" x14ac:dyDescent="0.2">
      <c r="A812" s="192" t="s">
        <v>408</v>
      </c>
      <c r="B812" s="179" t="s">
        <v>4</v>
      </c>
      <c r="C812" s="180" t="s">
        <v>5</v>
      </c>
      <c r="D812" s="170"/>
      <c r="E812" s="171"/>
      <c r="F812" s="171"/>
      <c r="G812" s="171"/>
      <c r="H812" s="198" t="str">
        <f t="shared" si="103"/>
        <v/>
      </c>
      <c r="I812" s="203">
        <v>3593</v>
      </c>
      <c r="J812" s="25">
        <v>2898</v>
      </c>
      <c r="K812" s="25">
        <v>2751</v>
      </c>
      <c r="L812" s="184">
        <f t="shared" si="104"/>
        <v>0.94927536231884058</v>
      </c>
      <c r="M812" s="206">
        <v>15</v>
      </c>
      <c r="N812" s="25">
        <v>680</v>
      </c>
      <c r="O812" s="201">
        <f t="shared" si="105"/>
        <v>0.18925688839409963</v>
      </c>
      <c r="P812" s="172">
        <f t="shared" si="106"/>
        <v>3593</v>
      </c>
      <c r="Q812" s="173">
        <f t="shared" si="107"/>
        <v>2913</v>
      </c>
      <c r="R812" s="173">
        <f t="shared" si="108"/>
        <v>680</v>
      </c>
      <c r="S812" s="193">
        <f t="shared" si="109"/>
        <v>0.18925688839409963</v>
      </c>
    </row>
    <row r="813" spans="1:19" x14ac:dyDescent="0.2">
      <c r="A813" s="192" t="s">
        <v>408</v>
      </c>
      <c r="B813" s="179" t="s">
        <v>6</v>
      </c>
      <c r="C813" s="180" t="s">
        <v>7</v>
      </c>
      <c r="D813" s="170"/>
      <c r="E813" s="171"/>
      <c r="F813" s="171"/>
      <c r="G813" s="171"/>
      <c r="H813" s="198" t="str">
        <f t="shared" si="103"/>
        <v/>
      </c>
      <c r="I813" s="203">
        <v>169</v>
      </c>
      <c r="J813" s="25">
        <v>162</v>
      </c>
      <c r="K813" s="25">
        <v>86</v>
      </c>
      <c r="L813" s="184">
        <f t="shared" si="104"/>
        <v>0.53086419753086422</v>
      </c>
      <c r="M813" s="206"/>
      <c r="N813" s="25">
        <v>7</v>
      </c>
      <c r="O813" s="201">
        <f t="shared" si="105"/>
        <v>4.142011834319527E-2</v>
      </c>
      <c r="P813" s="172">
        <f t="shared" si="106"/>
        <v>169</v>
      </c>
      <c r="Q813" s="173">
        <f t="shared" si="107"/>
        <v>162</v>
      </c>
      <c r="R813" s="173">
        <f t="shared" si="108"/>
        <v>7</v>
      </c>
      <c r="S813" s="193">
        <f t="shared" si="109"/>
        <v>4.142011834319527E-2</v>
      </c>
    </row>
    <row r="814" spans="1:19" x14ac:dyDescent="0.2">
      <c r="A814" s="192" t="s">
        <v>408</v>
      </c>
      <c r="B814" s="179" t="s">
        <v>8</v>
      </c>
      <c r="C814" s="180" t="s">
        <v>9</v>
      </c>
      <c r="D814" s="170"/>
      <c r="E814" s="171"/>
      <c r="F814" s="171"/>
      <c r="G814" s="171"/>
      <c r="H814" s="198" t="str">
        <f t="shared" si="103"/>
        <v/>
      </c>
      <c r="I814" s="203">
        <v>10</v>
      </c>
      <c r="J814" s="25">
        <v>10</v>
      </c>
      <c r="K814" s="25">
        <v>10</v>
      </c>
      <c r="L814" s="184">
        <f t="shared" si="104"/>
        <v>1</v>
      </c>
      <c r="M814" s="206"/>
      <c r="N814" s="25"/>
      <c r="O814" s="201">
        <f t="shared" si="105"/>
        <v>0</v>
      </c>
      <c r="P814" s="172">
        <f t="shared" si="106"/>
        <v>10</v>
      </c>
      <c r="Q814" s="173">
        <f t="shared" si="107"/>
        <v>10</v>
      </c>
      <c r="R814" s="173" t="str">
        <f t="shared" si="108"/>
        <v/>
      </c>
      <c r="S814" s="193" t="str">
        <f t="shared" si="109"/>
        <v/>
      </c>
    </row>
    <row r="815" spans="1:19" x14ac:dyDescent="0.2">
      <c r="A815" s="192" t="s">
        <v>408</v>
      </c>
      <c r="B815" s="179" t="s">
        <v>311</v>
      </c>
      <c r="C815" s="180" t="s">
        <v>312</v>
      </c>
      <c r="D815" s="170"/>
      <c r="E815" s="171"/>
      <c r="F815" s="171"/>
      <c r="G815" s="171"/>
      <c r="H815" s="198" t="str">
        <f t="shared" si="103"/>
        <v/>
      </c>
      <c r="I815" s="203">
        <v>1915</v>
      </c>
      <c r="J815" s="25">
        <v>1594</v>
      </c>
      <c r="K815" s="25">
        <v>939</v>
      </c>
      <c r="L815" s="184">
        <f t="shared" si="104"/>
        <v>0.5890840652446675</v>
      </c>
      <c r="M815" s="206"/>
      <c r="N815" s="25">
        <v>321</v>
      </c>
      <c r="O815" s="201">
        <f t="shared" si="105"/>
        <v>0.16762402088772846</v>
      </c>
      <c r="P815" s="172">
        <f t="shared" si="106"/>
        <v>1915</v>
      </c>
      <c r="Q815" s="173">
        <f t="shared" si="107"/>
        <v>1594</v>
      </c>
      <c r="R815" s="173">
        <f t="shared" si="108"/>
        <v>321</v>
      </c>
      <c r="S815" s="193">
        <f t="shared" si="109"/>
        <v>0.16762402088772846</v>
      </c>
    </row>
    <row r="816" spans="1:19" x14ac:dyDescent="0.2">
      <c r="A816" s="192" t="s">
        <v>408</v>
      </c>
      <c r="B816" s="179" t="s">
        <v>10</v>
      </c>
      <c r="C816" s="180" t="s">
        <v>410</v>
      </c>
      <c r="D816" s="170"/>
      <c r="E816" s="171"/>
      <c r="F816" s="171"/>
      <c r="G816" s="171"/>
      <c r="H816" s="198" t="str">
        <f t="shared" si="103"/>
        <v/>
      </c>
      <c r="I816" s="203">
        <v>1</v>
      </c>
      <c r="J816" s="25">
        <v>1</v>
      </c>
      <c r="K816" s="25"/>
      <c r="L816" s="184">
        <f t="shared" si="104"/>
        <v>0</v>
      </c>
      <c r="M816" s="206"/>
      <c r="N816" s="25"/>
      <c r="O816" s="201">
        <f t="shared" si="105"/>
        <v>0</v>
      </c>
      <c r="P816" s="172">
        <f t="shared" si="106"/>
        <v>1</v>
      </c>
      <c r="Q816" s="173">
        <f t="shared" si="107"/>
        <v>1</v>
      </c>
      <c r="R816" s="173" t="str">
        <f t="shared" si="108"/>
        <v/>
      </c>
      <c r="S816" s="193" t="str">
        <f t="shared" si="109"/>
        <v/>
      </c>
    </row>
    <row r="817" spans="1:19" x14ac:dyDescent="0.2">
      <c r="A817" s="192" t="s">
        <v>408</v>
      </c>
      <c r="B817" s="179" t="s">
        <v>10</v>
      </c>
      <c r="C817" s="180" t="s">
        <v>411</v>
      </c>
      <c r="D817" s="170"/>
      <c r="E817" s="171"/>
      <c r="F817" s="171"/>
      <c r="G817" s="171"/>
      <c r="H817" s="198" t="str">
        <f t="shared" si="103"/>
        <v/>
      </c>
      <c r="I817" s="203">
        <v>5</v>
      </c>
      <c r="J817" s="25">
        <v>5</v>
      </c>
      <c r="K817" s="25">
        <v>5</v>
      </c>
      <c r="L817" s="184">
        <f t="shared" si="104"/>
        <v>1</v>
      </c>
      <c r="M817" s="206"/>
      <c r="N817" s="25"/>
      <c r="O817" s="201">
        <f t="shared" si="105"/>
        <v>0</v>
      </c>
      <c r="P817" s="172">
        <f t="shared" si="106"/>
        <v>5</v>
      </c>
      <c r="Q817" s="173">
        <f t="shared" si="107"/>
        <v>5</v>
      </c>
      <c r="R817" s="173" t="str">
        <f t="shared" si="108"/>
        <v/>
      </c>
      <c r="S817" s="193" t="str">
        <f t="shared" si="109"/>
        <v/>
      </c>
    </row>
    <row r="818" spans="1:19" x14ac:dyDescent="0.2">
      <c r="A818" s="192" t="s">
        <v>408</v>
      </c>
      <c r="B818" s="179" t="s">
        <v>10</v>
      </c>
      <c r="C818" s="180" t="s">
        <v>11</v>
      </c>
      <c r="D818" s="170"/>
      <c r="E818" s="171"/>
      <c r="F818" s="171"/>
      <c r="G818" s="171"/>
      <c r="H818" s="198" t="str">
        <f t="shared" si="103"/>
        <v/>
      </c>
      <c r="I818" s="203">
        <v>6</v>
      </c>
      <c r="J818" s="25">
        <v>6</v>
      </c>
      <c r="K818" s="25">
        <v>6</v>
      </c>
      <c r="L818" s="184">
        <f t="shared" si="104"/>
        <v>1</v>
      </c>
      <c r="M818" s="206"/>
      <c r="N818" s="25"/>
      <c r="O818" s="201">
        <f t="shared" si="105"/>
        <v>0</v>
      </c>
      <c r="P818" s="172">
        <f t="shared" si="106"/>
        <v>6</v>
      </c>
      <c r="Q818" s="173">
        <f t="shared" si="107"/>
        <v>6</v>
      </c>
      <c r="R818" s="173" t="str">
        <f t="shared" si="108"/>
        <v/>
      </c>
      <c r="S818" s="193" t="str">
        <f t="shared" si="109"/>
        <v/>
      </c>
    </row>
    <row r="819" spans="1:19" x14ac:dyDescent="0.2">
      <c r="A819" s="192" t="s">
        <v>408</v>
      </c>
      <c r="B819" s="179" t="s">
        <v>10</v>
      </c>
      <c r="C819" s="180" t="s">
        <v>261</v>
      </c>
      <c r="D819" s="170"/>
      <c r="E819" s="171"/>
      <c r="F819" s="171"/>
      <c r="G819" s="171"/>
      <c r="H819" s="198" t="str">
        <f t="shared" si="103"/>
        <v/>
      </c>
      <c r="I819" s="203">
        <v>15</v>
      </c>
      <c r="J819" s="25">
        <v>14</v>
      </c>
      <c r="K819" s="25">
        <v>6</v>
      </c>
      <c r="L819" s="184">
        <f t="shared" si="104"/>
        <v>0.42857142857142855</v>
      </c>
      <c r="M819" s="206"/>
      <c r="N819" s="25">
        <v>1</v>
      </c>
      <c r="O819" s="201">
        <f t="shared" si="105"/>
        <v>6.6666666666666666E-2</v>
      </c>
      <c r="P819" s="172">
        <f t="shared" si="106"/>
        <v>15</v>
      </c>
      <c r="Q819" s="173">
        <f t="shared" si="107"/>
        <v>14</v>
      </c>
      <c r="R819" s="173">
        <f t="shared" si="108"/>
        <v>1</v>
      </c>
      <c r="S819" s="193">
        <f t="shared" si="109"/>
        <v>6.6666666666666666E-2</v>
      </c>
    </row>
    <row r="820" spans="1:19" x14ac:dyDescent="0.2">
      <c r="A820" s="192" t="s">
        <v>408</v>
      </c>
      <c r="B820" s="179" t="s">
        <v>10</v>
      </c>
      <c r="C820" s="180" t="s">
        <v>412</v>
      </c>
      <c r="D820" s="170"/>
      <c r="E820" s="171"/>
      <c r="F820" s="171"/>
      <c r="G820" s="171"/>
      <c r="H820" s="198" t="str">
        <f t="shared" si="103"/>
        <v/>
      </c>
      <c r="I820" s="203">
        <v>2</v>
      </c>
      <c r="J820" s="25">
        <v>2</v>
      </c>
      <c r="K820" s="25">
        <v>2</v>
      </c>
      <c r="L820" s="184">
        <f t="shared" si="104"/>
        <v>1</v>
      </c>
      <c r="M820" s="206"/>
      <c r="N820" s="25"/>
      <c r="O820" s="201">
        <f t="shared" si="105"/>
        <v>0</v>
      </c>
      <c r="P820" s="172">
        <f t="shared" si="106"/>
        <v>2</v>
      </c>
      <c r="Q820" s="173">
        <f t="shared" si="107"/>
        <v>2</v>
      </c>
      <c r="R820" s="173" t="str">
        <f t="shared" si="108"/>
        <v/>
      </c>
      <c r="S820" s="193" t="str">
        <f t="shared" si="109"/>
        <v/>
      </c>
    </row>
    <row r="821" spans="1:19" x14ac:dyDescent="0.2">
      <c r="A821" s="192" t="s">
        <v>408</v>
      </c>
      <c r="B821" s="179" t="s">
        <v>10</v>
      </c>
      <c r="C821" s="180" t="s">
        <v>12</v>
      </c>
      <c r="D821" s="170"/>
      <c r="E821" s="171"/>
      <c r="F821" s="171"/>
      <c r="G821" s="171"/>
      <c r="H821" s="198" t="str">
        <f t="shared" si="103"/>
        <v/>
      </c>
      <c r="I821" s="203">
        <v>18</v>
      </c>
      <c r="J821" s="25">
        <v>18</v>
      </c>
      <c r="K821" s="25">
        <v>7</v>
      </c>
      <c r="L821" s="184">
        <f t="shared" si="104"/>
        <v>0.3888888888888889</v>
      </c>
      <c r="M821" s="206"/>
      <c r="N821" s="25"/>
      <c r="O821" s="201">
        <f t="shared" si="105"/>
        <v>0</v>
      </c>
      <c r="P821" s="172">
        <f t="shared" si="106"/>
        <v>18</v>
      </c>
      <c r="Q821" s="173">
        <f t="shared" si="107"/>
        <v>18</v>
      </c>
      <c r="R821" s="173" t="str">
        <f t="shared" si="108"/>
        <v/>
      </c>
      <c r="S821" s="193" t="str">
        <f t="shared" si="109"/>
        <v/>
      </c>
    </row>
    <row r="822" spans="1:19" x14ac:dyDescent="0.2">
      <c r="A822" s="192" t="s">
        <v>408</v>
      </c>
      <c r="B822" s="179" t="s">
        <v>13</v>
      </c>
      <c r="C822" s="180" t="s">
        <v>14</v>
      </c>
      <c r="D822" s="170"/>
      <c r="E822" s="171"/>
      <c r="F822" s="171"/>
      <c r="G822" s="171"/>
      <c r="H822" s="198" t="str">
        <f t="shared" si="103"/>
        <v/>
      </c>
      <c r="I822" s="203">
        <v>13</v>
      </c>
      <c r="J822" s="25">
        <v>13</v>
      </c>
      <c r="K822" s="25">
        <v>10</v>
      </c>
      <c r="L822" s="184">
        <f t="shared" si="104"/>
        <v>0.76923076923076927</v>
      </c>
      <c r="M822" s="206"/>
      <c r="N822" s="25"/>
      <c r="O822" s="201">
        <f t="shared" si="105"/>
        <v>0</v>
      </c>
      <c r="P822" s="172">
        <f t="shared" si="106"/>
        <v>13</v>
      </c>
      <c r="Q822" s="173">
        <f t="shared" si="107"/>
        <v>13</v>
      </c>
      <c r="R822" s="173" t="str">
        <f t="shared" si="108"/>
        <v/>
      </c>
      <c r="S822" s="193" t="str">
        <f t="shared" si="109"/>
        <v/>
      </c>
    </row>
    <row r="823" spans="1:19" x14ac:dyDescent="0.2">
      <c r="A823" s="192" t="s">
        <v>408</v>
      </c>
      <c r="B823" s="179" t="s">
        <v>15</v>
      </c>
      <c r="C823" s="180" t="s">
        <v>16</v>
      </c>
      <c r="D823" s="170"/>
      <c r="E823" s="171"/>
      <c r="F823" s="171"/>
      <c r="G823" s="171"/>
      <c r="H823" s="198" t="str">
        <f t="shared" si="103"/>
        <v/>
      </c>
      <c r="I823" s="203">
        <v>809</v>
      </c>
      <c r="J823" s="25">
        <v>749</v>
      </c>
      <c r="K823" s="25">
        <v>312</v>
      </c>
      <c r="L823" s="184">
        <f t="shared" si="104"/>
        <v>0.41655540720961282</v>
      </c>
      <c r="M823" s="206"/>
      <c r="N823" s="25">
        <v>60</v>
      </c>
      <c r="O823" s="201">
        <f t="shared" si="105"/>
        <v>7.4165636588380712E-2</v>
      </c>
      <c r="P823" s="172">
        <f t="shared" si="106"/>
        <v>809</v>
      </c>
      <c r="Q823" s="173">
        <f t="shared" si="107"/>
        <v>749</v>
      </c>
      <c r="R823" s="173">
        <f t="shared" si="108"/>
        <v>60</v>
      </c>
      <c r="S823" s="193">
        <f t="shared" si="109"/>
        <v>7.4165636588380712E-2</v>
      </c>
    </row>
    <row r="824" spans="1:19" x14ac:dyDescent="0.2">
      <c r="A824" s="192" t="s">
        <v>408</v>
      </c>
      <c r="B824" s="179" t="s">
        <v>313</v>
      </c>
      <c r="C824" s="180" t="s">
        <v>314</v>
      </c>
      <c r="D824" s="170"/>
      <c r="E824" s="171"/>
      <c r="F824" s="171"/>
      <c r="G824" s="171"/>
      <c r="H824" s="198" t="str">
        <f t="shared" si="103"/>
        <v/>
      </c>
      <c r="I824" s="203">
        <v>906</v>
      </c>
      <c r="J824" s="25">
        <v>821</v>
      </c>
      <c r="K824" s="25">
        <v>806</v>
      </c>
      <c r="L824" s="184">
        <f t="shared" si="104"/>
        <v>0.98172959805115712</v>
      </c>
      <c r="M824" s="206"/>
      <c r="N824" s="25">
        <v>85</v>
      </c>
      <c r="O824" s="201">
        <f t="shared" si="105"/>
        <v>9.3818984547461362E-2</v>
      </c>
      <c r="P824" s="172">
        <f t="shared" si="106"/>
        <v>906</v>
      </c>
      <c r="Q824" s="173">
        <f t="shared" si="107"/>
        <v>821</v>
      </c>
      <c r="R824" s="173">
        <f t="shared" si="108"/>
        <v>85</v>
      </c>
      <c r="S824" s="193">
        <f t="shared" si="109"/>
        <v>9.3818984547461362E-2</v>
      </c>
    </row>
    <row r="825" spans="1:19" x14ac:dyDescent="0.2">
      <c r="A825" s="192" t="s">
        <v>408</v>
      </c>
      <c r="B825" s="179" t="s">
        <v>17</v>
      </c>
      <c r="C825" s="180" t="s">
        <v>18</v>
      </c>
      <c r="D825" s="170"/>
      <c r="E825" s="171"/>
      <c r="F825" s="171"/>
      <c r="G825" s="171"/>
      <c r="H825" s="198" t="str">
        <f t="shared" si="103"/>
        <v/>
      </c>
      <c r="I825" s="203">
        <v>883</v>
      </c>
      <c r="J825" s="25">
        <v>749</v>
      </c>
      <c r="K825" s="25">
        <v>739</v>
      </c>
      <c r="L825" s="184">
        <f t="shared" si="104"/>
        <v>0.986648865153538</v>
      </c>
      <c r="M825" s="206">
        <v>16</v>
      </c>
      <c r="N825" s="25">
        <v>118</v>
      </c>
      <c r="O825" s="201">
        <f t="shared" si="105"/>
        <v>0.13363533408833522</v>
      </c>
      <c r="P825" s="172">
        <f t="shared" si="106"/>
        <v>883</v>
      </c>
      <c r="Q825" s="173">
        <f t="shared" si="107"/>
        <v>765</v>
      </c>
      <c r="R825" s="173">
        <f t="shared" si="108"/>
        <v>118</v>
      </c>
      <c r="S825" s="193">
        <f t="shared" si="109"/>
        <v>0.13363533408833522</v>
      </c>
    </row>
    <row r="826" spans="1:19" x14ac:dyDescent="0.2">
      <c r="A826" s="192" t="s">
        <v>408</v>
      </c>
      <c r="B826" s="179" t="s">
        <v>19</v>
      </c>
      <c r="C826" s="180" t="s">
        <v>20</v>
      </c>
      <c r="D826" s="170"/>
      <c r="E826" s="171"/>
      <c r="F826" s="171"/>
      <c r="G826" s="171"/>
      <c r="H826" s="198" t="str">
        <f t="shared" si="103"/>
        <v/>
      </c>
      <c r="I826" s="203">
        <v>2983</v>
      </c>
      <c r="J826" s="25">
        <v>2968</v>
      </c>
      <c r="K826" s="25">
        <v>2881</v>
      </c>
      <c r="L826" s="184">
        <f t="shared" si="104"/>
        <v>0.97068733153638809</v>
      </c>
      <c r="M826" s="206"/>
      <c r="N826" s="25">
        <v>15</v>
      </c>
      <c r="O826" s="201">
        <f t="shared" si="105"/>
        <v>5.0284948038887027E-3</v>
      </c>
      <c r="P826" s="172">
        <f t="shared" si="106"/>
        <v>2983</v>
      </c>
      <c r="Q826" s="173">
        <f t="shared" si="107"/>
        <v>2968</v>
      </c>
      <c r="R826" s="173">
        <f t="shared" si="108"/>
        <v>15</v>
      </c>
      <c r="S826" s="193">
        <f t="shared" si="109"/>
        <v>5.0284948038887027E-3</v>
      </c>
    </row>
    <row r="827" spans="1:19" x14ac:dyDescent="0.2">
      <c r="A827" s="192" t="s">
        <v>408</v>
      </c>
      <c r="B827" s="179" t="s">
        <v>21</v>
      </c>
      <c r="C827" s="180" t="s">
        <v>22</v>
      </c>
      <c r="D827" s="170"/>
      <c r="E827" s="171"/>
      <c r="F827" s="171"/>
      <c r="G827" s="171"/>
      <c r="H827" s="198" t="str">
        <f t="shared" si="103"/>
        <v/>
      </c>
      <c r="I827" s="203">
        <v>8</v>
      </c>
      <c r="J827" s="25">
        <v>6</v>
      </c>
      <c r="K827" s="25">
        <v>4</v>
      </c>
      <c r="L827" s="184">
        <f t="shared" si="104"/>
        <v>0.66666666666666663</v>
      </c>
      <c r="M827" s="206"/>
      <c r="N827" s="25">
        <v>2</v>
      </c>
      <c r="O827" s="201">
        <f t="shared" si="105"/>
        <v>0.25</v>
      </c>
      <c r="P827" s="172">
        <f t="shared" si="106"/>
        <v>8</v>
      </c>
      <c r="Q827" s="173">
        <f t="shared" si="107"/>
        <v>6</v>
      </c>
      <c r="R827" s="173">
        <f t="shared" si="108"/>
        <v>2</v>
      </c>
      <c r="S827" s="193">
        <f t="shared" si="109"/>
        <v>0.25</v>
      </c>
    </row>
    <row r="828" spans="1:19" x14ac:dyDescent="0.2">
      <c r="A828" s="192" t="s">
        <v>408</v>
      </c>
      <c r="B828" s="179" t="s">
        <v>25</v>
      </c>
      <c r="C828" s="180" t="s">
        <v>262</v>
      </c>
      <c r="D828" s="170"/>
      <c r="E828" s="171"/>
      <c r="F828" s="171"/>
      <c r="G828" s="171"/>
      <c r="H828" s="198" t="str">
        <f t="shared" si="103"/>
        <v/>
      </c>
      <c r="I828" s="203">
        <v>304</v>
      </c>
      <c r="J828" s="25">
        <v>220</v>
      </c>
      <c r="K828" s="25">
        <v>132</v>
      </c>
      <c r="L828" s="184">
        <f t="shared" si="104"/>
        <v>0.6</v>
      </c>
      <c r="M828" s="206"/>
      <c r="N828" s="25">
        <v>84</v>
      </c>
      <c r="O828" s="201">
        <f t="shared" si="105"/>
        <v>0.27631578947368424</v>
      </c>
      <c r="P828" s="172">
        <f t="shared" si="106"/>
        <v>304</v>
      </c>
      <c r="Q828" s="173">
        <f t="shared" si="107"/>
        <v>220</v>
      </c>
      <c r="R828" s="173">
        <f t="shared" si="108"/>
        <v>84</v>
      </c>
      <c r="S828" s="193">
        <f t="shared" si="109"/>
        <v>0.27631578947368424</v>
      </c>
    </row>
    <row r="829" spans="1:19" ht="29" x14ac:dyDescent="0.2">
      <c r="A829" s="192" t="s">
        <v>408</v>
      </c>
      <c r="B829" s="179" t="s">
        <v>26</v>
      </c>
      <c r="C829" s="180" t="s">
        <v>27</v>
      </c>
      <c r="D829" s="170"/>
      <c r="E829" s="171"/>
      <c r="F829" s="171"/>
      <c r="G829" s="171"/>
      <c r="H829" s="198" t="str">
        <f t="shared" si="103"/>
        <v/>
      </c>
      <c r="I829" s="203">
        <v>28</v>
      </c>
      <c r="J829" s="25">
        <v>26</v>
      </c>
      <c r="K829" s="25">
        <v>26</v>
      </c>
      <c r="L829" s="184">
        <f t="shared" si="104"/>
        <v>1</v>
      </c>
      <c r="M829" s="206"/>
      <c r="N829" s="25">
        <v>2</v>
      </c>
      <c r="O829" s="201">
        <f t="shared" si="105"/>
        <v>7.1428571428571425E-2</v>
      </c>
      <c r="P829" s="172">
        <f t="shared" si="106"/>
        <v>28</v>
      </c>
      <c r="Q829" s="173">
        <f t="shared" si="107"/>
        <v>26</v>
      </c>
      <c r="R829" s="173">
        <f t="shared" si="108"/>
        <v>2</v>
      </c>
      <c r="S829" s="193">
        <f t="shared" si="109"/>
        <v>7.1428571428571425E-2</v>
      </c>
    </row>
    <row r="830" spans="1:19" x14ac:dyDescent="0.2">
      <c r="A830" s="192" t="s">
        <v>408</v>
      </c>
      <c r="B830" s="179" t="s">
        <v>28</v>
      </c>
      <c r="C830" s="180" t="s">
        <v>364</v>
      </c>
      <c r="D830" s="170"/>
      <c r="E830" s="171"/>
      <c r="F830" s="171"/>
      <c r="G830" s="171"/>
      <c r="H830" s="198" t="str">
        <f t="shared" ref="H830:H893" si="115">IF((E830+G830)&lt;&gt;0,G830/(E830+G830),"")</f>
        <v/>
      </c>
      <c r="I830" s="203">
        <v>1</v>
      </c>
      <c r="J830" s="25">
        <v>1</v>
      </c>
      <c r="K830" s="25">
        <v>1</v>
      </c>
      <c r="L830" s="184">
        <f t="shared" ref="L830:L893" si="116">IF(J830&lt;&gt;0,K830/J830,"")</f>
        <v>1</v>
      </c>
      <c r="M830" s="206"/>
      <c r="N830" s="25"/>
      <c r="O830" s="201">
        <f t="shared" ref="O830:O893" si="117">IF((J830+M830+N830)&lt;&gt;0,N830/(J830+M830+N830),"")</f>
        <v>0</v>
      </c>
      <c r="P830" s="172">
        <f t="shared" ref="P830:P893" si="118">IF(SUM(D830,I830)&gt;0,SUM(D830,I830),"")</f>
        <v>1</v>
      </c>
      <c r="Q830" s="173">
        <f t="shared" ref="Q830:Q893" si="119">IF(SUM(E830,J830, M830)&gt;0,SUM(E830,J830, M830),"")</f>
        <v>1</v>
      </c>
      <c r="R830" s="173" t="str">
        <f t="shared" ref="R830:R893" si="120">IF(SUM(G830,N830)&gt;0,SUM(G830,N830),"")</f>
        <v/>
      </c>
      <c r="S830" s="193" t="str">
        <f t="shared" ref="S830:S893" si="121">IFERROR(IF((Q830+R830)&lt;&gt;0,R830/(Q830+R830),""),"")</f>
        <v/>
      </c>
    </row>
    <row r="831" spans="1:19" x14ac:dyDescent="0.2">
      <c r="A831" s="192" t="s">
        <v>408</v>
      </c>
      <c r="B831" s="179" t="s">
        <v>28</v>
      </c>
      <c r="C831" s="180" t="s">
        <v>29</v>
      </c>
      <c r="D831" s="170"/>
      <c r="E831" s="171"/>
      <c r="F831" s="171"/>
      <c r="G831" s="171"/>
      <c r="H831" s="198" t="str">
        <f t="shared" si="115"/>
        <v/>
      </c>
      <c r="I831" s="203">
        <v>1</v>
      </c>
      <c r="J831" s="25">
        <v>1</v>
      </c>
      <c r="K831" s="25">
        <v>1</v>
      </c>
      <c r="L831" s="184">
        <f t="shared" si="116"/>
        <v>1</v>
      </c>
      <c r="M831" s="206"/>
      <c r="N831" s="25"/>
      <c r="O831" s="201">
        <f t="shared" si="117"/>
        <v>0</v>
      </c>
      <c r="P831" s="172">
        <f t="shared" si="118"/>
        <v>1</v>
      </c>
      <c r="Q831" s="173">
        <f t="shared" si="119"/>
        <v>1</v>
      </c>
      <c r="R831" s="173" t="str">
        <f t="shared" si="120"/>
        <v/>
      </c>
      <c r="S831" s="193" t="str">
        <f t="shared" si="121"/>
        <v/>
      </c>
    </row>
    <row r="832" spans="1:19" x14ac:dyDescent="0.2">
      <c r="A832" s="192" t="s">
        <v>408</v>
      </c>
      <c r="B832" s="179" t="s">
        <v>28</v>
      </c>
      <c r="C832" s="180" t="s">
        <v>264</v>
      </c>
      <c r="D832" s="170"/>
      <c r="E832" s="171"/>
      <c r="F832" s="171"/>
      <c r="G832" s="171"/>
      <c r="H832" s="198" t="str">
        <f t="shared" si="115"/>
        <v/>
      </c>
      <c r="I832" s="203">
        <v>8</v>
      </c>
      <c r="J832" s="25">
        <v>7</v>
      </c>
      <c r="K832" s="25">
        <v>7</v>
      </c>
      <c r="L832" s="184">
        <f t="shared" si="116"/>
        <v>1</v>
      </c>
      <c r="M832" s="206"/>
      <c r="N832" s="25">
        <v>1</v>
      </c>
      <c r="O832" s="201">
        <f t="shared" si="117"/>
        <v>0.125</v>
      </c>
      <c r="P832" s="172">
        <f t="shared" si="118"/>
        <v>8</v>
      </c>
      <c r="Q832" s="173">
        <f t="shared" si="119"/>
        <v>7</v>
      </c>
      <c r="R832" s="173">
        <f t="shared" si="120"/>
        <v>1</v>
      </c>
      <c r="S832" s="193">
        <f t="shared" si="121"/>
        <v>0.125</v>
      </c>
    </row>
    <row r="833" spans="1:19" x14ac:dyDescent="0.2">
      <c r="A833" s="192" t="s">
        <v>408</v>
      </c>
      <c r="B833" s="179" t="s">
        <v>28</v>
      </c>
      <c r="C833" s="180" t="s">
        <v>374</v>
      </c>
      <c r="D833" s="170"/>
      <c r="E833" s="171"/>
      <c r="F833" s="171"/>
      <c r="G833" s="171"/>
      <c r="H833" s="198" t="str">
        <f t="shared" si="115"/>
        <v/>
      </c>
      <c r="I833" s="203">
        <v>3</v>
      </c>
      <c r="J833" s="25">
        <v>3</v>
      </c>
      <c r="K833" s="25">
        <v>1</v>
      </c>
      <c r="L833" s="184">
        <f t="shared" si="116"/>
        <v>0.33333333333333331</v>
      </c>
      <c r="M833" s="206"/>
      <c r="N833" s="25"/>
      <c r="O833" s="201">
        <f t="shared" si="117"/>
        <v>0</v>
      </c>
      <c r="P833" s="172">
        <f t="shared" si="118"/>
        <v>3</v>
      </c>
      <c r="Q833" s="173">
        <f t="shared" si="119"/>
        <v>3</v>
      </c>
      <c r="R833" s="173" t="str">
        <f t="shared" si="120"/>
        <v/>
      </c>
      <c r="S833" s="193" t="str">
        <f t="shared" si="121"/>
        <v/>
      </c>
    </row>
    <row r="834" spans="1:19" x14ac:dyDescent="0.2">
      <c r="A834" s="192" t="s">
        <v>408</v>
      </c>
      <c r="B834" s="179" t="s">
        <v>28</v>
      </c>
      <c r="C834" s="180" t="s">
        <v>30</v>
      </c>
      <c r="D834" s="170"/>
      <c r="E834" s="171"/>
      <c r="F834" s="171"/>
      <c r="G834" s="171"/>
      <c r="H834" s="198" t="str">
        <f t="shared" si="115"/>
        <v/>
      </c>
      <c r="I834" s="203">
        <v>5</v>
      </c>
      <c r="J834" s="25">
        <v>5</v>
      </c>
      <c r="K834" s="25">
        <v>5</v>
      </c>
      <c r="L834" s="184">
        <f t="shared" si="116"/>
        <v>1</v>
      </c>
      <c r="M834" s="206"/>
      <c r="N834" s="25"/>
      <c r="O834" s="201">
        <f t="shared" si="117"/>
        <v>0</v>
      </c>
      <c r="P834" s="172">
        <f t="shared" si="118"/>
        <v>5</v>
      </c>
      <c r="Q834" s="173">
        <f t="shared" si="119"/>
        <v>5</v>
      </c>
      <c r="R834" s="173" t="str">
        <f t="shared" si="120"/>
        <v/>
      </c>
      <c r="S834" s="193" t="str">
        <f t="shared" si="121"/>
        <v/>
      </c>
    </row>
    <row r="835" spans="1:19" x14ac:dyDescent="0.2">
      <c r="A835" s="192" t="s">
        <v>408</v>
      </c>
      <c r="B835" s="179" t="s">
        <v>28</v>
      </c>
      <c r="C835" s="180" t="s">
        <v>31</v>
      </c>
      <c r="D835" s="170"/>
      <c r="E835" s="171"/>
      <c r="F835" s="171"/>
      <c r="G835" s="171"/>
      <c r="H835" s="198" t="str">
        <f t="shared" si="115"/>
        <v/>
      </c>
      <c r="I835" s="203">
        <v>3</v>
      </c>
      <c r="J835" s="25">
        <v>2</v>
      </c>
      <c r="K835" s="25">
        <v>2</v>
      </c>
      <c r="L835" s="184">
        <f t="shared" si="116"/>
        <v>1</v>
      </c>
      <c r="M835" s="206"/>
      <c r="N835" s="25">
        <v>1</v>
      </c>
      <c r="O835" s="201">
        <f t="shared" si="117"/>
        <v>0.33333333333333331</v>
      </c>
      <c r="P835" s="172">
        <f t="shared" si="118"/>
        <v>3</v>
      </c>
      <c r="Q835" s="173">
        <f t="shared" si="119"/>
        <v>2</v>
      </c>
      <c r="R835" s="173">
        <f t="shared" si="120"/>
        <v>1</v>
      </c>
      <c r="S835" s="193">
        <f t="shared" si="121"/>
        <v>0.33333333333333331</v>
      </c>
    </row>
    <row r="836" spans="1:19" x14ac:dyDescent="0.2">
      <c r="A836" s="192" t="s">
        <v>408</v>
      </c>
      <c r="B836" s="179" t="s">
        <v>32</v>
      </c>
      <c r="C836" s="180" t="s">
        <v>33</v>
      </c>
      <c r="D836" s="170"/>
      <c r="E836" s="171"/>
      <c r="F836" s="171"/>
      <c r="G836" s="171"/>
      <c r="H836" s="198" t="str">
        <f t="shared" si="115"/>
        <v/>
      </c>
      <c r="I836" s="203">
        <v>127</v>
      </c>
      <c r="J836" s="25">
        <v>124</v>
      </c>
      <c r="K836" s="25">
        <v>58</v>
      </c>
      <c r="L836" s="184">
        <f t="shared" si="116"/>
        <v>0.46774193548387094</v>
      </c>
      <c r="M836" s="206">
        <v>1</v>
      </c>
      <c r="N836" s="25">
        <v>2</v>
      </c>
      <c r="O836" s="201">
        <f t="shared" si="117"/>
        <v>1.5748031496062992E-2</v>
      </c>
      <c r="P836" s="172">
        <f t="shared" si="118"/>
        <v>127</v>
      </c>
      <c r="Q836" s="173">
        <f t="shared" si="119"/>
        <v>125</v>
      </c>
      <c r="R836" s="173">
        <f t="shared" si="120"/>
        <v>2</v>
      </c>
      <c r="S836" s="193">
        <f t="shared" si="121"/>
        <v>1.5748031496062992E-2</v>
      </c>
    </row>
    <row r="837" spans="1:19" x14ac:dyDescent="0.2">
      <c r="A837" s="192" t="s">
        <v>408</v>
      </c>
      <c r="B837" s="179" t="s">
        <v>34</v>
      </c>
      <c r="C837" s="180" t="s">
        <v>266</v>
      </c>
      <c r="D837" s="170"/>
      <c r="E837" s="171"/>
      <c r="F837" s="171"/>
      <c r="G837" s="171"/>
      <c r="H837" s="198" t="str">
        <f t="shared" si="115"/>
        <v/>
      </c>
      <c r="I837" s="203">
        <v>566</v>
      </c>
      <c r="J837" s="25">
        <v>316</v>
      </c>
      <c r="K837" s="25">
        <v>217</v>
      </c>
      <c r="L837" s="184">
        <f t="shared" si="116"/>
        <v>0.68670886075949367</v>
      </c>
      <c r="M837" s="206">
        <v>10</v>
      </c>
      <c r="N837" s="25">
        <v>240</v>
      </c>
      <c r="O837" s="201">
        <f t="shared" si="117"/>
        <v>0.42402826855123676</v>
      </c>
      <c r="P837" s="172">
        <f t="shared" si="118"/>
        <v>566</v>
      </c>
      <c r="Q837" s="173">
        <f t="shared" si="119"/>
        <v>326</v>
      </c>
      <c r="R837" s="173">
        <f t="shared" si="120"/>
        <v>240</v>
      </c>
      <c r="S837" s="193">
        <f t="shared" si="121"/>
        <v>0.42402826855123676</v>
      </c>
    </row>
    <row r="838" spans="1:19" x14ac:dyDescent="0.2">
      <c r="A838" s="192" t="s">
        <v>408</v>
      </c>
      <c r="B838" s="179" t="s">
        <v>35</v>
      </c>
      <c r="C838" s="180" t="s">
        <v>267</v>
      </c>
      <c r="D838" s="170">
        <v>1</v>
      </c>
      <c r="E838" s="171">
        <v>1</v>
      </c>
      <c r="F838" s="171"/>
      <c r="G838" s="171"/>
      <c r="H838" s="198">
        <f t="shared" si="115"/>
        <v>0</v>
      </c>
      <c r="I838" s="203">
        <v>108</v>
      </c>
      <c r="J838" s="25">
        <v>107</v>
      </c>
      <c r="K838" s="25">
        <v>104</v>
      </c>
      <c r="L838" s="184">
        <f t="shared" si="116"/>
        <v>0.9719626168224299</v>
      </c>
      <c r="M838" s="206"/>
      <c r="N838" s="25">
        <v>1</v>
      </c>
      <c r="O838" s="201">
        <f t="shared" si="117"/>
        <v>9.2592592592592587E-3</v>
      </c>
      <c r="P838" s="172">
        <f t="shared" si="118"/>
        <v>109</v>
      </c>
      <c r="Q838" s="173">
        <f t="shared" si="119"/>
        <v>108</v>
      </c>
      <c r="R838" s="173">
        <f t="shared" si="120"/>
        <v>1</v>
      </c>
      <c r="S838" s="193">
        <f t="shared" si="121"/>
        <v>9.1743119266055051E-3</v>
      </c>
    </row>
    <row r="839" spans="1:19" x14ac:dyDescent="0.2">
      <c r="A839" s="192" t="s">
        <v>408</v>
      </c>
      <c r="B839" s="179" t="s">
        <v>35</v>
      </c>
      <c r="C839" s="180" t="s">
        <v>36</v>
      </c>
      <c r="D839" s="170"/>
      <c r="E839" s="171"/>
      <c r="F839" s="171"/>
      <c r="G839" s="171"/>
      <c r="H839" s="198" t="str">
        <f t="shared" si="115"/>
        <v/>
      </c>
      <c r="I839" s="203">
        <v>31</v>
      </c>
      <c r="J839" s="25">
        <v>29</v>
      </c>
      <c r="K839" s="25">
        <v>29</v>
      </c>
      <c r="L839" s="184">
        <f t="shared" si="116"/>
        <v>1</v>
      </c>
      <c r="M839" s="206"/>
      <c r="N839" s="25">
        <v>2</v>
      </c>
      <c r="O839" s="201">
        <f t="shared" si="117"/>
        <v>6.4516129032258063E-2</v>
      </c>
      <c r="P839" s="172">
        <f t="shared" si="118"/>
        <v>31</v>
      </c>
      <c r="Q839" s="173">
        <f t="shared" si="119"/>
        <v>29</v>
      </c>
      <c r="R839" s="173">
        <f t="shared" si="120"/>
        <v>2</v>
      </c>
      <c r="S839" s="193">
        <f t="shared" si="121"/>
        <v>6.4516129032258063E-2</v>
      </c>
    </row>
    <row r="840" spans="1:19" x14ac:dyDescent="0.2">
      <c r="A840" s="192" t="s">
        <v>408</v>
      </c>
      <c r="B840" s="179" t="s">
        <v>35</v>
      </c>
      <c r="C840" s="180" t="s">
        <v>37</v>
      </c>
      <c r="D840" s="170"/>
      <c r="E840" s="171"/>
      <c r="F840" s="171"/>
      <c r="G840" s="171"/>
      <c r="H840" s="198" t="str">
        <f t="shared" si="115"/>
        <v/>
      </c>
      <c r="I840" s="203">
        <v>311</v>
      </c>
      <c r="J840" s="25">
        <v>302</v>
      </c>
      <c r="K840" s="25">
        <v>197</v>
      </c>
      <c r="L840" s="184">
        <f t="shared" si="116"/>
        <v>0.65231788079470199</v>
      </c>
      <c r="M840" s="206"/>
      <c r="N840" s="25">
        <v>9</v>
      </c>
      <c r="O840" s="201">
        <f t="shared" si="117"/>
        <v>2.8938906752411574E-2</v>
      </c>
      <c r="P840" s="172">
        <f t="shared" si="118"/>
        <v>311</v>
      </c>
      <c r="Q840" s="173">
        <f t="shared" si="119"/>
        <v>302</v>
      </c>
      <c r="R840" s="173">
        <f t="shared" si="120"/>
        <v>9</v>
      </c>
      <c r="S840" s="193">
        <f t="shared" si="121"/>
        <v>2.8938906752411574E-2</v>
      </c>
    </row>
    <row r="841" spans="1:19" x14ac:dyDescent="0.2">
      <c r="A841" s="192" t="s">
        <v>408</v>
      </c>
      <c r="B841" s="179" t="s">
        <v>35</v>
      </c>
      <c r="C841" s="180" t="s">
        <v>38</v>
      </c>
      <c r="D841" s="170"/>
      <c r="E841" s="171"/>
      <c r="F841" s="171"/>
      <c r="G841" s="171"/>
      <c r="H841" s="198" t="str">
        <f t="shared" si="115"/>
        <v/>
      </c>
      <c r="I841" s="203">
        <v>170</v>
      </c>
      <c r="J841" s="25">
        <v>167</v>
      </c>
      <c r="K841" s="25">
        <v>167</v>
      </c>
      <c r="L841" s="184">
        <f t="shared" si="116"/>
        <v>1</v>
      </c>
      <c r="M841" s="206"/>
      <c r="N841" s="25">
        <v>3</v>
      </c>
      <c r="O841" s="201">
        <f t="shared" si="117"/>
        <v>1.7647058823529412E-2</v>
      </c>
      <c r="P841" s="172">
        <f t="shared" si="118"/>
        <v>170</v>
      </c>
      <c r="Q841" s="173">
        <f t="shared" si="119"/>
        <v>167</v>
      </c>
      <c r="R841" s="173">
        <f t="shared" si="120"/>
        <v>3</v>
      </c>
      <c r="S841" s="193">
        <f t="shared" si="121"/>
        <v>1.7647058823529412E-2</v>
      </c>
    </row>
    <row r="842" spans="1:19" ht="29" x14ac:dyDescent="0.2">
      <c r="A842" s="192" t="s">
        <v>408</v>
      </c>
      <c r="B842" s="179" t="s">
        <v>40</v>
      </c>
      <c r="C842" s="180" t="s">
        <v>41</v>
      </c>
      <c r="D842" s="170"/>
      <c r="E842" s="171"/>
      <c r="F842" s="171"/>
      <c r="G842" s="171"/>
      <c r="H842" s="198" t="str">
        <f t="shared" si="115"/>
        <v/>
      </c>
      <c r="I842" s="203">
        <v>38</v>
      </c>
      <c r="J842" s="25">
        <v>38</v>
      </c>
      <c r="K842" s="25">
        <v>37</v>
      </c>
      <c r="L842" s="184">
        <f t="shared" si="116"/>
        <v>0.97368421052631582</v>
      </c>
      <c r="M842" s="206"/>
      <c r="N842" s="25"/>
      <c r="O842" s="201">
        <f t="shared" si="117"/>
        <v>0</v>
      </c>
      <c r="P842" s="172">
        <f t="shared" si="118"/>
        <v>38</v>
      </c>
      <c r="Q842" s="173">
        <f t="shared" si="119"/>
        <v>38</v>
      </c>
      <c r="R842" s="173" t="str">
        <f t="shared" si="120"/>
        <v/>
      </c>
      <c r="S842" s="193" t="str">
        <f t="shared" si="121"/>
        <v/>
      </c>
    </row>
    <row r="843" spans="1:19" x14ac:dyDescent="0.2">
      <c r="A843" s="192" t="s">
        <v>408</v>
      </c>
      <c r="B843" s="179" t="s">
        <v>42</v>
      </c>
      <c r="C843" s="180" t="s">
        <v>43</v>
      </c>
      <c r="D843" s="170"/>
      <c r="E843" s="171"/>
      <c r="F843" s="171"/>
      <c r="G843" s="171"/>
      <c r="H843" s="198" t="str">
        <f t="shared" si="115"/>
        <v/>
      </c>
      <c r="I843" s="203">
        <v>620</v>
      </c>
      <c r="J843" s="25">
        <v>569</v>
      </c>
      <c r="K843" s="25">
        <v>539</v>
      </c>
      <c r="L843" s="184">
        <f t="shared" si="116"/>
        <v>0.9472759226713533</v>
      </c>
      <c r="M843" s="206">
        <v>1</v>
      </c>
      <c r="N843" s="25">
        <v>50</v>
      </c>
      <c r="O843" s="201">
        <f t="shared" si="117"/>
        <v>8.0645161290322578E-2</v>
      </c>
      <c r="P843" s="172">
        <f t="shared" si="118"/>
        <v>620</v>
      </c>
      <c r="Q843" s="173">
        <f t="shared" si="119"/>
        <v>570</v>
      </c>
      <c r="R843" s="173">
        <f t="shared" si="120"/>
        <v>50</v>
      </c>
      <c r="S843" s="193">
        <f t="shared" si="121"/>
        <v>8.0645161290322578E-2</v>
      </c>
    </row>
    <row r="844" spans="1:19" x14ac:dyDescent="0.2">
      <c r="A844" s="192" t="s">
        <v>408</v>
      </c>
      <c r="B844" s="179" t="s">
        <v>42</v>
      </c>
      <c r="C844" s="180" t="s">
        <v>44</v>
      </c>
      <c r="D844" s="170"/>
      <c r="E844" s="171"/>
      <c r="F844" s="171"/>
      <c r="G844" s="171"/>
      <c r="H844" s="198" t="str">
        <f t="shared" si="115"/>
        <v/>
      </c>
      <c r="I844" s="203">
        <v>215</v>
      </c>
      <c r="J844" s="25">
        <v>196</v>
      </c>
      <c r="K844" s="25">
        <v>189</v>
      </c>
      <c r="L844" s="184">
        <f t="shared" si="116"/>
        <v>0.9642857142857143</v>
      </c>
      <c r="M844" s="206">
        <v>2</v>
      </c>
      <c r="N844" s="25">
        <v>17</v>
      </c>
      <c r="O844" s="201">
        <f t="shared" si="117"/>
        <v>7.9069767441860464E-2</v>
      </c>
      <c r="P844" s="172">
        <f t="shared" si="118"/>
        <v>215</v>
      </c>
      <c r="Q844" s="173">
        <f t="shared" si="119"/>
        <v>198</v>
      </c>
      <c r="R844" s="173">
        <f t="shared" si="120"/>
        <v>17</v>
      </c>
      <c r="S844" s="193">
        <f t="shared" si="121"/>
        <v>7.9069767441860464E-2</v>
      </c>
    </row>
    <row r="845" spans="1:19" ht="29" x14ac:dyDescent="0.2">
      <c r="A845" s="192" t="s">
        <v>408</v>
      </c>
      <c r="B845" s="179" t="s">
        <v>42</v>
      </c>
      <c r="C845" s="180" t="s">
        <v>45</v>
      </c>
      <c r="D845" s="170"/>
      <c r="E845" s="171"/>
      <c r="F845" s="171"/>
      <c r="G845" s="171"/>
      <c r="H845" s="198" t="str">
        <f t="shared" si="115"/>
        <v/>
      </c>
      <c r="I845" s="203">
        <v>519</v>
      </c>
      <c r="J845" s="25">
        <v>407</v>
      </c>
      <c r="K845" s="25">
        <v>406</v>
      </c>
      <c r="L845" s="184">
        <f t="shared" si="116"/>
        <v>0.99754299754299758</v>
      </c>
      <c r="M845" s="206"/>
      <c r="N845" s="25">
        <v>112</v>
      </c>
      <c r="O845" s="201">
        <f t="shared" si="117"/>
        <v>0.21579961464354527</v>
      </c>
      <c r="P845" s="172">
        <f t="shared" si="118"/>
        <v>519</v>
      </c>
      <c r="Q845" s="173">
        <f t="shared" si="119"/>
        <v>407</v>
      </c>
      <c r="R845" s="173">
        <f t="shared" si="120"/>
        <v>112</v>
      </c>
      <c r="S845" s="193">
        <f t="shared" si="121"/>
        <v>0.21579961464354527</v>
      </c>
    </row>
    <row r="846" spans="1:19" x14ac:dyDescent="0.2">
      <c r="A846" s="192" t="s">
        <v>408</v>
      </c>
      <c r="B846" s="179" t="s">
        <v>42</v>
      </c>
      <c r="C846" s="180" t="s">
        <v>46</v>
      </c>
      <c r="D846" s="170"/>
      <c r="E846" s="171"/>
      <c r="F846" s="171"/>
      <c r="G846" s="171"/>
      <c r="H846" s="198" t="str">
        <f t="shared" si="115"/>
        <v/>
      </c>
      <c r="I846" s="203">
        <v>640</v>
      </c>
      <c r="J846" s="25">
        <v>538</v>
      </c>
      <c r="K846" s="25">
        <v>304</v>
      </c>
      <c r="L846" s="184">
        <f t="shared" si="116"/>
        <v>0.56505576208178443</v>
      </c>
      <c r="M846" s="206"/>
      <c r="N846" s="25">
        <v>102</v>
      </c>
      <c r="O846" s="201">
        <f t="shared" si="117"/>
        <v>0.15937499999999999</v>
      </c>
      <c r="P846" s="172">
        <f t="shared" si="118"/>
        <v>640</v>
      </c>
      <c r="Q846" s="173">
        <f t="shared" si="119"/>
        <v>538</v>
      </c>
      <c r="R846" s="173">
        <f t="shared" si="120"/>
        <v>102</v>
      </c>
      <c r="S846" s="193">
        <f t="shared" si="121"/>
        <v>0.15937499999999999</v>
      </c>
    </row>
    <row r="847" spans="1:19" x14ac:dyDescent="0.2">
      <c r="A847" s="192" t="s">
        <v>408</v>
      </c>
      <c r="B847" s="179" t="s">
        <v>47</v>
      </c>
      <c r="C847" s="180" t="s">
        <v>48</v>
      </c>
      <c r="D847" s="170"/>
      <c r="E847" s="171"/>
      <c r="F847" s="171"/>
      <c r="G847" s="171"/>
      <c r="H847" s="198" t="str">
        <f t="shared" si="115"/>
        <v/>
      </c>
      <c r="I847" s="203">
        <v>12</v>
      </c>
      <c r="J847" s="25">
        <v>11</v>
      </c>
      <c r="K847" s="25">
        <v>11</v>
      </c>
      <c r="L847" s="184">
        <f t="shared" si="116"/>
        <v>1</v>
      </c>
      <c r="M847" s="206"/>
      <c r="N847" s="25">
        <v>1</v>
      </c>
      <c r="O847" s="201">
        <f t="shared" si="117"/>
        <v>8.3333333333333329E-2</v>
      </c>
      <c r="P847" s="172">
        <f t="shared" si="118"/>
        <v>12</v>
      </c>
      <c r="Q847" s="173">
        <f t="shared" si="119"/>
        <v>11</v>
      </c>
      <c r="R847" s="173">
        <f t="shared" si="120"/>
        <v>1</v>
      </c>
      <c r="S847" s="193">
        <f t="shared" si="121"/>
        <v>8.3333333333333329E-2</v>
      </c>
    </row>
    <row r="848" spans="1:19" ht="29" x14ac:dyDescent="0.2">
      <c r="A848" s="192" t="s">
        <v>408</v>
      </c>
      <c r="B848" s="179" t="s">
        <v>540</v>
      </c>
      <c r="C848" s="180" t="s">
        <v>333</v>
      </c>
      <c r="D848" s="170"/>
      <c r="E848" s="171"/>
      <c r="F848" s="171"/>
      <c r="G848" s="171"/>
      <c r="H848" s="198" t="str">
        <f t="shared" si="115"/>
        <v/>
      </c>
      <c r="I848" s="203">
        <v>28</v>
      </c>
      <c r="J848" s="25">
        <v>26</v>
      </c>
      <c r="K848" s="25">
        <v>25</v>
      </c>
      <c r="L848" s="184">
        <f t="shared" si="116"/>
        <v>0.96153846153846156</v>
      </c>
      <c r="M848" s="206"/>
      <c r="N848" s="25">
        <v>2</v>
      </c>
      <c r="O848" s="201">
        <f t="shared" si="117"/>
        <v>7.1428571428571425E-2</v>
      </c>
      <c r="P848" s="172">
        <f t="shared" si="118"/>
        <v>28</v>
      </c>
      <c r="Q848" s="173">
        <f t="shared" si="119"/>
        <v>26</v>
      </c>
      <c r="R848" s="173">
        <f t="shared" si="120"/>
        <v>2</v>
      </c>
      <c r="S848" s="193">
        <f t="shared" si="121"/>
        <v>7.1428571428571425E-2</v>
      </c>
    </row>
    <row r="849" spans="1:19" ht="43" x14ac:dyDescent="0.2">
      <c r="A849" s="192" t="s">
        <v>408</v>
      </c>
      <c r="B849" s="179" t="s">
        <v>539</v>
      </c>
      <c r="C849" s="180" t="s">
        <v>49</v>
      </c>
      <c r="D849" s="170"/>
      <c r="E849" s="171"/>
      <c r="F849" s="171"/>
      <c r="G849" s="171"/>
      <c r="H849" s="198" t="str">
        <f t="shared" si="115"/>
        <v/>
      </c>
      <c r="I849" s="203">
        <v>437</v>
      </c>
      <c r="J849" s="25">
        <v>281</v>
      </c>
      <c r="K849" s="25">
        <v>168</v>
      </c>
      <c r="L849" s="184">
        <f t="shared" si="116"/>
        <v>0.59786476868327398</v>
      </c>
      <c r="M849" s="206">
        <v>108</v>
      </c>
      <c r="N849" s="25">
        <v>48</v>
      </c>
      <c r="O849" s="201">
        <f t="shared" si="117"/>
        <v>0.10983981693363844</v>
      </c>
      <c r="P849" s="172">
        <f t="shared" si="118"/>
        <v>437</v>
      </c>
      <c r="Q849" s="173">
        <f t="shared" si="119"/>
        <v>389</v>
      </c>
      <c r="R849" s="173">
        <f t="shared" si="120"/>
        <v>48</v>
      </c>
      <c r="S849" s="193">
        <f t="shared" si="121"/>
        <v>0.10983981693363844</v>
      </c>
    </row>
    <row r="850" spans="1:19" x14ac:dyDescent="0.2">
      <c r="A850" s="192" t="s">
        <v>408</v>
      </c>
      <c r="B850" s="179" t="s">
        <v>50</v>
      </c>
      <c r="C850" s="180" t="s">
        <v>51</v>
      </c>
      <c r="D850" s="170"/>
      <c r="E850" s="171"/>
      <c r="F850" s="171"/>
      <c r="G850" s="171"/>
      <c r="H850" s="198" t="str">
        <f t="shared" si="115"/>
        <v/>
      </c>
      <c r="I850" s="203">
        <v>3</v>
      </c>
      <c r="J850" s="25">
        <v>3</v>
      </c>
      <c r="K850" s="25">
        <v>3</v>
      </c>
      <c r="L850" s="184">
        <f t="shared" si="116"/>
        <v>1</v>
      </c>
      <c r="M850" s="206"/>
      <c r="N850" s="25"/>
      <c r="O850" s="201">
        <f t="shared" si="117"/>
        <v>0</v>
      </c>
      <c r="P850" s="172">
        <f t="shared" si="118"/>
        <v>3</v>
      </c>
      <c r="Q850" s="173">
        <f t="shared" si="119"/>
        <v>3</v>
      </c>
      <c r="R850" s="173" t="str">
        <f t="shared" si="120"/>
        <v/>
      </c>
      <c r="S850" s="193" t="str">
        <f t="shared" si="121"/>
        <v/>
      </c>
    </row>
    <row r="851" spans="1:19" x14ac:dyDescent="0.2">
      <c r="A851" s="192" t="s">
        <v>408</v>
      </c>
      <c r="B851" s="179" t="s">
        <v>52</v>
      </c>
      <c r="C851" s="180" t="s">
        <v>400</v>
      </c>
      <c r="D851" s="170"/>
      <c r="E851" s="171"/>
      <c r="F851" s="171"/>
      <c r="G851" s="171"/>
      <c r="H851" s="198" t="str">
        <f t="shared" si="115"/>
        <v/>
      </c>
      <c r="I851" s="203">
        <v>1026</v>
      </c>
      <c r="J851" s="25">
        <v>885</v>
      </c>
      <c r="K851" s="25">
        <v>875</v>
      </c>
      <c r="L851" s="184">
        <f t="shared" si="116"/>
        <v>0.98870056497175141</v>
      </c>
      <c r="M851" s="206">
        <v>6</v>
      </c>
      <c r="N851" s="25">
        <v>135</v>
      </c>
      <c r="O851" s="201">
        <f t="shared" si="117"/>
        <v>0.13157894736842105</v>
      </c>
      <c r="P851" s="172">
        <f t="shared" si="118"/>
        <v>1026</v>
      </c>
      <c r="Q851" s="173">
        <f t="shared" si="119"/>
        <v>891</v>
      </c>
      <c r="R851" s="173">
        <f t="shared" si="120"/>
        <v>135</v>
      </c>
      <c r="S851" s="193">
        <f t="shared" si="121"/>
        <v>0.13157894736842105</v>
      </c>
    </row>
    <row r="852" spans="1:19" x14ac:dyDescent="0.2">
      <c r="A852" s="192" t="s">
        <v>408</v>
      </c>
      <c r="B852" s="179" t="s">
        <v>53</v>
      </c>
      <c r="C852" s="180" t="s">
        <v>54</v>
      </c>
      <c r="D852" s="170"/>
      <c r="E852" s="171"/>
      <c r="F852" s="171"/>
      <c r="G852" s="171"/>
      <c r="H852" s="198" t="str">
        <f t="shared" si="115"/>
        <v/>
      </c>
      <c r="I852" s="203">
        <v>460</v>
      </c>
      <c r="J852" s="25">
        <v>458</v>
      </c>
      <c r="K852" s="25">
        <v>433</v>
      </c>
      <c r="L852" s="184">
        <f t="shared" si="116"/>
        <v>0.94541484716157209</v>
      </c>
      <c r="M852" s="206"/>
      <c r="N852" s="25">
        <v>2</v>
      </c>
      <c r="O852" s="201">
        <f t="shared" si="117"/>
        <v>4.3478260869565218E-3</v>
      </c>
      <c r="P852" s="172">
        <f t="shared" si="118"/>
        <v>460</v>
      </c>
      <c r="Q852" s="173">
        <f t="shared" si="119"/>
        <v>458</v>
      </c>
      <c r="R852" s="173">
        <f t="shared" si="120"/>
        <v>2</v>
      </c>
      <c r="S852" s="193">
        <f t="shared" si="121"/>
        <v>4.3478260869565218E-3</v>
      </c>
    </row>
    <row r="853" spans="1:19" x14ac:dyDescent="0.2">
      <c r="A853" s="192" t="s">
        <v>408</v>
      </c>
      <c r="B853" s="179" t="s">
        <v>55</v>
      </c>
      <c r="C853" s="180" t="s">
        <v>56</v>
      </c>
      <c r="D853" s="170"/>
      <c r="E853" s="171"/>
      <c r="F853" s="171"/>
      <c r="G853" s="171"/>
      <c r="H853" s="198" t="str">
        <f t="shared" si="115"/>
        <v/>
      </c>
      <c r="I853" s="203">
        <v>2920</v>
      </c>
      <c r="J853" s="25">
        <v>2588</v>
      </c>
      <c r="K853" s="25">
        <v>895</v>
      </c>
      <c r="L853" s="184">
        <f t="shared" si="116"/>
        <v>0.34582689335394129</v>
      </c>
      <c r="M853" s="206"/>
      <c r="N853" s="25">
        <v>332</v>
      </c>
      <c r="O853" s="201">
        <f t="shared" si="117"/>
        <v>0.11369863013698631</v>
      </c>
      <c r="P853" s="172">
        <f t="shared" si="118"/>
        <v>2920</v>
      </c>
      <c r="Q853" s="173">
        <f t="shared" si="119"/>
        <v>2588</v>
      </c>
      <c r="R853" s="173">
        <f t="shared" si="120"/>
        <v>332</v>
      </c>
      <c r="S853" s="193">
        <f t="shared" si="121"/>
        <v>0.11369863013698631</v>
      </c>
    </row>
    <row r="854" spans="1:19" x14ac:dyDescent="0.2">
      <c r="A854" s="192" t="s">
        <v>408</v>
      </c>
      <c r="B854" s="179" t="s">
        <v>57</v>
      </c>
      <c r="C854" s="180" t="s">
        <v>58</v>
      </c>
      <c r="D854" s="170"/>
      <c r="E854" s="171"/>
      <c r="F854" s="171"/>
      <c r="G854" s="171"/>
      <c r="H854" s="198" t="str">
        <f t="shared" si="115"/>
        <v/>
      </c>
      <c r="I854" s="203">
        <v>603</v>
      </c>
      <c r="J854" s="25">
        <v>591</v>
      </c>
      <c r="K854" s="25">
        <v>491</v>
      </c>
      <c r="L854" s="184">
        <f t="shared" si="116"/>
        <v>0.83079526226734346</v>
      </c>
      <c r="M854" s="206"/>
      <c r="N854" s="25">
        <v>12</v>
      </c>
      <c r="O854" s="201">
        <f t="shared" si="117"/>
        <v>1.9900497512437811E-2</v>
      </c>
      <c r="P854" s="172">
        <f t="shared" si="118"/>
        <v>603</v>
      </c>
      <c r="Q854" s="173">
        <f t="shared" si="119"/>
        <v>591</v>
      </c>
      <c r="R854" s="173">
        <f t="shared" si="120"/>
        <v>12</v>
      </c>
      <c r="S854" s="193">
        <f t="shared" si="121"/>
        <v>1.9900497512437811E-2</v>
      </c>
    </row>
    <row r="855" spans="1:19" x14ac:dyDescent="0.2">
      <c r="A855" s="192" t="s">
        <v>408</v>
      </c>
      <c r="B855" s="179" t="s">
        <v>59</v>
      </c>
      <c r="C855" s="180" t="s">
        <v>60</v>
      </c>
      <c r="D855" s="170"/>
      <c r="E855" s="171"/>
      <c r="F855" s="171"/>
      <c r="G855" s="171"/>
      <c r="H855" s="198" t="str">
        <f t="shared" si="115"/>
        <v/>
      </c>
      <c r="I855" s="203">
        <v>1</v>
      </c>
      <c r="J855" s="25">
        <v>1</v>
      </c>
      <c r="K855" s="25">
        <v>1</v>
      </c>
      <c r="L855" s="184">
        <f t="shared" si="116"/>
        <v>1</v>
      </c>
      <c r="M855" s="206"/>
      <c r="N855" s="25"/>
      <c r="O855" s="201">
        <f t="shared" si="117"/>
        <v>0</v>
      </c>
      <c r="P855" s="172">
        <f t="shared" si="118"/>
        <v>1</v>
      </c>
      <c r="Q855" s="173">
        <f t="shared" si="119"/>
        <v>1</v>
      </c>
      <c r="R855" s="173" t="str">
        <f t="shared" si="120"/>
        <v/>
      </c>
      <c r="S855" s="193" t="str">
        <f t="shared" si="121"/>
        <v/>
      </c>
    </row>
    <row r="856" spans="1:19" x14ac:dyDescent="0.2">
      <c r="A856" s="192" t="s">
        <v>408</v>
      </c>
      <c r="B856" s="179" t="s">
        <v>64</v>
      </c>
      <c r="C856" s="180" t="s">
        <v>270</v>
      </c>
      <c r="D856" s="170"/>
      <c r="E856" s="171"/>
      <c r="F856" s="171"/>
      <c r="G856" s="171"/>
      <c r="H856" s="198" t="str">
        <f t="shared" si="115"/>
        <v/>
      </c>
      <c r="I856" s="203">
        <v>1659</v>
      </c>
      <c r="J856" s="25">
        <v>1456</v>
      </c>
      <c r="K856" s="25">
        <v>1456</v>
      </c>
      <c r="L856" s="184">
        <f t="shared" si="116"/>
        <v>1</v>
      </c>
      <c r="M856" s="206"/>
      <c r="N856" s="25">
        <v>203</v>
      </c>
      <c r="O856" s="201">
        <f t="shared" si="117"/>
        <v>0.12236286919831224</v>
      </c>
      <c r="P856" s="172">
        <f t="shared" si="118"/>
        <v>1659</v>
      </c>
      <c r="Q856" s="173">
        <f t="shared" si="119"/>
        <v>1456</v>
      </c>
      <c r="R856" s="173">
        <f t="shared" si="120"/>
        <v>203</v>
      </c>
      <c r="S856" s="193">
        <f t="shared" si="121"/>
        <v>0.12236286919831224</v>
      </c>
    </row>
    <row r="857" spans="1:19" x14ac:dyDescent="0.2">
      <c r="A857" s="192" t="s">
        <v>408</v>
      </c>
      <c r="B857" s="179" t="s">
        <v>65</v>
      </c>
      <c r="C857" s="180" t="s">
        <v>66</v>
      </c>
      <c r="D857" s="170"/>
      <c r="E857" s="171"/>
      <c r="F857" s="171"/>
      <c r="G857" s="171"/>
      <c r="H857" s="198" t="str">
        <f t="shared" si="115"/>
        <v/>
      </c>
      <c r="I857" s="203">
        <v>6548</v>
      </c>
      <c r="J857" s="25">
        <v>5352</v>
      </c>
      <c r="K857" s="25">
        <v>4617</v>
      </c>
      <c r="L857" s="184">
        <f t="shared" si="116"/>
        <v>0.8626681614349776</v>
      </c>
      <c r="M857" s="206">
        <v>10</v>
      </c>
      <c r="N857" s="25">
        <v>1186</v>
      </c>
      <c r="O857" s="201">
        <f t="shared" si="117"/>
        <v>0.18112400733048259</v>
      </c>
      <c r="P857" s="172">
        <f t="shared" si="118"/>
        <v>6548</v>
      </c>
      <c r="Q857" s="173">
        <f t="shared" si="119"/>
        <v>5362</v>
      </c>
      <c r="R857" s="173">
        <f t="shared" si="120"/>
        <v>1186</v>
      </c>
      <c r="S857" s="193">
        <f t="shared" si="121"/>
        <v>0.18112400733048259</v>
      </c>
    </row>
    <row r="858" spans="1:19" x14ac:dyDescent="0.2">
      <c r="A858" s="192" t="s">
        <v>408</v>
      </c>
      <c r="B858" s="179" t="s">
        <v>67</v>
      </c>
      <c r="C858" s="180" t="s">
        <v>273</v>
      </c>
      <c r="D858" s="170"/>
      <c r="E858" s="171"/>
      <c r="F858" s="171"/>
      <c r="G858" s="171"/>
      <c r="H858" s="198" t="str">
        <f t="shared" si="115"/>
        <v/>
      </c>
      <c r="I858" s="203">
        <v>1</v>
      </c>
      <c r="J858" s="25">
        <v>1</v>
      </c>
      <c r="K858" s="25">
        <v>11</v>
      </c>
      <c r="L858" s="184">
        <f t="shared" si="116"/>
        <v>11</v>
      </c>
      <c r="M858" s="206"/>
      <c r="N858" s="25"/>
      <c r="O858" s="201">
        <f t="shared" si="117"/>
        <v>0</v>
      </c>
      <c r="P858" s="172">
        <f t="shared" si="118"/>
        <v>1</v>
      </c>
      <c r="Q858" s="173">
        <f t="shared" si="119"/>
        <v>1</v>
      </c>
      <c r="R858" s="173" t="str">
        <f t="shared" si="120"/>
        <v/>
      </c>
      <c r="S858" s="193" t="str">
        <f t="shared" si="121"/>
        <v/>
      </c>
    </row>
    <row r="859" spans="1:19" x14ac:dyDescent="0.2">
      <c r="A859" s="192" t="s">
        <v>408</v>
      </c>
      <c r="B859" s="179" t="s">
        <v>413</v>
      </c>
      <c r="C859" s="180" t="s">
        <v>414</v>
      </c>
      <c r="D859" s="170"/>
      <c r="E859" s="171"/>
      <c r="F859" s="171"/>
      <c r="G859" s="171"/>
      <c r="H859" s="198" t="str">
        <f t="shared" si="115"/>
        <v/>
      </c>
      <c r="I859" s="203">
        <v>256</v>
      </c>
      <c r="J859" s="25">
        <v>222</v>
      </c>
      <c r="K859" s="25">
        <v>161</v>
      </c>
      <c r="L859" s="184">
        <f t="shared" si="116"/>
        <v>0.72522522522522526</v>
      </c>
      <c r="M859" s="206"/>
      <c r="N859" s="25">
        <v>34</v>
      </c>
      <c r="O859" s="201">
        <f t="shared" si="117"/>
        <v>0.1328125</v>
      </c>
      <c r="P859" s="172">
        <f t="shared" si="118"/>
        <v>256</v>
      </c>
      <c r="Q859" s="173">
        <f t="shared" si="119"/>
        <v>222</v>
      </c>
      <c r="R859" s="173">
        <f t="shared" si="120"/>
        <v>34</v>
      </c>
      <c r="S859" s="193">
        <f t="shared" si="121"/>
        <v>0.1328125</v>
      </c>
    </row>
    <row r="860" spans="1:19" x14ac:dyDescent="0.2">
      <c r="A860" s="192" t="s">
        <v>408</v>
      </c>
      <c r="B860" s="179" t="s">
        <v>69</v>
      </c>
      <c r="C860" s="180" t="s">
        <v>70</v>
      </c>
      <c r="D860" s="170"/>
      <c r="E860" s="171"/>
      <c r="F860" s="171"/>
      <c r="G860" s="171"/>
      <c r="H860" s="198" t="str">
        <f t="shared" si="115"/>
        <v/>
      </c>
      <c r="I860" s="203">
        <v>1394</v>
      </c>
      <c r="J860" s="25">
        <v>1058</v>
      </c>
      <c r="K860" s="25">
        <v>626</v>
      </c>
      <c r="L860" s="184">
        <f t="shared" si="116"/>
        <v>0.59168241965973534</v>
      </c>
      <c r="M860" s="206">
        <v>149</v>
      </c>
      <c r="N860" s="25">
        <v>187</v>
      </c>
      <c r="O860" s="201">
        <f t="shared" si="117"/>
        <v>0.13414634146341464</v>
      </c>
      <c r="P860" s="172">
        <f t="shared" si="118"/>
        <v>1394</v>
      </c>
      <c r="Q860" s="173">
        <f t="shared" si="119"/>
        <v>1207</v>
      </c>
      <c r="R860" s="173">
        <f t="shared" si="120"/>
        <v>187</v>
      </c>
      <c r="S860" s="193">
        <f t="shared" si="121"/>
        <v>0.13414634146341464</v>
      </c>
    </row>
    <row r="861" spans="1:19" x14ac:dyDescent="0.2">
      <c r="A861" s="192" t="s">
        <v>408</v>
      </c>
      <c r="B861" s="179" t="s">
        <v>71</v>
      </c>
      <c r="C861" s="180" t="s">
        <v>72</v>
      </c>
      <c r="D861" s="170"/>
      <c r="E861" s="171"/>
      <c r="F861" s="171"/>
      <c r="G861" s="171"/>
      <c r="H861" s="198" t="str">
        <f t="shared" si="115"/>
        <v/>
      </c>
      <c r="I861" s="203">
        <v>7</v>
      </c>
      <c r="J861" s="25">
        <v>7</v>
      </c>
      <c r="K861" s="25">
        <v>7</v>
      </c>
      <c r="L861" s="184">
        <f t="shared" si="116"/>
        <v>1</v>
      </c>
      <c r="M861" s="206"/>
      <c r="N861" s="25"/>
      <c r="O861" s="201">
        <f t="shared" si="117"/>
        <v>0</v>
      </c>
      <c r="P861" s="172">
        <f t="shared" si="118"/>
        <v>7</v>
      </c>
      <c r="Q861" s="173">
        <f t="shared" si="119"/>
        <v>7</v>
      </c>
      <c r="R861" s="173" t="str">
        <f t="shared" si="120"/>
        <v/>
      </c>
      <c r="S861" s="193" t="str">
        <f t="shared" si="121"/>
        <v/>
      </c>
    </row>
    <row r="862" spans="1:19" ht="43" x14ac:dyDescent="0.2">
      <c r="A862" s="192" t="s">
        <v>408</v>
      </c>
      <c r="B862" s="179" t="s">
        <v>546</v>
      </c>
      <c r="C862" s="180" t="s">
        <v>73</v>
      </c>
      <c r="D862" s="170"/>
      <c r="E862" s="171"/>
      <c r="F862" s="171"/>
      <c r="G862" s="171"/>
      <c r="H862" s="198" t="str">
        <f t="shared" si="115"/>
        <v/>
      </c>
      <c r="I862" s="203">
        <v>12</v>
      </c>
      <c r="J862" s="25">
        <v>10</v>
      </c>
      <c r="K862" s="25">
        <v>10</v>
      </c>
      <c r="L862" s="184">
        <f t="shared" si="116"/>
        <v>1</v>
      </c>
      <c r="M862" s="206"/>
      <c r="N862" s="25">
        <v>2</v>
      </c>
      <c r="O862" s="201">
        <f t="shared" si="117"/>
        <v>0.16666666666666666</v>
      </c>
      <c r="P862" s="172">
        <f t="shared" si="118"/>
        <v>12</v>
      </c>
      <c r="Q862" s="173">
        <f t="shared" si="119"/>
        <v>10</v>
      </c>
      <c r="R862" s="173">
        <f t="shared" si="120"/>
        <v>2</v>
      </c>
      <c r="S862" s="193">
        <f t="shared" si="121"/>
        <v>0.16666666666666666</v>
      </c>
    </row>
    <row r="863" spans="1:19" x14ac:dyDescent="0.2">
      <c r="A863" s="192" t="s">
        <v>408</v>
      </c>
      <c r="B863" s="179" t="s">
        <v>74</v>
      </c>
      <c r="C863" s="180" t="s">
        <v>247</v>
      </c>
      <c r="D863" s="170"/>
      <c r="E863" s="171"/>
      <c r="F863" s="171"/>
      <c r="G863" s="171"/>
      <c r="H863" s="198" t="str">
        <f t="shared" si="115"/>
        <v/>
      </c>
      <c r="I863" s="203">
        <v>25</v>
      </c>
      <c r="J863" s="25">
        <v>23</v>
      </c>
      <c r="K863" s="25">
        <v>19</v>
      </c>
      <c r="L863" s="184">
        <f t="shared" si="116"/>
        <v>0.82608695652173914</v>
      </c>
      <c r="M863" s="206">
        <v>2</v>
      </c>
      <c r="N863" s="25"/>
      <c r="O863" s="201">
        <f t="shared" si="117"/>
        <v>0</v>
      </c>
      <c r="P863" s="172">
        <f t="shared" si="118"/>
        <v>25</v>
      </c>
      <c r="Q863" s="173">
        <f t="shared" si="119"/>
        <v>25</v>
      </c>
      <c r="R863" s="173" t="str">
        <f t="shared" si="120"/>
        <v/>
      </c>
      <c r="S863" s="193" t="str">
        <f t="shared" si="121"/>
        <v/>
      </c>
    </row>
    <row r="864" spans="1:19" x14ac:dyDescent="0.2">
      <c r="A864" s="192" t="s">
        <v>408</v>
      </c>
      <c r="B864" s="179" t="s">
        <v>75</v>
      </c>
      <c r="C864" s="180" t="s">
        <v>277</v>
      </c>
      <c r="D864" s="170"/>
      <c r="E864" s="171"/>
      <c r="F864" s="171"/>
      <c r="G864" s="171"/>
      <c r="H864" s="198" t="str">
        <f t="shared" si="115"/>
        <v/>
      </c>
      <c r="I864" s="203">
        <v>128</v>
      </c>
      <c r="J864" s="25">
        <v>118</v>
      </c>
      <c r="K864" s="25">
        <v>105</v>
      </c>
      <c r="L864" s="184">
        <f t="shared" si="116"/>
        <v>0.88983050847457623</v>
      </c>
      <c r="M864" s="206"/>
      <c r="N864" s="25">
        <v>10</v>
      </c>
      <c r="O864" s="201">
        <f t="shared" si="117"/>
        <v>7.8125E-2</v>
      </c>
      <c r="P864" s="172">
        <f t="shared" si="118"/>
        <v>128</v>
      </c>
      <c r="Q864" s="173">
        <f t="shared" si="119"/>
        <v>118</v>
      </c>
      <c r="R864" s="173">
        <f t="shared" si="120"/>
        <v>10</v>
      </c>
      <c r="S864" s="193">
        <f t="shared" si="121"/>
        <v>7.8125E-2</v>
      </c>
    </row>
    <row r="865" spans="1:19" x14ac:dyDescent="0.2">
      <c r="A865" s="192" t="s">
        <v>408</v>
      </c>
      <c r="B865" s="179" t="s">
        <v>76</v>
      </c>
      <c r="C865" s="180" t="s">
        <v>77</v>
      </c>
      <c r="D865" s="170"/>
      <c r="E865" s="171"/>
      <c r="F865" s="171"/>
      <c r="G865" s="171"/>
      <c r="H865" s="198" t="str">
        <f t="shared" si="115"/>
        <v/>
      </c>
      <c r="I865" s="203">
        <v>23</v>
      </c>
      <c r="J865" s="25">
        <v>23</v>
      </c>
      <c r="K865" s="25">
        <v>23</v>
      </c>
      <c r="L865" s="184">
        <f t="shared" si="116"/>
        <v>1</v>
      </c>
      <c r="M865" s="206"/>
      <c r="N865" s="25"/>
      <c r="O865" s="201">
        <f t="shared" si="117"/>
        <v>0</v>
      </c>
      <c r="P865" s="172">
        <f t="shared" si="118"/>
        <v>23</v>
      </c>
      <c r="Q865" s="173">
        <f t="shared" si="119"/>
        <v>23</v>
      </c>
      <c r="R865" s="173" t="str">
        <f t="shared" si="120"/>
        <v/>
      </c>
      <c r="S865" s="193" t="str">
        <f t="shared" si="121"/>
        <v/>
      </c>
    </row>
    <row r="866" spans="1:19" x14ac:dyDescent="0.2">
      <c r="A866" s="192" t="s">
        <v>408</v>
      </c>
      <c r="B866" s="179" t="s">
        <v>78</v>
      </c>
      <c r="C866" s="180" t="s">
        <v>278</v>
      </c>
      <c r="D866" s="170"/>
      <c r="E866" s="171"/>
      <c r="F866" s="171"/>
      <c r="G866" s="171"/>
      <c r="H866" s="198" t="str">
        <f t="shared" si="115"/>
        <v/>
      </c>
      <c r="I866" s="203">
        <v>25</v>
      </c>
      <c r="J866" s="25">
        <v>24</v>
      </c>
      <c r="K866" s="25">
        <v>17</v>
      </c>
      <c r="L866" s="184">
        <f t="shared" si="116"/>
        <v>0.70833333333333337</v>
      </c>
      <c r="M866" s="206"/>
      <c r="N866" s="25">
        <v>1</v>
      </c>
      <c r="O866" s="201">
        <f t="shared" si="117"/>
        <v>0.04</v>
      </c>
      <c r="P866" s="172">
        <f t="shared" si="118"/>
        <v>25</v>
      </c>
      <c r="Q866" s="173">
        <f t="shared" si="119"/>
        <v>24</v>
      </c>
      <c r="R866" s="173">
        <f t="shared" si="120"/>
        <v>1</v>
      </c>
      <c r="S866" s="193">
        <f t="shared" si="121"/>
        <v>0.04</v>
      </c>
    </row>
    <row r="867" spans="1:19" x14ac:dyDescent="0.2">
      <c r="A867" s="192" t="s">
        <v>408</v>
      </c>
      <c r="B867" s="179" t="s">
        <v>81</v>
      </c>
      <c r="C867" s="180" t="s">
        <v>82</v>
      </c>
      <c r="D867" s="170"/>
      <c r="E867" s="171"/>
      <c r="F867" s="171"/>
      <c r="G867" s="171"/>
      <c r="H867" s="198" t="str">
        <f t="shared" si="115"/>
        <v/>
      </c>
      <c r="I867" s="203">
        <v>991</v>
      </c>
      <c r="J867" s="25">
        <v>412</v>
      </c>
      <c r="K867" s="25">
        <v>322</v>
      </c>
      <c r="L867" s="184">
        <f t="shared" si="116"/>
        <v>0.78155339805825241</v>
      </c>
      <c r="M867" s="206">
        <v>5</v>
      </c>
      <c r="N867" s="25">
        <v>574</v>
      </c>
      <c r="O867" s="201">
        <f t="shared" si="117"/>
        <v>0.57921291624621596</v>
      </c>
      <c r="P867" s="172">
        <f t="shared" si="118"/>
        <v>991</v>
      </c>
      <c r="Q867" s="173">
        <f t="shared" si="119"/>
        <v>417</v>
      </c>
      <c r="R867" s="173">
        <f t="shared" si="120"/>
        <v>574</v>
      </c>
      <c r="S867" s="193">
        <f t="shared" si="121"/>
        <v>0.57921291624621596</v>
      </c>
    </row>
    <row r="868" spans="1:19" x14ac:dyDescent="0.2">
      <c r="A868" s="192" t="s">
        <v>408</v>
      </c>
      <c r="B868" s="179" t="s">
        <v>83</v>
      </c>
      <c r="C868" s="180" t="s">
        <v>84</v>
      </c>
      <c r="D868" s="170"/>
      <c r="E868" s="171"/>
      <c r="F868" s="171"/>
      <c r="G868" s="171"/>
      <c r="H868" s="198" t="str">
        <f t="shared" si="115"/>
        <v/>
      </c>
      <c r="I868" s="203">
        <v>2</v>
      </c>
      <c r="J868" s="25">
        <v>2</v>
      </c>
      <c r="K868" s="25">
        <v>1</v>
      </c>
      <c r="L868" s="184">
        <f t="shared" si="116"/>
        <v>0.5</v>
      </c>
      <c r="M868" s="206"/>
      <c r="N868" s="25"/>
      <c r="O868" s="201">
        <f t="shared" si="117"/>
        <v>0</v>
      </c>
      <c r="P868" s="172">
        <f t="shared" si="118"/>
        <v>2</v>
      </c>
      <c r="Q868" s="173">
        <f t="shared" si="119"/>
        <v>2</v>
      </c>
      <c r="R868" s="173" t="str">
        <f t="shared" si="120"/>
        <v/>
      </c>
      <c r="S868" s="193" t="str">
        <f t="shared" si="121"/>
        <v/>
      </c>
    </row>
    <row r="869" spans="1:19" x14ac:dyDescent="0.2">
      <c r="A869" s="192" t="s">
        <v>408</v>
      </c>
      <c r="B869" s="240" t="s">
        <v>85</v>
      </c>
      <c r="C869" s="180" t="s">
        <v>281</v>
      </c>
      <c r="D869" s="170"/>
      <c r="E869" s="171"/>
      <c r="F869" s="171"/>
      <c r="G869" s="171"/>
      <c r="H869" s="198" t="str">
        <f t="shared" si="115"/>
        <v/>
      </c>
      <c r="I869" s="203">
        <v>4</v>
      </c>
      <c r="J869" s="25">
        <v>4</v>
      </c>
      <c r="K869" s="25">
        <v>4</v>
      </c>
      <c r="L869" s="184">
        <f t="shared" si="116"/>
        <v>1</v>
      </c>
      <c r="M869" s="206"/>
      <c r="N869" s="25"/>
      <c r="O869" s="201">
        <f t="shared" si="117"/>
        <v>0</v>
      </c>
      <c r="P869" s="172">
        <f t="shared" si="118"/>
        <v>4</v>
      </c>
      <c r="Q869" s="173">
        <f t="shared" si="119"/>
        <v>4</v>
      </c>
      <c r="R869" s="173" t="str">
        <f t="shared" si="120"/>
        <v/>
      </c>
      <c r="S869" s="193" t="str">
        <f t="shared" si="121"/>
        <v/>
      </c>
    </row>
    <row r="870" spans="1:19" ht="29" x14ac:dyDescent="0.2">
      <c r="A870" s="192" t="s">
        <v>408</v>
      </c>
      <c r="B870" s="179" t="s">
        <v>549</v>
      </c>
      <c r="C870" s="180" t="s">
        <v>550</v>
      </c>
      <c r="D870" s="170"/>
      <c r="E870" s="171"/>
      <c r="F870" s="171"/>
      <c r="G870" s="171"/>
      <c r="H870" s="198" t="str">
        <f t="shared" si="115"/>
        <v/>
      </c>
      <c r="I870" s="203">
        <v>3</v>
      </c>
      <c r="J870" s="25"/>
      <c r="K870" s="25"/>
      <c r="L870" s="184" t="str">
        <f t="shared" si="116"/>
        <v/>
      </c>
      <c r="M870" s="206">
        <v>3</v>
      </c>
      <c r="N870" s="25"/>
      <c r="O870" s="201">
        <f t="shared" si="117"/>
        <v>0</v>
      </c>
      <c r="P870" s="172">
        <f t="shared" si="118"/>
        <v>3</v>
      </c>
      <c r="Q870" s="173">
        <f t="shared" si="119"/>
        <v>3</v>
      </c>
      <c r="R870" s="173" t="str">
        <f t="shared" si="120"/>
        <v/>
      </c>
      <c r="S870" s="193" t="str">
        <f t="shared" si="121"/>
        <v/>
      </c>
    </row>
    <row r="871" spans="1:19" x14ac:dyDescent="0.2">
      <c r="A871" s="192" t="s">
        <v>408</v>
      </c>
      <c r="B871" s="179" t="s">
        <v>536</v>
      </c>
      <c r="C871" s="180" t="s">
        <v>89</v>
      </c>
      <c r="D871" s="170">
        <v>2</v>
      </c>
      <c r="E871" s="171">
        <v>2</v>
      </c>
      <c r="F871" s="171">
        <v>2</v>
      </c>
      <c r="G871" s="171"/>
      <c r="H871" s="198">
        <f t="shared" si="115"/>
        <v>0</v>
      </c>
      <c r="I871" s="203">
        <v>86</v>
      </c>
      <c r="J871" s="25">
        <v>83</v>
      </c>
      <c r="K871" s="25">
        <v>56</v>
      </c>
      <c r="L871" s="184">
        <f t="shared" si="116"/>
        <v>0.67469879518072284</v>
      </c>
      <c r="M871" s="206"/>
      <c r="N871" s="25">
        <v>3</v>
      </c>
      <c r="O871" s="201">
        <f t="shared" si="117"/>
        <v>3.4883720930232558E-2</v>
      </c>
      <c r="P871" s="172">
        <f t="shared" si="118"/>
        <v>88</v>
      </c>
      <c r="Q871" s="173">
        <f t="shared" si="119"/>
        <v>85</v>
      </c>
      <c r="R871" s="173">
        <f t="shared" si="120"/>
        <v>3</v>
      </c>
      <c r="S871" s="193">
        <f t="shared" si="121"/>
        <v>3.4090909090909088E-2</v>
      </c>
    </row>
    <row r="872" spans="1:19" x14ac:dyDescent="0.2">
      <c r="A872" s="192" t="s">
        <v>408</v>
      </c>
      <c r="B872" s="179" t="s">
        <v>90</v>
      </c>
      <c r="C872" s="180" t="s">
        <v>91</v>
      </c>
      <c r="D872" s="170"/>
      <c r="E872" s="171"/>
      <c r="F872" s="171"/>
      <c r="G872" s="171"/>
      <c r="H872" s="198" t="str">
        <f t="shared" si="115"/>
        <v/>
      </c>
      <c r="I872" s="203">
        <v>4</v>
      </c>
      <c r="J872" s="25">
        <v>3</v>
      </c>
      <c r="K872" s="25">
        <v>2</v>
      </c>
      <c r="L872" s="184">
        <f t="shared" si="116"/>
        <v>0.66666666666666663</v>
      </c>
      <c r="M872" s="206"/>
      <c r="N872" s="25">
        <v>1</v>
      </c>
      <c r="O872" s="201">
        <f t="shared" si="117"/>
        <v>0.25</v>
      </c>
      <c r="P872" s="172">
        <f t="shared" si="118"/>
        <v>4</v>
      </c>
      <c r="Q872" s="173">
        <f t="shared" si="119"/>
        <v>3</v>
      </c>
      <c r="R872" s="173">
        <f t="shared" si="120"/>
        <v>1</v>
      </c>
      <c r="S872" s="193">
        <f t="shared" si="121"/>
        <v>0.25</v>
      </c>
    </row>
    <row r="873" spans="1:19" x14ac:dyDescent="0.2">
      <c r="A873" s="192" t="s">
        <v>408</v>
      </c>
      <c r="B873" s="179" t="s">
        <v>92</v>
      </c>
      <c r="C873" s="180" t="s">
        <v>94</v>
      </c>
      <c r="D873" s="170"/>
      <c r="E873" s="171"/>
      <c r="F873" s="171"/>
      <c r="G873" s="171"/>
      <c r="H873" s="198" t="str">
        <f t="shared" si="115"/>
        <v/>
      </c>
      <c r="I873" s="203">
        <v>689</v>
      </c>
      <c r="J873" s="25">
        <v>536</v>
      </c>
      <c r="K873" s="25">
        <v>536</v>
      </c>
      <c r="L873" s="184">
        <f t="shared" si="116"/>
        <v>1</v>
      </c>
      <c r="M873" s="206"/>
      <c r="N873" s="25">
        <v>153</v>
      </c>
      <c r="O873" s="201">
        <f t="shared" si="117"/>
        <v>0.22206095791001451</v>
      </c>
      <c r="P873" s="172">
        <f t="shared" si="118"/>
        <v>689</v>
      </c>
      <c r="Q873" s="173">
        <f t="shared" si="119"/>
        <v>536</v>
      </c>
      <c r="R873" s="173">
        <f t="shared" si="120"/>
        <v>153</v>
      </c>
      <c r="S873" s="193">
        <f t="shared" si="121"/>
        <v>0.22206095791001451</v>
      </c>
    </row>
    <row r="874" spans="1:19" x14ac:dyDescent="0.2">
      <c r="A874" s="192" t="s">
        <v>408</v>
      </c>
      <c r="B874" s="179" t="s">
        <v>92</v>
      </c>
      <c r="C874" s="180" t="s">
        <v>96</v>
      </c>
      <c r="D874" s="170"/>
      <c r="E874" s="171"/>
      <c r="F874" s="171"/>
      <c r="G874" s="171"/>
      <c r="H874" s="198" t="str">
        <f t="shared" si="115"/>
        <v/>
      </c>
      <c r="I874" s="203">
        <v>4428</v>
      </c>
      <c r="J874" s="25">
        <v>3782</v>
      </c>
      <c r="K874" s="25">
        <v>3687</v>
      </c>
      <c r="L874" s="184">
        <f t="shared" si="116"/>
        <v>0.97488101533580118</v>
      </c>
      <c r="M874" s="206"/>
      <c r="N874" s="25">
        <v>646</v>
      </c>
      <c r="O874" s="201">
        <f t="shared" si="117"/>
        <v>0.14588979223125564</v>
      </c>
      <c r="P874" s="172">
        <f t="shared" si="118"/>
        <v>4428</v>
      </c>
      <c r="Q874" s="173">
        <f t="shared" si="119"/>
        <v>3782</v>
      </c>
      <c r="R874" s="173">
        <f t="shared" si="120"/>
        <v>646</v>
      </c>
      <c r="S874" s="193">
        <f t="shared" si="121"/>
        <v>0.14588979223125564</v>
      </c>
    </row>
    <row r="875" spans="1:19" x14ac:dyDescent="0.2">
      <c r="A875" s="192" t="s">
        <v>408</v>
      </c>
      <c r="B875" s="179" t="s">
        <v>92</v>
      </c>
      <c r="C875" s="180" t="s">
        <v>93</v>
      </c>
      <c r="D875" s="170"/>
      <c r="E875" s="171"/>
      <c r="F875" s="171"/>
      <c r="G875" s="171"/>
      <c r="H875" s="198" t="str">
        <f t="shared" si="115"/>
        <v/>
      </c>
      <c r="I875" s="203">
        <v>2275</v>
      </c>
      <c r="J875" s="25">
        <v>1230</v>
      </c>
      <c r="K875" s="25">
        <v>699</v>
      </c>
      <c r="L875" s="184">
        <f t="shared" si="116"/>
        <v>0.56829268292682922</v>
      </c>
      <c r="M875" s="206">
        <v>3</v>
      </c>
      <c r="N875" s="25">
        <v>1042</v>
      </c>
      <c r="O875" s="201">
        <f t="shared" si="117"/>
        <v>0.45802197802197803</v>
      </c>
      <c r="P875" s="172">
        <f t="shared" si="118"/>
        <v>2275</v>
      </c>
      <c r="Q875" s="173">
        <f t="shared" si="119"/>
        <v>1233</v>
      </c>
      <c r="R875" s="173">
        <f t="shared" si="120"/>
        <v>1042</v>
      </c>
      <c r="S875" s="193">
        <f t="shared" si="121"/>
        <v>0.45802197802197803</v>
      </c>
    </row>
    <row r="876" spans="1:19" x14ac:dyDescent="0.2">
      <c r="A876" s="192" t="s">
        <v>408</v>
      </c>
      <c r="B876" s="179" t="s">
        <v>98</v>
      </c>
      <c r="C876" s="180" t="s">
        <v>99</v>
      </c>
      <c r="D876" s="170"/>
      <c r="E876" s="171"/>
      <c r="F876" s="171"/>
      <c r="G876" s="171"/>
      <c r="H876" s="198" t="str">
        <f t="shared" si="115"/>
        <v/>
      </c>
      <c r="I876" s="203">
        <v>4673</v>
      </c>
      <c r="J876" s="25">
        <v>4630</v>
      </c>
      <c r="K876" s="25">
        <v>4528</v>
      </c>
      <c r="L876" s="184">
        <f t="shared" si="116"/>
        <v>0.97796976241900646</v>
      </c>
      <c r="M876" s="206"/>
      <c r="N876" s="25">
        <v>43</v>
      </c>
      <c r="O876" s="201">
        <f t="shared" si="117"/>
        <v>9.2017975604536707E-3</v>
      </c>
      <c r="P876" s="172">
        <f t="shared" si="118"/>
        <v>4673</v>
      </c>
      <c r="Q876" s="173">
        <f t="shared" si="119"/>
        <v>4630</v>
      </c>
      <c r="R876" s="173">
        <f t="shared" si="120"/>
        <v>43</v>
      </c>
      <c r="S876" s="193">
        <f t="shared" si="121"/>
        <v>9.2017975604536707E-3</v>
      </c>
    </row>
    <row r="877" spans="1:19" x14ac:dyDescent="0.2">
      <c r="A877" s="192" t="s">
        <v>408</v>
      </c>
      <c r="B877" s="179" t="s">
        <v>538</v>
      </c>
      <c r="C877" s="180" t="s">
        <v>100</v>
      </c>
      <c r="D877" s="170"/>
      <c r="E877" s="171"/>
      <c r="F877" s="171"/>
      <c r="G877" s="171"/>
      <c r="H877" s="198" t="str">
        <f t="shared" si="115"/>
        <v/>
      </c>
      <c r="I877" s="203">
        <v>3167</v>
      </c>
      <c r="J877" s="25">
        <v>2880</v>
      </c>
      <c r="K877" s="25">
        <v>1288</v>
      </c>
      <c r="L877" s="184">
        <f t="shared" si="116"/>
        <v>0.44722222222222224</v>
      </c>
      <c r="M877" s="206">
        <v>109</v>
      </c>
      <c r="N877" s="25">
        <v>178</v>
      </c>
      <c r="O877" s="201">
        <f t="shared" si="117"/>
        <v>5.6204610041048313E-2</v>
      </c>
      <c r="P877" s="172">
        <f t="shared" si="118"/>
        <v>3167</v>
      </c>
      <c r="Q877" s="173">
        <f t="shared" si="119"/>
        <v>2989</v>
      </c>
      <c r="R877" s="173">
        <f t="shared" si="120"/>
        <v>178</v>
      </c>
      <c r="S877" s="193">
        <f t="shared" si="121"/>
        <v>5.6204610041048313E-2</v>
      </c>
    </row>
    <row r="878" spans="1:19" x14ac:dyDescent="0.2">
      <c r="A878" s="192" t="s">
        <v>408</v>
      </c>
      <c r="B878" s="179" t="s">
        <v>101</v>
      </c>
      <c r="C878" s="180" t="s">
        <v>501</v>
      </c>
      <c r="D878" s="170"/>
      <c r="E878" s="171"/>
      <c r="F878" s="171"/>
      <c r="G878" s="171"/>
      <c r="H878" s="198" t="str">
        <f t="shared" si="115"/>
        <v/>
      </c>
      <c r="I878" s="203">
        <v>671</v>
      </c>
      <c r="J878" s="25">
        <v>466</v>
      </c>
      <c r="K878" s="25">
        <v>238</v>
      </c>
      <c r="L878" s="184">
        <f t="shared" si="116"/>
        <v>0.51072961373390557</v>
      </c>
      <c r="M878" s="206"/>
      <c r="N878" s="25">
        <v>205</v>
      </c>
      <c r="O878" s="201">
        <f t="shared" si="117"/>
        <v>0.30551415797317438</v>
      </c>
      <c r="P878" s="172">
        <f t="shared" si="118"/>
        <v>671</v>
      </c>
      <c r="Q878" s="173">
        <f t="shared" si="119"/>
        <v>466</v>
      </c>
      <c r="R878" s="173">
        <f t="shared" si="120"/>
        <v>205</v>
      </c>
      <c r="S878" s="193">
        <f t="shared" si="121"/>
        <v>0.30551415797317438</v>
      </c>
    </row>
    <row r="879" spans="1:19" x14ac:dyDescent="0.2">
      <c r="A879" s="192" t="s">
        <v>408</v>
      </c>
      <c r="B879" s="179" t="s">
        <v>101</v>
      </c>
      <c r="C879" s="180" t="s">
        <v>102</v>
      </c>
      <c r="D879" s="170"/>
      <c r="E879" s="171"/>
      <c r="F879" s="171"/>
      <c r="G879" s="171"/>
      <c r="H879" s="198" t="str">
        <f t="shared" si="115"/>
        <v/>
      </c>
      <c r="I879" s="203">
        <v>354</v>
      </c>
      <c r="J879" s="25">
        <v>118</v>
      </c>
      <c r="K879" s="25">
        <v>57</v>
      </c>
      <c r="L879" s="184">
        <f t="shared" si="116"/>
        <v>0.48305084745762711</v>
      </c>
      <c r="M879" s="206">
        <v>48</v>
      </c>
      <c r="N879" s="25">
        <v>188</v>
      </c>
      <c r="O879" s="201">
        <f t="shared" si="117"/>
        <v>0.53107344632768361</v>
      </c>
      <c r="P879" s="172">
        <f t="shared" si="118"/>
        <v>354</v>
      </c>
      <c r="Q879" s="173">
        <f t="shared" si="119"/>
        <v>166</v>
      </c>
      <c r="R879" s="173">
        <f t="shared" si="120"/>
        <v>188</v>
      </c>
      <c r="S879" s="193">
        <f t="shared" si="121"/>
        <v>0.53107344632768361</v>
      </c>
    </row>
    <row r="880" spans="1:19" x14ac:dyDescent="0.2">
      <c r="A880" s="192" t="s">
        <v>408</v>
      </c>
      <c r="B880" s="179" t="s">
        <v>103</v>
      </c>
      <c r="C880" s="180" t="s">
        <v>104</v>
      </c>
      <c r="D880" s="170"/>
      <c r="E880" s="171"/>
      <c r="F880" s="171"/>
      <c r="G880" s="171"/>
      <c r="H880" s="198" t="str">
        <f t="shared" si="115"/>
        <v/>
      </c>
      <c r="I880" s="203">
        <v>536</v>
      </c>
      <c r="J880" s="25">
        <v>532</v>
      </c>
      <c r="K880" s="25">
        <v>467</v>
      </c>
      <c r="L880" s="184">
        <f t="shared" si="116"/>
        <v>0.8778195488721805</v>
      </c>
      <c r="M880" s="206"/>
      <c r="N880" s="25">
        <v>4</v>
      </c>
      <c r="O880" s="201">
        <f t="shared" si="117"/>
        <v>7.462686567164179E-3</v>
      </c>
      <c r="P880" s="172">
        <f t="shared" si="118"/>
        <v>536</v>
      </c>
      <c r="Q880" s="173">
        <f t="shared" si="119"/>
        <v>532</v>
      </c>
      <c r="R880" s="173">
        <f t="shared" si="120"/>
        <v>4</v>
      </c>
      <c r="S880" s="193">
        <f t="shared" si="121"/>
        <v>7.462686567164179E-3</v>
      </c>
    </row>
    <row r="881" spans="1:19" x14ac:dyDescent="0.2">
      <c r="A881" s="192" t="s">
        <v>408</v>
      </c>
      <c r="B881" s="179" t="s">
        <v>105</v>
      </c>
      <c r="C881" s="180" t="s">
        <v>286</v>
      </c>
      <c r="D881" s="170"/>
      <c r="E881" s="171"/>
      <c r="F881" s="171"/>
      <c r="G881" s="171"/>
      <c r="H881" s="198" t="str">
        <f t="shared" si="115"/>
        <v/>
      </c>
      <c r="I881" s="203">
        <v>556</v>
      </c>
      <c r="J881" s="25">
        <v>512</v>
      </c>
      <c r="K881" s="25">
        <v>137</v>
      </c>
      <c r="L881" s="184">
        <f t="shared" si="116"/>
        <v>0.267578125</v>
      </c>
      <c r="M881" s="206">
        <v>13</v>
      </c>
      <c r="N881" s="25">
        <v>31</v>
      </c>
      <c r="O881" s="201">
        <f t="shared" si="117"/>
        <v>5.5755395683453238E-2</v>
      </c>
      <c r="P881" s="172">
        <f t="shared" si="118"/>
        <v>556</v>
      </c>
      <c r="Q881" s="173">
        <f t="shared" si="119"/>
        <v>525</v>
      </c>
      <c r="R881" s="173">
        <f t="shared" si="120"/>
        <v>31</v>
      </c>
      <c r="S881" s="193">
        <f t="shared" si="121"/>
        <v>5.5755395683453238E-2</v>
      </c>
    </row>
    <row r="882" spans="1:19" x14ac:dyDescent="0.2">
      <c r="A882" s="192" t="s">
        <v>408</v>
      </c>
      <c r="B882" s="179" t="s">
        <v>105</v>
      </c>
      <c r="C882" s="180" t="s">
        <v>106</v>
      </c>
      <c r="D882" s="170"/>
      <c r="E882" s="171"/>
      <c r="F882" s="171"/>
      <c r="G882" s="171"/>
      <c r="H882" s="198" t="str">
        <f t="shared" si="115"/>
        <v/>
      </c>
      <c r="I882" s="203">
        <v>168</v>
      </c>
      <c r="J882" s="25">
        <v>159</v>
      </c>
      <c r="K882" s="25">
        <v>155</v>
      </c>
      <c r="L882" s="184">
        <f t="shared" si="116"/>
        <v>0.97484276729559749</v>
      </c>
      <c r="M882" s="206"/>
      <c r="N882" s="25">
        <v>9</v>
      </c>
      <c r="O882" s="201">
        <f t="shared" si="117"/>
        <v>5.3571428571428568E-2</v>
      </c>
      <c r="P882" s="172">
        <f t="shared" si="118"/>
        <v>168</v>
      </c>
      <c r="Q882" s="173">
        <f t="shared" si="119"/>
        <v>159</v>
      </c>
      <c r="R882" s="173">
        <f t="shared" si="120"/>
        <v>9</v>
      </c>
      <c r="S882" s="193">
        <f t="shared" si="121"/>
        <v>5.3571428571428568E-2</v>
      </c>
    </row>
    <row r="883" spans="1:19" x14ac:dyDescent="0.2">
      <c r="A883" s="192" t="s">
        <v>408</v>
      </c>
      <c r="B883" s="179" t="s">
        <v>110</v>
      </c>
      <c r="C883" s="180" t="s">
        <v>377</v>
      </c>
      <c r="D883" s="170"/>
      <c r="E883" s="171"/>
      <c r="F883" s="171"/>
      <c r="G883" s="171"/>
      <c r="H883" s="198" t="str">
        <f t="shared" si="115"/>
        <v/>
      </c>
      <c r="I883" s="203">
        <v>35</v>
      </c>
      <c r="J883" s="25">
        <v>34</v>
      </c>
      <c r="K883" s="25">
        <v>34</v>
      </c>
      <c r="L883" s="184">
        <f t="shared" si="116"/>
        <v>1</v>
      </c>
      <c r="M883" s="206"/>
      <c r="N883" s="25">
        <v>1</v>
      </c>
      <c r="O883" s="201">
        <f t="shared" si="117"/>
        <v>2.8571428571428571E-2</v>
      </c>
      <c r="P883" s="172">
        <f t="shared" si="118"/>
        <v>35</v>
      </c>
      <c r="Q883" s="173">
        <f t="shared" si="119"/>
        <v>34</v>
      </c>
      <c r="R883" s="173">
        <f t="shared" si="120"/>
        <v>1</v>
      </c>
      <c r="S883" s="193">
        <f t="shared" si="121"/>
        <v>2.8571428571428571E-2</v>
      </c>
    </row>
    <row r="884" spans="1:19" x14ac:dyDescent="0.2">
      <c r="A884" s="192" t="s">
        <v>408</v>
      </c>
      <c r="B884" s="179" t="s">
        <v>110</v>
      </c>
      <c r="C884" s="180" t="s">
        <v>111</v>
      </c>
      <c r="D884" s="170"/>
      <c r="E884" s="171"/>
      <c r="F884" s="171"/>
      <c r="G884" s="171"/>
      <c r="H884" s="198" t="str">
        <f t="shared" si="115"/>
        <v/>
      </c>
      <c r="I884" s="203">
        <v>99</v>
      </c>
      <c r="J884" s="25">
        <v>96</v>
      </c>
      <c r="K884" s="25">
        <v>95</v>
      </c>
      <c r="L884" s="184">
        <f t="shared" si="116"/>
        <v>0.98958333333333337</v>
      </c>
      <c r="M884" s="206"/>
      <c r="N884" s="25">
        <v>3</v>
      </c>
      <c r="O884" s="201">
        <f t="shared" si="117"/>
        <v>3.0303030303030304E-2</v>
      </c>
      <c r="P884" s="172">
        <f t="shared" si="118"/>
        <v>99</v>
      </c>
      <c r="Q884" s="173">
        <f t="shared" si="119"/>
        <v>96</v>
      </c>
      <c r="R884" s="173">
        <f t="shared" si="120"/>
        <v>3</v>
      </c>
      <c r="S884" s="193">
        <f t="shared" si="121"/>
        <v>3.0303030303030304E-2</v>
      </c>
    </row>
    <row r="885" spans="1:19" x14ac:dyDescent="0.2">
      <c r="A885" s="192" t="s">
        <v>408</v>
      </c>
      <c r="B885" s="179" t="s">
        <v>112</v>
      </c>
      <c r="C885" s="180" t="s">
        <v>113</v>
      </c>
      <c r="D885" s="170"/>
      <c r="E885" s="171"/>
      <c r="F885" s="171"/>
      <c r="G885" s="171"/>
      <c r="H885" s="198" t="str">
        <f t="shared" si="115"/>
        <v/>
      </c>
      <c r="I885" s="203">
        <v>1533</v>
      </c>
      <c r="J885" s="25">
        <v>1087</v>
      </c>
      <c r="K885" s="25">
        <v>673</v>
      </c>
      <c r="L885" s="184">
        <f t="shared" si="116"/>
        <v>0.61913523459061637</v>
      </c>
      <c r="M885" s="206">
        <v>39</v>
      </c>
      <c r="N885" s="25">
        <v>407</v>
      </c>
      <c r="O885" s="201">
        <f t="shared" si="117"/>
        <v>0.26549249836921068</v>
      </c>
      <c r="P885" s="172">
        <f t="shared" si="118"/>
        <v>1533</v>
      </c>
      <c r="Q885" s="173">
        <f t="shared" si="119"/>
        <v>1126</v>
      </c>
      <c r="R885" s="173">
        <f t="shared" si="120"/>
        <v>407</v>
      </c>
      <c r="S885" s="193">
        <f t="shared" si="121"/>
        <v>0.26549249836921068</v>
      </c>
    </row>
    <row r="886" spans="1:19" x14ac:dyDescent="0.2">
      <c r="A886" s="192" t="s">
        <v>408</v>
      </c>
      <c r="B886" s="179" t="s">
        <v>114</v>
      </c>
      <c r="C886" s="180" t="s">
        <v>525</v>
      </c>
      <c r="D886" s="170"/>
      <c r="E886" s="171"/>
      <c r="F886" s="171"/>
      <c r="G886" s="171"/>
      <c r="H886" s="198" t="str">
        <f t="shared" si="115"/>
        <v/>
      </c>
      <c r="I886" s="203">
        <v>1478</v>
      </c>
      <c r="J886" s="25">
        <v>1285</v>
      </c>
      <c r="K886" s="25">
        <v>329</v>
      </c>
      <c r="L886" s="184">
        <f t="shared" si="116"/>
        <v>0.25603112840466924</v>
      </c>
      <c r="M886" s="206">
        <v>29</v>
      </c>
      <c r="N886" s="25">
        <v>164</v>
      </c>
      <c r="O886" s="201">
        <f t="shared" si="117"/>
        <v>0.11096075778078485</v>
      </c>
      <c r="P886" s="172">
        <f t="shared" si="118"/>
        <v>1478</v>
      </c>
      <c r="Q886" s="173">
        <f t="shared" si="119"/>
        <v>1314</v>
      </c>
      <c r="R886" s="173">
        <f t="shared" si="120"/>
        <v>164</v>
      </c>
      <c r="S886" s="193">
        <f t="shared" si="121"/>
        <v>0.11096075778078485</v>
      </c>
    </row>
    <row r="887" spans="1:19" x14ac:dyDescent="0.2">
      <c r="A887" s="192" t="s">
        <v>408</v>
      </c>
      <c r="B887" s="179" t="s">
        <v>116</v>
      </c>
      <c r="C887" s="180" t="s">
        <v>117</v>
      </c>
      <c r="D887" s="170"/>
      <c r="E887" s="171"/>
      <c r="F887" s="171"/>
      <c r="G887" s="171"/>
      <c r="H887" s="198" t="str">
        <f t="shared" si="115"/>
        <v/>
      </c>
      <c r="I887" s="203">
        <v>1056</v>
      </c>
      <c r="J887" s="25">
        <v>958</v>
      </c>
      <c r="K887" s="25">
        <v>411</v>
      </c>
      <c r="L887" s="184">
        <f t="shared" si="116"/>
        <v>0.42901878914405012</v>
      </c>
      <c r="M887" s="206">
        <v>3</v>
      </c>
      <c r="N887" s="25">
        <v>95</v>
      </c>
      <c r="O887" s="201">
        <f t="shared" si="117"/>
        <v>8.9962121212121215E-2</v>
      </c>
      <c r="P887" s="172">
        <f t="shared" si="118"/>
        <v>1056</v>
      </c>
      <c r="Q887" s="173">
        <f t="shared" si="119"/>
        <v>961</v>
      </c>
      <c r="R887" s="173">
        <f t="shared" si="120"/>
        <v>95</v>
      </c>
      <c r="S887" s="193">
        <f t="shared" si="121"/>
        <v>8.9962121212121215E-2</v>
      </c>
    </row>
    <row r="888" spans="1:19" x14ac:dyDescent="0.2">
      <c r="A888" s="192" t="s">
        <v>408</v>
      </c>
      <c r="B888" s="179" t="s">
        <v>119</v>
      </c>
      <c r="C888" s="180" t="s">
        <v>120</v>
      </c>
      <c r="D888" s="170"/>
      <c r="E888" s="171"/>
      <c r="F888" s="171"/>
      <c r="G888" s="171"/>
      <c r="H888" s="198" t="str">
        <f t="shared" si="115"/>
        <v/>
      </c>
      <c r="I888" s="203">
        <v>1400</v>
      </c>
      <c r="J888" s="25">
        <v>1337</v>
      </c>
      <c r="K888" s="25">
        <v>1149</v>
      </c>
      <c r="L888" s="184">
        <f t="shared" si="116"/>
        <v>0.8593866866118175</v>
      </c>
      <c r="M888" s="206"/>
      <c r="N888" s="25">
        <v>63</v>
      </c>
      <c r="O888" s="201">
        <f t="shared" si="117"/>
        <v>4.4999999999999998E-2</v>
      </c>
      <c r="P888" s="172">
        <f t="shared" si="118"/>
        <v>1400</v>
      </c>
      <c r="Q888" s="173">
        <f t="shared" si="119"/>
        <v>1337</v>
      </c>
      <c r="R888" s="173">
        <f t="shared" si="120"/>
        <v>63</v>
      </c>
      <c r="S888" s="193">
        <f t="shared" si="121"/>
        <v>4.4999999999999998E-2</v>
      </c>
    </row>
    <row r="889" spans="1:19" x14ac:dyDescent="0.2">
      <c r="A889" s="192" t="s">
        <v>408</v>
      </c>
      <c r="B889" s="179" t="s">
        <v>121</v>
      </c>
      <c r="C889" s="180" t="s">
        <v>121</v>
      </c>
      <c r="D889" s="170"/>
      <c r="E889" s="171"/>
      <c r="F889" s="171"/>
      <c r="G889" s="171"/>
      <c r="H889" s="198" t="str">
        <f t="shared" si="115"/>
        <v/>
      </c>
      <c r="I889" s="203">
        <v>1388</v>
      </c>
      <c r="J889" s="25">
        <v>1370</v>
      </c>
      <c r="K889" s="25">
        <v>1100</v>
      </c>
      <c r="L889" s="184">
        <f t="shared" si="116"/>
        <v>0.8029197080291971</v>
      </c>
      <c r="M889" s="206"/>
      <c r="N889" s="25">
        <v>18</v>
      </c>
      <c r="O889" s="201">
        <f t="shared" si="117"/>
        <v>1.2968299711815562E-2</v>
      </c>
      <c r="P889" s="172">
        <f t="shared" si="118"/>
        <v>1388</v>
      </c>
      <c r="Q889" s="173">
        <f t="shared" si="119"/>
        <v>1370</v>
      </c>
      <c r="R889" s="173">
        <f t="shared" si="120"/>
        <v>18</v>
      </c>
      <c r="S889" s="193">
        <f t="shared" si="121"/>
        <v>1.2968299711815562E-2</v>
      </c>
    </row>
    <row r="890" spans="1:19" x14ac:dyDescent="0.2">
      <c r="A890" s="192" t="s">
        <v>408</v>
      </c>
      <c r="B890" s="179" t="s">
        <v>122</v>
      </c>
      <c r="C890" s="180" t="s">
        <v>123</v>
      </c>
      <c r="D890" s="170"/>
      <c r="E890" s="171"/>
      <c r="F890" s="171"/>
      <c r="G890" s="171"/>
      <c r="H890" s="198" t="str">
        <f t="shared" si="115"/>
        <v/>
      </c>
      <c r="I890" s="203">
        <v>3127</v>
      </c>
      <c r="J890" s="25">
        <v>2425</v>
      </c>
      <c r="K890" s="25">
        <v>1759</v>
      </c>
      <c r="L890" s="184">
        <f t="shared" si="116"/>
        <v>0.72536082474226804</v>
      </c>
      <c r="M890" s="206">
        <v>181</v>
      </c>
      <c r="N890" s="25">
        <v>521</v>
      </c>
      <c r="O890" s="201">
        <f t="shared" si="117"/>
        <v>0.16661336744483529</v>
      </c>
      <c r="P890" s="172">
        <f t="shared" si="118"/>
        <v>3127</v>
      </c>
      <c r="Q890" s="173">
        <f t="shared" si="119"/>
        <v>2606</v>
      </c>
      <c r="R890" s="173">
        <f t="shared" si="120"/>
        <v>521</v>
      </c>
      <c r="S890" s="193">
        <f t="shared" si="121"/>
        <v>0.16661336744483529</v>
      </c>
    </row>
    <row r="891" spans="1:19" x14ac:dyDescent="0.2">
      <c r="A891" s="192" t="s">
        <v>408</v>
      </c>
      <c r="B891" s="179" t="s">
        <v>514</v>
      </c>
      <c r="C891" s="180" t="s">
        <v>515</v>
      </c>
      <c r="D891" s="170"/>
      <c r="E891" s="171"/>
      <c r="F891" s="171"/>
      <c r="G891" s="171"/>
      <c r="H891" s="198" t="str">
        <f t="shared" si="115"/>
        <v/>
      </c>
      <c r="I891" s="203">
        <v>4264</v>
      </c>
      <c r="J891" s="25">
        <v>3383</v>
      </c>
      <c r="K891" s="25">
        <v>3383</v>
      </c>
      <c r="L891" s="184">
        <f t="shared" si="116"/>
        <v>1</v>
      </c>
      <c r="M891" s="206">
        <v>231</v>
      </c>
      <c r="N891" s="25">
        <v>650</v>
      </c>
      <c r="O891" s="201">
        <f t="shared" si="117"/>
        <v>0.1524390243902439</v>
      </c>
      <c r="P891" s="172">
        <f t="shared" si="118"/>
        <v>4264</v>
      </c>
      <c r="Q891" s="173">
        <f t="shared" si="119"/>
        <v>3614</v>
      </c>
      <c r="R891" s="173">
        <f t="shared" si="120"/>
        <v>650</v>
      </c>
      <c r="S891" s="193">
        <f t="shared" si="121"/>
        <v>0.1524390243902439</v>
      </c>
    </row>
    <row r="892" spans="1:19" x14ac:dyDescent="0.2">
      <c r="A892" s="192" t="s">
        <v>408</v>
      </c>
      <c r="B892" s="179" t="s">
        <v>125</v>
      </c>
      <c r="C892" s="180" t="s">
        <v>126</v>
      </c>
      <c r="D892" s="170"/>
      <c r="E892" s="171"/>
      <c r="F892" s="171"/>
      <c r="G892" s="171"/>
      <c r="H892" s="198" t="str">
        <f t="shared" si="115"/>
        <v/>
      </c>
      <c r="I892" s="203">
        <v>26</v>
      </c>
      <c r="J892" s="25">
        <v>25</v>
      </c>
      <c r="K892" s="25">
        <v>25</v>
      </c>
      <c r="L892" s="184">
        <f t="shared" si="116"/>
        <v>1</v>
      </c>
      <c r="M892" s="206"/>
      <c r="N892" s="25">
        <v>1</v>
      </c>
      <c r="O892" s="201">
        <f t="shared" si="117"/>
        <v>3.8461538461538464E-2</v>
      </c>
      <c r="P892" s="172">
        <f t="shared" si="118"/>
        <v>26</v>
      </c>
      <c r="Q892" s="173">
        <f t="shared" si="119"/>
        <v>25</v>
      </c>
      <c r="R892" s="173">
        <f t="shared" si="120"/>
        <v>1</v>
      </c>
      <c r="S892" s="193">
        <f t="shared" si="121"/>
        <v>3.8461538461538464E-2</v>
      </c>
    </row>
    <row r="893" spans="1:19" x14ac:dyDescent="0.2">
      <c r="A893" s="192" t="s">
        <v>408</v>
      </c>
      <c r="B893" s="179" t="s">
        <v>129</v>
      </c>
      <c r="C893" s="180" t="s">
        <v>289</v>
      </c>
      <c r="D893" s="170"/>
      <c r="E893" s="171"/>
      <c r="F893" s="171"/>
      <c r="G893" s="171"/>
      <c r="H893" s="198" t="str">
        <f t="shared" si="115"/>
        <v/>
      </c>
      <c r="I893" s="203">
        <v>10</v>
      </c>
      <c r="J893" s="25">
        <v>9</v>
      </c>
      <c r="K893" s="25">
        <v>5</v>
      </c>
      <c r="L893" s="184">
        <f t="shared" si="116"/>
        <v>0.55555555555555558</v>
      </c>
      <c r="M893" s="206">
        <v>1</v>
      </c>
      <c r="N893" s="25"/>
      <c r="O893" s="201">
        <f t="shared" si="117"/>
        <v>0</v>
      </c>
      <c r="P893" s="172">
        <f t="shared" si="118"/>
        <v>10</v>
      </c>
      <c r="Q893" s="173">
        <f t="shared" si="119"/>
        <v>10</v>
      </c>
      <c r="R893" s="173" t="str">
        <f t="shared" si="120"/>
        <v/>
      </c>
      <c r="S893" s="193" t="str">
        <f t="shared" si="121"/>
        <v/>
      </c>
    </row>
    <row r="894" spans="1:19" x14ac:dyDescent="0.2">
      <c r="A894" s="192" t="s">
        <v>408</v>
      </c>
      <c r="B894" s="179" t="s">
        <v>130</v>
      </c>
      <c r="C894" s="180" t="s">
        <v>131</v>
      </c>
      <c r="D894" s="170">
        <v>1</v>
      </c>
      <c r="E894" s="171">
        <v>1</v>
      </c>
      <c r="F894" s="171">
        <v>1</v>
      </c>
      <c r="G894" s="171"/>
      <c r="H894" s="198">
        <f t="shared" ref="H894:H957" si="122">IF((E894+G894)&lt;&gt;0,G894/(E894+G894),"")</f>
        <v>0</v>
      </c>
      <c r="I894" s="203">
        <v>27</v>
      </c>
      <c r="J894" s="25">
        <v>26</v>
      </c>
      <c r="K894" s="25">
        <v>23</v>
      </c>
      <c r="L894" s="184">
        <f t="shared" ref="L894:L957" si="123">IF(J894&lt;&gt;0,K894/J894,"")</f>
        <v>0.88461538461538458</v>
      </c>
      <c r="M894" s="206">
        <v>1</v>
      </c>
      <c r="N894" s="25"/>
      <c r="O894" s="201">
        <f t="shared" ref="O894:O957" si="124">IF((J894+M894+N894)&lt;&gt;0,N894/(J894+M894+N894),"")</f>
        <v>0</v>
      </c>
      <c r="P894" s="172">
        <f t="shared" ref="P894:P957" si="125">IF(SUM(D894,I894)&gt;0,SUM(D894,I894),"")</f>
        <v>28</v>
      </c>
      <c r="Q894" s="173">
        <f t="shared" ref="Q894:Q957" si="126">IF(SUM(E894,J894, M894)&gt;0,SUM(E894,J894, M894),"")</f>
        <v>28</v>
      </c>
      <c r="R894" s="173" t="str">
        <f t="shared" ref="R894:R957" si="127">IF(SUM(G894,N894)&gt;0,SUM(G894,N894),"")</f>
        <v/>
      </c>
      <c r="S894" s="193" t="str">
        <f t="shared" ref="S894:S957" si="128">IFERROR(IF((Q894+R894)&lt;&gt;0,R894/(Q894+R894),""),"")</f>
        <v/>
      </c>
    </row>
    <row r="895" spans="1:19" x14ac:dyDescent="0.2">
      <c r="A895" s="192" t="s">
        <v>408</v>
      </c>
      <c r="B895" s="179" t="s">
        <v>490</v>
      </c>
      <c r="C895" s="180" t="s">
        <v>132</v>
      </c>
      <c r="D895" s="170"/>
      <c r="E895" s="171"/>
      <c r="F895" s="171"/>
      <c r="G895" s="171"/>
      <c r="H895" s="198" t="str">
        <f t="shared" si="122"/>
        <v/>
      </c>
      <c r="I895" s="203">
        <v>48</v>
      </c>
      <c r="J895" s="25">
        <v>46</v>
      </c>
      <c r="K895" s="25">
        <v>45</v>
      </c>
      <c r="L895" s="184">
        <f t="shared" si="123"/>
        <v>0.97826086956521741</v>
      </c>
      <c r="M895" s="206">
        <v>1</v>
      </c>
      <c r="N895" s="25">
        <v>1</v>
      </c>
      <c r="O895" s="201">
        <f t="shared" si="124"/>
        <v>2.0833333333333332E-2</v>
      </c>
      <c r="P895" s="172">
        <f t="shared" si="125"/>
        <v>48</v>
      </c>
      <c r="Q895" s="173">
        <f t="shared" si="126"/>
        <v>47</v>
      </c>
      <c r="R895" s="173">
        <f t="shared" si="127"/>
        <v>1</v>
      </c>
      <c r="S895" s="193">
        <f t="shared" si="128"/>
        <v>2.0833333333333332E-2</v>
      </c>
    </row>
    <row r="896" spans="1:19" x14ac:dyDescent="0.2">
      <c r="A896" s="192" t="s">
        <v>408</v>
      </c>
      <c r="B896" s="179" t="s">
        <v>342</v>
      </c>
      <c r="C896" s="180" t="s">
        <v>343</v>
      </c>
      <c r="D896" s="170"/>
      <c r="E896" s="171"/>
      <c r="F896" s="171"/>
      <c r="G896" s="171"/>
      <c r="H896" s="198" t="str">
        <f t="shared" si="122"/>
        <v/>
      </c>
      <c r="I896" s="203">
        <v>192</v>
      </c>
      <c r="J896" s="25">
        <v>159</v>
      </c>
      <c r="K896" s="25">
        <v>112</v>
      </c>
      <c r="L896" s="184">
        <f t="shared" si="123"/>
        <v>0.70440251572327039</v>
      </c>
      <c r="M896" s="206"/>
      <c r="N896" s="25">
        <v>33</v>
      </c>
      <c r="O896" s="201">
        <f t="shared" si="124"/>
        <v>0.171875</v>
      </c>
      <c r="P896" s="172">
        <f t="shared" si="125"/>
        <v>192</v>
      </c>
      <c r="Q896" s="173">
        <f t="shared" si="126"/>
        <v>159</v>
      </c>
      <c r="R896" s="173">
        <f t="shared" si="127"/>
        <v>33</v>
      </c>
      <c r="S896" s="193">
        <f t="shared" si="128"/>
        <v>0.171875</v>
      </c>
    </row>
    <row r="897" spans="1:19" x14ac:dyDescent="0.2">
      <c r="A897" s="192" t="s">
        <v>408</v>
      </c>
      <c r="B897" s="179" t="s">
        <v>380</v>
      </c>
      <c r="C897" s="180" t="s">
        <v>381</v>
      </c>
      <c r="D897" s="170"/>
      <c r="E897" s="171"/>
      <c r="F897" s="171"/>
      <c r="G897" s="171"/>
      <c r="H897" s="198" t="str">
        <f t="shared" si="122"/>
        <v/>
      </c>
      <c r="I897" s="203">
        <v>32</v>
      </c>
      <c r="J897" s="25">
        <v>31</v>
      </c>
      <c r="K897" s="25">
        <v>27</v>
      </c>
      <c r="L897" s="184">
        <f t="shared" si="123"/>
        <v>0.87096774193548387</v>
      </c>
      <c r="M897" s="206"/>
      <c r="N897" s="25">
        <v>1</v>
      </c>
      <c r="O897" s="201">
        <f t="shared" si="124"/>
        <v>3.125E-2</v>
      </c>
      <c r="P897" s="172">
        <f t="shared" si="125"/>
        <v>32</v>
      </c>
      <c r="Q897" s="173">
        <f t="shared" si="126"/>
        <v>31</v>
      </c>
      <c r="R897" s="173">
        <f t="shared" si="127"/>
        <v>1</v>
      </c>
      <c r="S897" s="193">
        <f t="shared" si="128"/>
        <v>3.125E-2</v>
      </c>
    </row>
    <row r="898" spans="1:19" x14ac:dyDescent="0.2">
      <c r="A898" s="192" t="s">
        <v>408</v>
      </c>
      <c r="B898" s="179" t="s">
        <v>133</v>
      </c>
      <c r="C898" s="180" t="s">
        <v>294</v>
      </c>
      <c r="D898" s="170"/>
      <c r="E898" s="171"/>
      <c r="F898" s="171"/>
      <c r="G898" s="171"/>
      <c r="H898" s="198" t="str">
        <f t="shared" si="122"/>
        <v/>
      </c>
      <c r="I898" s="203">
        <v>3639</v>
      </c>
      <c r="J898" s="25">
        <v>2084</v>
      </c>
      <c r="K898" s="25">
        <v>1939</v>
      </c>
      <c r="L898" s="184">
        <f t="shared" si="123"/>
        <v>0.93042226487523993</v>
      </c>
      <c r="M898" s="206">
        <v>40</v>
      </c>
      <c r="N898" s="25">
        <v>1515</v>
      </c>
      <c r="O898" s="201">
        <f t="shared" si="124"/>
        <v>0.416323165704864</v>
      </c>
      <c r="P898" s="172">
        <f t="shared" si="125"/>
        <v>3639</v>
      </c>
      <c r="Q898" s="173">
        <f t="shared" si="126"/>
        <v>2124</v>
      </c>
      <c r="R898" s="173">
        <f t="shared" si="127"/>
        <v>1515</v>
      </c>
      <c r="S898" s="193">
        <f t="shared" si="128"/>
        <v>0.416323165704864</v>
      </c>
    </row>
    <row r="899" spans="1:19" x14ac:dyDescent="0.2">
      <c r="A899" s="192" t="s">
        <v>408</v>
      </c>
      <c r="B899" s="179" t="s">
        <v>133</v>
      </c>
      <c r="C899" s="180" t="s">
        <v>134</v>
      </c>
      <c r="D899" s="170"/>
      <c r="E899" s="171"/>
      <c r="F899" s="171"/>
      <c r="G899" s="171"/>
      <c r="H899" s="198" t="str">
        <f t="shared" si="122"/>
        <v/>
      </c>
      <c r="I899" s="203">
        <v>627</v>
      </c>
      <c r="J899" s="25">
        <v>550</v>
      </c>
      <c r="K899" s="25">
        <v>481</v>
      </c>
      <c r="L899" s="184">
        <f t="shared" si="123"/>
        <v>0.87454545454545451</v>
      </c>
      <c r="M899" s="206"/>
      <c r="N899" s="25">
        <v>77</v>
      </c>
      <c r="O899" s="201">
        <f t="shared" si="124"/>
        <v>0.12280701754385964</v>
      </c>
      <c r="P899" s="172">
        <f t="shared" si="125"/>
        <v>627</v>
      </c>
      <c r="Q899" s="173">
        <f t="shared" si="126"/>
        <v>550</v>
      </c>
      <c r="R899" s="173">
        <f t="shared" si="127"/>
        <v>77</v>
      </c>
      <c r="S899" s="193">
        <f t="shared" si="128"/>
        <v>0.12280701754385964</v>
      </c>
    </row>
    <row r="900" spans="1:19" x14ac:dyDescent="0.2">
      <c r="A900" s="192" t="s">
        <v>408</v>
      </c>
      <c r="B900" s="179" t="s">
        <v>135</v>
      </c>
      <c r="C900" s="180" t="s">
        <v>136</v>
      </c>
      <c r="D900" s="170"/>
      <c r="E900" s="171"/>
      <c r="F900" s="171"/>
      <c r="G900" s="171"/>
      <c r="H900" s="198" t="str">
        <f t="shared" si="122"/>
        <v/>
      </c>
      <c r="I900" s="203">
        <v>199</v>
      </c>
      <c r="J900" s="25">
        <v>194</v>
      </c>
      <c r="K900" s="25">
        <v>92</v>
      </c>
      <c r="L900" s="184">
        <f t="shared" si="123"/>
        <v>0.47422680412371132</v>
      </c>
      <c r="M900" s="206">
        <v>1</v>
      </c>
      <c r="N900" s="25">
        <v>4</v>
      </c>
      <c r="O900" s="201">
        <f t="shared" si="124"/>
        <v>2.0100502512562814E-2</v>
      </c>
      <c r="P900" s="172">
        <f t="shared" si="125"/>
        <v>199</v>
      </c>
      <c r="Q900" s="173">
        <f t="shared" si="126"/>
        <v>195</v>
      </c>
      <c r="R900" s="173">
        <f t="shared" si="127"/>
        <v>4</v>
      </c>
      <c r="S900" s="193">
        <f t="shared" si="128"/>
        <v>2.0100502512562814E-2</v>
      </c>
    </row>
    <row r="901" spans="1:19" x14ac:dyDescent="0.2">
      <c r="A901" s="192" t="s">
        <v>408</v>
      </c>
      <c r="B901" s="179" t="s">
        <v>346</v>
      </c>
      <c r="C901" s="180" t="s">
        <v>347</v>
      </c>
      <c r="D901" s="170"/>
      <c r="E901" s="171"/>
      <c r="F901" s="171"/>
      <c r="G901" s="171"/>
      <c r="H901" s="198" t="str">
        <f t="shared" si="122"/>
        <v/>
      </c>
      <c r="I901" s="203">
        <v>307</v>
      </c>
      <c r="J901" s="25">
        <v>306</v>
      </c>
      <c r="K901" s="25">
        <v>299</v>
      </c>
      <c r="L901" s="184">
        <f t="shared" si="123"/>
        <v>0.97712418300653592</v>
      </c>
      <c r="M901" s="206"/>
      <c r="N901" s="25">
        <v>1</v>
      </c>
      <c r="O901" s="201">
        <f t="shared" si="124"/>
        <v>3.2573289902280132E-3</v>
      </c>
      <c r="P901" s="172">
        <f t="shared" si="125"/>
        <v>307</v>
      </c>
      <c r="Q901" s="173">
        <f t="shared" si="126"/>
        <v>306</v>
      </c>
      <c r="R901" s="173">
        <f t="shared" si="127"/>
        <v>1</v>
      </c>
      <c r="S901" s="193">
        <f t="shared" si="128"/>
        <v>3.2573289902280132E-3</v>
      </c>
    </row>
    <row r="902" spans="1:19" x14ac:dyDescent="0.2">
      <c r="A902" s="192" t="s">
        <v>408</v>
      </c>
      <c r="B902" s="179" t="s">
        <v>140</v>
      </c>
      <c r="C902" s="180" t="s">
        <v>298</v>
      </c>
      <c r="D902" s="170"/>
      <c r="E902" s="171"/>
      <c r="F902" s="171"/>
      <c r="G902" s="171"/>
      <c r="H902" s="198" t="str">
        <f t="shared" si="122"/>
        <v/>
      </c>
      <c r="I902" s="203">
        <v>3</v>
      </c>
      <c r="J902" s="25">
        <v>3</v>
      </c>
      <c r="K902" s="25">
        <v>1</v>
      </c>
      <c r="L902" s="184">
        <f t="shared" si="123"/>
        <v>0.33333333333333331</v>
      </c>
      <c r="M902" s="206"/>
      <c r="N902" s="25"/>
      <c r="O902" s="201">
        <f t="shared" si="124"/>
        <v>0</v>
      </c>
      <c r="P902" s="172">
        <f t="shared" si="125"/>
        <v>3</v>
      </c>
      <c r="Q902" s="173">
        <f t="shared" si="126"/>
        <v>3</v>
      </c>
      <c r="R902" s="173" t="str">
        <f t="shared" si="127"/>
        <v/>
      </c>
      <c r="S902" s="193" t="str">
        <f t="shared" si="128"/>
        <v/>
      </c>
    </row>
    <row r="903" spans="1:19" x14ac:dyDescent="0.2">
      <c r="A903" s="192" t="s">
        <v>408</v>
      </c>
      <c r="B903" s="179" t="s">
        <v>144</v>
      </c>
      <c r="C903" s="180" t="s">
        <v>145</v>
      </c>
      <c r="D903" s="170"/>
      <c r="E903" s="171"/>
      <c r="F903" s="171"/>
      <c r="G903" s="171"/>
      <c r="H903" s="198" t="str">
        <f t="shared" si="122"/>
        <v/>
      </c>
      <c r="I903" s="203">
        <v>8</v>
      </c>
      <c r="J903" s="25">
        <v>7</v>
      </c>
      <c r="K903" s="25">
        <v>7</v>
      </c>
      <c r="L903" s="184">
        <f t="shared" si="123"/>
        <v>1</v>
      </c>
      <c r="M903" s="206"/>
      <c r="N903" s="25">
        <v>1</v>
      </c>
      <c r="O903" s="201">
        <f t="shared" si="124"/>
        <v>0.125</v>
      </c>
      <c r="P903" s="172">
        <f t="shared" si="125"/>
        <v>8</v>
      </c>
      <c r="Q903" s="173">
        <f t="shared" si="126"/>
        <v>7</v>
      </c>
      <c r="R903" s="173">
        <f t="shared" si="127"/>
        <v>1</v>
      </c>
      <c r="S903" s="193">
        <f t="shared" si="128"/>
        <v>0.125</v>
      </c>
    </row>
    <row r="904" spans="1:19" x14ac:dyDescent="0.2">
      <c r="A904" s="192" t="s">
        <v>408</v>
      </c>
      <c r="B904" s="179" t="s">
        <v>147</v>
      </c>
      <c r="C904" s="180" t="s">
        <v>148</v>
      </c>
      <c r="D904" s="170"/>
      <c r="E904" s="171"/>
      <c r="F904" s="171"/>
      <c r="G904" s="171"/>
      <c r="H904" s="198" t="str">
        <f t="shared" si="122"/>
        <v/>
      </c>
      <c r="I904" s="203">
        <v>269</v>
      </c>
      <c r="J904" s="25">
        <v>260</v>
      </c>
      <c r="K904" s="25">
        <v>249</v>
      </c>
      <c r="L904" s="184">
        <f t="shared" si="123"/>
        <v>0.95769230769230773</v>
      </c>
      <c r="M904" s="206">
        <v>4</v>
      </c>
      <c r="N904" s="25">
        <v>5</v>
      </c>
      <c r="O904" s="201">
        <f t="shared" si="124"/>
        <v>1.858736059479554E-2</v>
      </c>
      <c r="P904" s="172">
        <f t="shared" si="125"/>
        <v>269</v>
      </c>
      <c r="Q904" s="173">
        <f t="shared" si="126"/>
        <v>264</v>
      </c>
      <c r="R904" s="173">
        <f t="shared" si="127"/>
        <v>5</v>
      </c>
      <c r="S904" s="193">
        <f t="shared" si="128"/>
        <v>1.858736059479554E-2</v>
      </c>
    </row>
    <row r="905" spans="1:19" x14ac:dyDescent="0.2">
      <c r="A905" s="192" t="s">
        <v>408</v>
      </c>
      <c r="B905" s="179" t="s">
        <v>147</v>
      </c>
      <c r="C905" s="180" t="s">
        <v>301</v>
      </c>
      <c r="D905" s="170"/>
      <c r="E905" s="171"/>
      <c r="F905" s="171"/>
      <c r="G905" s="171"/>
      <c r="H905" s="198" t="str">
        <f t="shared" si="122"/>
        <v/>
      </c>
      <c r="I905" s="203">
        <v>1360</v>
      </c>
      <c r="J905" s="25">
        <v>935</v>
      </c>
      <c r="K905" s="25">
        <v>717</v>
      </c>
      <c r="L905" s="184">
        <f t="shared" si="123"/>
        <v>0.76684491978609626</v>
      </c>
      <c r="M905" s="206">
        <v>5</v>
      </c>
      <c r="N905" s="25">
        <v>420</v>
      </c>
      <c r="O905" s="201">
        <f t="shared" si="124"/>
        <v>0.30882352941176472</v>
      </c>
      <c r="P905" s="172">
        <f t="shared" si="125"/>
        <v>1360</v>
      </c>
      <c r="Q905" s="173">
        <f t="shared" si="126"/>
        <v>940</v>
      </c>
      <c r="R905" s="173">
        <f t="shared" si="127"/>
        <v>420</v>
      </c>
      <c r="S905" s="193">
        <f t="shared" si="128"/>
        <v>0.30882352941176472</v>
      </c>
    </row>
    <row r="906" spans="1:19" x14ac:dyDescent="0.2">
      <c r="A906" s="192" t="s">
        <v>408</v>
      </c>
      <c r="B906" s="179" t="s">
        <v>149</v>
      </c>
      <c r="C906" s="180" t="s">
        <v>150</v>
      </c>
      <c r="D906" s="170"/>
      <c r="E906" s="171"/>
      <c r="F906" s="171"/>
      <c r="G906" s="171"/>
      <c r="H906" s="198" t="str">
        <f t="shared" si="122"/>
        <v/>
      </c>
      <c r="I906" s="203">
        <v>6</v>
      </c>
      <c r="J906" s="25">
        <v>5</v>
      </c>
      <c r="K906" s="25">
        <v>4</v>
      </c>
      <c r="L906" s="184">
        <f t="shared" si="123"/>
        <v>0.8</v>
      </c>
      <c r="M906" s="206"/>
      <c r="N906" s="25">
        <v>1</v>
      </c>
      <c r="O906" s="201">
        <f t="shared" si="124"/>
        <v>0.16666666666666666</v>
      </c>
      <c r="P906" s="172">
        <f t="shared" si="125"/>
        <v>6</v>
      </c>
      <c r="Q906" s="173">
        <f t="shared" si="126"/>
        <v>5</v>
      </c>
      <c r="R906" s="173">
        <f t="shared" si="127"/>
        <v>1</v>
      </c>
      <c r="S906" s="193">
        <f t="shared" si="128"/>
        <v>0.16666666666666666</v>
      </c>
    </row>
    <row r="907" spans="1:19" x14ac:dyDescent="0.2">
      <c r="A907" s="192" t="s">
        <v>408</v>
      </c>
      <c r="B907" s="179" t="s">
        <v>151</v>
      </c>
      <c r="C907" s="180" t="s">
        <v>152</v>
      </c>
      <c r="D907" s="170"/>
      <c r="E907" s="171"/>
      <c r="F907" s="171"/>
      <c r="G907" s="171"/>
      <c r="H907" s="198" t="str">
        <f t="shared" si="122"/>
        <v/>
      </c>
      <c r="I907" s="203">
        <v>278</v>
      </c>
      <c r="J907" s="25">
        <v>272</v>
      </c>
      <c r="K907" s="25">
        <v>269</v>
      </c>
      <c r="L907" s="184">
        <f t="shared" si="123"/>
        <v>0.98897058823529416</v>
      </c>
      <c r="M907" s="206"/>
      <c r="N907" s="25">
        <v>6</v>
      </c>
      <c r="O907" s="201">
        <f t="shared" si="124"/>
        <v>2.1582733812949641E-2</v>
      </c>
      <c r="P907" s="172">
        <f t="shared" si="125"/>
        <v>278</v>
      </c>
      <c r="Q907" s="173">
        <f t="shared" si="126"/>
        <v>272</v>
      </c>
      <c r="R907" s="173">
        <f t="shared" si="127"/>
        <v>6</v>
      </c>
      <c r="S907" s="193">
        <f t="shared" si="128"/>
        <v>2.1582733812949641E-2</v>
      </c>
    </row>
    <row r="908" spans="1:19" x14ac:dyDescent="0.2">
      <c r="A908" s="192" t="s">
        <v>408</v>
      </c>
      <c r="B908" s="179" t="s">
        <v>153</v>
      </c>
      <c r="C908" s="180" t="s">
        <v>154</v>
      </c>
      <c r="D908" s="170"/>
      <c r="E908" s="171"/>
      <c r="F908" s="171"/>
      <c r="G908" s="171"/>
      <c r="H908" s="198" t="str">
        <f t="shared" si="122"/>
        <v/>
      </c>
      <c r="I908" s="203">
        <v>1727</v>
      </c>
      <c r="J908" s="25">
        <v>1318</v>
      </c>
      <c r="K908" s="25">
        <v>841</v>
      </c>
      <c r="L908" s="184">
        <f t="shared" si="123"/>
        <v>0.63808801213960542</v>
      </c>
      <c r="M908" s="206">
        <v>69</v>
      </c>
      <c r="N908" s="25">
        <v>340</v>
      </c>
      <c r="O908" s="201">
        <f t="shared" si="124"/>
        <v>0.19687319050376376</v>
      </c>
      <c r="P908" s="172">
        <f t="shared" si="125"/>
        <v>1727</v>
      </c>
      <c r="Q908" s="173">
        <f t="shared" si="126"/>
        <v>1387</v>
      </c>
      <c r="R908" s="173">
        <f t="shared" si="127"/>
        <v>340</v>
      </c>
      <c r="S908" s="193">
        <f t="shared" si="128"/>
        <v>0.19687319050376376</v>
      </c>
    </row>
    <row r="909" spans="1:19" x14ac:dyDescent="0.2">
      <c r="A909" s="192" t="s">
        <v>408</v>
      </c>
      <c r="B909" s="179" t="s">
        <v>153</v>
      </c>
      <c r="C909" s="180" t="s">
        <v>382</v>
      </c>
      <c r="D909" s="170"/>
      <c r="E909" s="171"/>
      <c r="F909" s="171"/>
      <c r="G909" s="171"/>
      <c r="H909" s="198" t="str">
        <f t="shared" si="122"/>
        <v/>
      </c>
      <c r="I909" s="203">
        <v>570</v>
      </c>
      <c r="J909" s="25">
        <v>487</v>
      </c>
      <c r="K909" s="25">
        <v>425</v>
      </c>
      <c r="L909" s="184">
        <f t="shared" si="123"/>
        <v>0.87268993839835729</v>
      </c>
      <c r="M909" s="206">
        <v>6</v>
      </c>
      <c r="N909" s="25">
        <v>77</v>
      </c>
      <c r="O909" s="201">
        <f t="shared" si="124"/>
        <v>0.13508771929824562</v>
      </c>
      <c r="P909" s="172">
        <f t="shared" si="125"/>
        <v>570</v>
      </c>
      <c r="Q909" s="173">
        <f t="shared" si="126"/>
        <v>493</v>
      </c>
      <c r="R909" s="173">
        <f t="shared" si="127"/>
        <v>77</v>
      </c>
      <c r="S909" s="193">
        <f t="shared" si="128"/>
        <v>0.13508771929824562</v>
      </c>
    </row>
    <row r="910" spans="1:19" x14ac:dyDescent="0.2">
      <c r="A910" s="192" t="s">
        <v>408</v>
      </c>
      <c r="B910" s="179" t="s">
        <v>156</v>
      </c>
      <c r="C910" s="180" t="s">
        <v>302</v>
      </c>
      <c r="D910" s="170"/>
      <c r="E910" s="171"/>
      <c r="F910" s="171"/>
      <c r="G910" s="171"/>
      <c r="H910" s="198" t="str">
        <f t="shared" si="122"/>
        <v/>
      </c>
      <c r="I910" s="203">
        <v>1406</v>
      </c>
      <c r="J910" s="25">
        <v>1199</v>
      </c>
      <c r="K910" s="25">
        <v>874</v>
      </c>
      <c r="L910" s="184">
        <f t="shared" si="123"/>
        <v>0.72894078398665552</v>
      </c>
      <c r="M910" s="206"/>
      <c r="N910" s="25">
        <v>207</v>
      </c>
      <c r="O910" s="201">
        <f t="shared" si="124"/>
        <v>0.14722617354196302</v>
      </c>
      <c r="P910" s="172">
        <f t="shared" si="125"/>
        <v>1406</v>
      </c>
      <c r="Q910" s="173">
        <f t="shared" si="126"/>
        <v>1199</v>
      </c>
      <c r="R910" s="173">
        <f t="shared" si="127"/>
        <v>207</v>
      </c>
      <c r="S910" s="193">
        <f t="shared" si="128"/>
        <v>0.14722617354196302</v>
      </c>
    </row>
    <row r="911" spans="1:19" x14ac:dyDescent="0.2">
      <c r="A911" s="192" t="s">
        <v>408</v>
      </c>
      <c r="B911" s="179" t="s">
        <v>157</v>
      </c>
      <c r="C911" s="180" t="s">
        <v>303</v>
      </c>
      <c r="D911" s="170"/>
      <c r="E911" s="171"/>
      <c r="F911" s="171"/>
      <c r="G911" s="171"/>
      <c r="H911" s="198" t="str">
        <f t="shared" si="122"/>
        <v/>
      </c>
      <c r="I911" s="203">
        <v>5</v>
      </c>
      <c r="J911" s="25">
        <v>5</v>
      </c>
      <c r="K911" s="25">
        <v>4</v>
      </c>
      <c r="L911" s="184">
        <f t="shared" si="123"/>
        <v>0.8</v>
      </c>
      <c r="M911" s="206"/>
      <c r="N911" s="25"/>
      <c r="O911" s="201">
        <f t="shared" si="124"/>
        <v>0</v>
      </c>
      <c r="P911" s="172">
        <f t="shared" si="125"/>
        <v>5</v>
      </c>
      <c r="Q911" s="173">
        <f t="shared" si="126"/>
        <v>5</v>
      </c>
      <c r="R911" s="173" t="str">
        <f t="shared" si="127"/>
        <v/>
      </c>
      <c r="S911" s="193" t="str">
        <f t="shared" si="128"/>
        <v/>
      </c>
    </row>
    <row r="912" spans="1:19" x14ac:dyDescent="0.2">
      <c r="A912" s="192" t="s">
        <v>408</v>
      </c>
      <c r="B912" s="179" t="s">
        <v>158</v>
      </c>
      <c r="C912" s="180" t="s">
        <v>159</v>
      </c>
      <c r="D912" s="170"/>
      <c r="E912" s="171"/>
      <c r="F912" s="171"/>
      <c r="G912" s="171"/>
      <c r="H912" s="198" t="str">
        <f t="shared" si="122"/>
        <v/>
      </c>
      <c r="I912" s="203">
        <v>3</v>
      </c>
      <c r="J912" s="25">
        <v>3</v>
      </c>
      <c r="K912" s="25">
        <v>3</v>
      </c>
      <c r="L912" s="184">
        <f t="shared" si="123"/>
        <v>1</v>
      </c>
      <c r="M912" s="206"/>
      <c r="N912" s="25"/>
      <c r="O912" s="201">
        <f t="shared" si="124"/>
        <v>0</v>
      </c>
      <c r="P912" s="172">
        <f t="shared" si="125"/>
        <v>3</v>
      </c>
      <c r="Q912" s="173">
        <f t="shared" si="126"/>
        <v>3</v>
      </c>
      <c r="R912" s="173" t="str">
        <f t="shared" si="127"/>
        <v/>
      </c>
      <c r="S912" s="193" t="str">
        <f t="shared" si="128"/>
        <v/>
      </c>
    </row>
    <row r="913" spans="1:19" x14ac:dyDescent="0.2">
      <c r="A913" s="192" t="s">
        <v>408</v>
      </c>
      <c r="B913" s="179" t="s">
        <v>160</v>
      </c>
      <c r="C913" s="180" t="s">
        <v>161</v>
      </c>
      <c r="D913" s="170"/>
      <c r="E913" s="171"/>
      <c r="F913" s="171"/>
      <c r="G913" s="171"/>
      <c r="H913" s="198" t="str">
        <f t="shared" si="122"/>
        <v/>
      </c>
      <c r="I913" s="203">
        <v>5726</v>
      </c>
      <c r="J913" s="25">
        <v>5561</v>
      </c>
      <c r="K913" s="25">
        <v>5522</v>
      </c>
      <c r="L913" s="184">
        <f t="shared" si="123"/>
        <v>0.99298687286459275</v>
      </c>
      <c r="M913" s="206">
        <v>1</v>
      </c>
      <c r="N913" s="25">
        <v>164</v>
      </c>
      <c r="O913" s="201">
        <f t="shared" si="124"/>
        <v>2.8641285365001747E-2</v>
      </c>
      <c r="P913" s="172">
        <f t="shared" si="125"/>
        <v>5726</v>
      </c>
      <c r="Q913" s="173">
        <f t="shared" si="126"/>
        <v>5562</v>
      </c>
      <c r="R913" s="173">
        <f t="shared" si="127"/>
        <v>164</v>
      </c>
      <c r="S913" s="193">
        <f t="shared" si="128"/>
        <v>2.8641285365001747E-2</v>
      </c>
    </row>
    <row r="914" spans="1:19" x14ac:dyDescent="0.2">
      <c r="A914" s="192" t="s">
        <v>408</v>
      </c>
      <c r="B914" s="179" t="s">
        <v>162</v>
      </c>
      <c r="C914" s="180" t="s">
        <v>249</v>
      </c>
      <c r="D914" s="170"/>
      <c r="E914" s="171"/>
      <c r="F914" s="171"/>
      <c r="G914" s="171"/>
      <c r="H914" s="198" t="str">
        <f t="shared" si="122"/>
        <v/>
      </c>
      <c r="I914" s="203">
        <v>3</v>
      </c>
      <c r="J914" s="25">
        <v>3</v>
      </c>
      <c r="K914" s="25">
        <v>1</v>
      </c>
      <c r="L914" s="184">
        <f t="shared" si="123"/>
        <v>0.33333333333333331</v>
      </c>
      <c r="M914" s="206"/>
      <c r="N914" s="25"/>
      <c r="O914" s="201">
        <f t="shared" si="124"/>
        <v>0</v>
      </c>
      <c r="P914" s="172">
        <f t="shared" si="125"/>
        <v>3</v>
      </c>
      <c r="Q914" s="173">
        <f t="shared" si="126"/>
        <v>3</v>
      </c>
      <c r="R914" s="173" t="str">
        <f t="shared" si="127"/>
        <v/>
      </c>
      <c r="S914" s="193" t="str">
        <f t="shared" si="128"/>
        <v/>
      </c>
    </row>
    <row r="915" spans="1:19" x14ac:dyDescent="0.2">
      <c r="A915" s="192" t="s">
        <v>408</v>
      </c>
      <c r="B915" s="179" t="s">
        <v>164</v>
      </c>
      <c r="C915" s="180" t="s">
        <v>165</v>
      </c>
      <c r="D915" s="170"/>
      <c r="E915" s="171"/>
      <c r="F915" s="171"/>
      <c r="G915" s="171"/>
      <c r="H915" s="198" t="str">
        <f t="shared" si="122"/>
        <v/>
      </c>
      <c r="I915" s="203">
        <v>4132</v>
      </c>
      <c r="J915" s="25">
        <v>3819</v>
      </c>
      <c r="K915" s="25">
        <v>3819</v>
      </c>
      <c r="L915" s="184">
        <f t="shared" si="123"/>
        <v>1</v>
      </c>
      <c r="M915" s="206">
        <v>118</v>
      </c>
      <c r="N915" s="25">
        <v>195</v>
      </c>
      <c r="O915" s="201">
        <f t="shared" si="124"/>
        <v>4.7192642787996127E-2</v>
      </c>
      <c r="P915" s="172">
        <f t="shared" si="125"/>
        <v>4132</v>
      </c>
      <c r="Q915" s="173">
        <f t="shared" si="126"/>
        <v>3937</v>
      </c>
      <c r="R915" s="173">
        <f t="shared" si="127"/>
        <v>195</v>
      </c>
      <c r="S915" s="193">
        <f t="shared" si="128"/>
        <v>4.7192642787996127E-2</v>
      </c>
    </row>
    <row r="916" spans="1:19" x14ac:dyDescent="0.2">
      <c r="A916" s="192" t="s">
        <v>408</v>
      </c>
      <c r="B916" s="179" t="s">
        <v>166</v>
      </c>
      <c r="C916" s="180" t="s">
        <v>167</v>
      </c>
      <c r="D916" s="170"/>
      <c r="E916" s="171"/>
      <c r="F916" s="171"/>
      <c r="G916" s="171"/>
      <c r="H916" s="198" t="str">
        <f t="shared" si="122"/>
        <v/>
      </c>
      <c r="I916" s="203">
        <v>130</v>
      </c>
      <c r="J916" s="25">
        <v>122</v>
      </c>
      <c r="K916" s="25">
        <v>62</v>
      </c>
      <c r="L916" s="184">
        <f t="shared" si="123"/>
        <v>0.50819672131147542</v>
      </c>
      <c r="M916" s="206"/>
      <c r="N916" s="25">
        <v>8</v>
      </c>
      <c r="O916" s="201">
        <f t="shared" si="124"/>
        <v>6.1538461538461542E-2</v>
      </c>
      <c r="P916" s="172">
        <f t="shared" si="125"/>
        <v>130</v>
      </c>
      <c r="Q916" s="173">
        <f t="shared" si="126"/>
        <v>122</v>
      </c>
      <c r="R916" s="173">
        <f t="shared" si="127"/>
        <v>8</v>
      </c>
      <c r="S916" s="193">
        <f t="shared" si="128"/>
        <v>6.1538461538461542E-2</v>
      </c>
    </row>
    <row r="917" spans="1:19" ht="29" x14ac:dyDescent="0.2">
      <c r="A917" s="192" t="s">
        <v>408</v>
      </c>
      <c r="B917" s="179" t="s">
        <v>168</v>
      </c>
      <c r="C917" s="180" t="s">
        <v>170</v>
      </c>
      <c r="D917" s="170"/>
      <c r="E917" s="171"/>
      <c r="F917" s="171"/>
      <c r="G917" s="171"/>
      <c r="H917" s="198" t="str">
        <f t="shared" si="122"/>
        <v/>
      </c>
      <c r="I917" s="203">
        <v>57911</v>
      </c>
      <c r="J917" s="25">
        <v>55872</v>
      </c>
      <c r="K917" s="25">
        <v>53508</v>
      </c>
      <c r="L917" s="184">
        <f t="shared" si="123"/>
        <v>0.95768900343642616</v>
      </c>
      <c r="M917" s="206">
        <v>54</v>
      </c>
      <c r="N917" s="25">
        <v>1985</v>
      </c>
      <c r="O917" s="201">
        <f t="shared" si="124"/>
        <v>3.4276734989898291E-2</v>
      </c>
      <c r="P917" s="172">
        <f t="shared" si="125"/>
        <v>57911</v>
      </c>
      <c r="Q917" s="173">
        <f t="shared" si="126"/>
        <v>55926</v>
      </c>
      <c r="R917" s="173">
        <f t="shared" si="127"/>
        <v>1985</v>
      </c>
      <c r="S917" s="193">
        <f t="shared" si="128"/>
        <v>3.4276734989898291E-2</v>
      </c>
    </row>
    <row r="918" spans="1:19" ht="29" x14ac:dyDescent="0.2">
      <c r="A918" s="192" t="s">
        <v>408</v>
      </c>
      <c r="B918" s="179" t="s">
        <v>168</v>
      </c>
      <c r="C918" s="180" t="s">
        <v>169</v>
      </c>
      <c r="D918" s="170"/>
      <c r="E918" s="171"/>
      <c r="F918" s="171"/>
      <c r="G918" s="171"/>
      <c r="H918" s="198" t="str">
        <f t="shared" si="122"/>
        <v/>
      </c>
      <c r="I918" s="203">
        <v>8146</v>
      </c>
      <c r="J918" s="25">
        <v>8022</v>
      </c>
      <c r="K918" s="25">
        <v>7662</v>
      </c>
      <c r="L918" s="184">
        <f t="shared" si="123"/>
        <v>0.95512341062079287</v>
      </c>
      <c r="M918" s="206">
        <v>5</v>
      </c>
      <c r="N918" s="25">
        <v>119</v>
      </c>
      <c r="O918" s="201">
        <f t="shared" si="124"/>
        <v>1.4608396759145593E-2</v>
      </c>
      <c r="P918" s="172">
        <f t="shared" si="125"/>
        <v>8146</v>
      </c>
      <c r="Q918" s="173">
        <f t="shared" si="126"/>
        <v>8027</v>
      </c>
      <c r="R918" s="173">
        <f t="shared" si="127"/>
        <v>119</v>
      </c>
      <c r="S918" s="193">
        <f t="shared" si="128"/>
        <v>1.4608396759145593E-2</v>
      </c>
    </row>
    <row r="919" spans="1:19" x14ac:dyDescent="0.2">
      <c r="A919" s="192" t="s">
        <v>408</v>
      </c>
      <c r="B919" s="179" t="s">
        <v>415</v>
      </c>
      <c r="C919" s="180" t="s">
        <v>415</v>
      </c>
      <c r="D919" s="170"/>
      <c r="E919" s="171"/>
      <c r="F919" s="171"/>
      <c r="G919" s="171"/>
      <c r="H919" s="198" t="str">
        <f t="shared" si="122"/>
        <v/>
      </c>
      <c r="I919" s="203">
        <v>145</v>
      </c>
      <c r="J919" s="25">
        <v>143</v>
      </c>
      <c r="K919" s="25">
        <v>137</v>
      </c>
      <c r="L919" s="184">
        <f t="shared" si="123"/>
        <v>0.95804195804195802</v>
      </c>
      <c r="M919" s="206"/>
      <c r="N919" s="25">
        <v>2</v>
      </c>
      <c r="O919" s="201">
        <f t="shared" si="124"/>
        <v>1.3793103448275862E-2</v>
      </c>
      <c r="P919" s="172">
        <f t="shared" si="125"/>
        <v>145</v>
      </c>
      <c r="Q919" s="173">
        <f t="shared" si="126"/>
        <v>143</v>
      </c>
      <c r="R919" s="173">
        <f t="shared" si="127"/>
        <v>2</v>
      </c>
      <c r="S919" s="193">
        <f t="shared" si="128"/>
        <v>1.3793103448275862E-2</v>
      </c>
    </row>
    <row r="920" spans="1:19" x14ac:dyDescent="0.2">
      <c r="A920" s="192" t="s">
        <v>408</v>
      </c>
      <c r="B920" s="179" t="s">
        <v>174</v>
      </c>
      <c r="C920" s="180" t="s">
        <v>350</v>
      </c>
      <c r="D920" s="170"/>
      <c r="E920" s="171"/>
      <c r="F920" s="171"/>
      <c r="G920" s="171"/>
      <c r="H920" s="198" t="str">
        <f t="shared" si="122"/>
        <v/>
      </c>
      <c r="I920" s="203">
        <v>3707</v>
      </c>
      <c r="J920" s="25">
        <v>3525</v>
      </c>
      <c r="K920" s="25">
        <v>3511</v>
      </c>
      <c r="L920" s="184">
        <f t="shared" si="123"/>
        <v>0.99602836879432621</v>
      </c>
      <c r="M920" s="206"/>
      <c r="N920" s="25">
        <v>182</v>
      </c>
      <c r="O920" s="201">
        <f t="shared" si="124"/>
        <v>4.909630428918263E-2</v>
      </c>
      <c r="P920" s="172">
        <f t="shared" si="125"/>
        <v>3707</v>
      </c>
      <c r="Q920" s="173">
        <f t="shared" si="126"/>
        <v>3525</v>
      </c>
      <c r="R920" s="173">
        <f t="shared" si="127"/>
        <v>182</v>
      </c>
      <c r="S920" s="193">
        <f t="shared" si="128"/>
        <v>4.909630428918263E-2</v>
      </c>
    </row>
    <row r="921" spans="1:19" x14ac:dyDescent="0.2">
      <c r="A921" s="192" t="s">
        <v>408</v>
      </c>
      <c r="B921" s="179" t="s">
        <v>174</v>
      </c>
      <c r="C921" s="180" t="s">
        <v>175</v>
      </c>
      <c r="D921" s="170"/>
      <c r="E921" s="171"/>
      <c r="F921" s="171"/>
      <c r="G921" s="171"/>
      <c r="H921" s="198" t="str">
        <f t="shared" si="122"/>
        <v/>
      </c>
      <c r="I921" s="203">
        <v>6261</v>
      </c>
      <c r="J921" s="25">
        <v>5932</v>
      </c>
      <c r="K921" s="25">
        <v>5881</v>
      </c>
      <c r="L921" s="184">
        <f t="shared" si="123"/>
        <v>0.99140256237356705</v>
      </c>
      <c r="M921" s="206">
        <v>48</v>
      </c>
      <c r="N921" s="25">
        <v>281</v>
      </c>
      <c r="O921" s="201">
        <f t="shared" si="124"/>
        <v>4.4881009423414789E-2</v>
      </c>
      <c r="P921" s="172">
        <f t="shared" si="125"/>
        <v>6261</v>
      </c>
      <c r="Q921" s="173">
        <f t="shared" si="126"/>
        <v>5980</v>
      </c>
      <c r="R921" s="173">
        <f t="shared" si="127"/>
        <v>281</v>
      </c>
      <c r="S921" s="193">
        <f t="shared" si="128"/>
        <v>4.4881009423414789E-2</v>
      </c>
    </row>
    <row r="922" spans="1:19" x14ac:dyDescent="0.2">
      <c r="A922" s="192" t="s">
        <v>408</v>
      </c>
      <c r="B922" s="179" t="s">
        <v>176</v>
      </c>
      <c r="C922" s="180" t="s">
        <v>177</v>
      </c>
      <c r="D922" s="170"/>
      <c r="E922" s="171"/>
      <c r="F922" s="171"/>
      <c r="G922" s="171"/>
      <c r="H922" s="198" t="str">
        <f t="shared" si="122"/>
        <v/>
      </c>
      <c r="I922" s="203">
        <v>2759</v>
      </c>
      <c r="J922" s="25">
        <v>2234</v>
      </c>
      <c r="K922" s="25">
        <v>1819</v>
      </c>
      <c r="L922" s="184">
        <f t="shared" si="123"/>
        <v>0.81423455684870183</v>
      </c>
      <c r="M922" s="206">
        <v>2</v>
      </c>
      <c r="N922" s="25">
        <v>523</v>
      </c>
      <c r="O922" s="201">
        <f t="shared" si="124"/>
        <v>0.18956143530264588</v>
      </c>
      <c r="P922" s="172">
        <f t="shared" si="125"/>
        <v>2759</v>
      </c>
      <c r="Q922" s="173">
        <f t="shared" si="126"/>
        <v>2236</v>
      </c>
      <c r="R922" s="173">
        <f t="shared" si="127"/>
        <v>523</v>
      </c>
      <c r="S922" s="193">
        <f t="shared" si="128"/>
        <v>0.18956143530264588</v>
      </c>
    </row>
    <row r="923" spans="1:19" x14ac:dyDescent="0.2">
      <c r="A923" s="192" t="s">
        <v>408</v>
      </c>
      <c r="B923" s="179" t="s">
        <v>178</v>
      </c>
      <c r="C923" s="180" t="s">
        <v>496</v>
      </c>
      <c r="D923" s="170"/>
      <c r="E923" s="171"/>
      <c r="F923" s="171"/>
      <c r="G923" s="171"/>
      <c r="H923" s="198" t="str">
        <f t="shared" si="122"/>
        <v/>
      </c>
      <c r="I923" s="203">
        <v>69</v>
      </c>
      <c r="J923" s="25">
        <v>68</v>
      </c>
      <c r="K923" s="25">
        <v>58</v>
      </c>
      <c r="L923" s="184">
        <f t="shared" si="123"/>
        <v>0.8529411764705882</v>
      </c>
      <c r="M923" s="206"/>
      <c r="N923" s="25">
        <v>1</v>
      </c>
      <c r="O923" s="201">
        <f t="shared" si="124"/>
        <v>1.4492753623188406E-2</v>
      </c>
      <c r="P923" s="172">
        <f t="shared" si="125"/>
        <v>69</v>
      </c>
      <c r="Q923" s="173">
        <f t="shared" si="126"/>
        <v>68</v>
      </c>
      <c r="R923" s="173">
        <f t="shared" si="127"/>
        <v>1</v>
      </c>
      <c r="S923" s="193">
        <f t="shared" si="128"/>
        <v>1.4492753623188406E-2</v>
      </c>
    </row>
    <row r="924" spans="1:19" x14ac:dyDescent="0.2">
      <c r="A924" s="192" t="s">
        <v>408</v>
      </c>
      <c r="B924" s="179" t="s">
        <v>180</v>
      </c>
      <c r="C924" s="180" t="s">
        <v>180</v>
      </c>
      <c r="D924" s="170"/>
      <c r="E924" s="171"/>
      <c r="F924" s="171"/>
      <c r="G924" s="171"/>
      <c r="H924" s="198" t="str">
        <f t="shared" si="122"/>
        <v/>
      </c>
      <c r="I924" s="203">
        <v>497</v>
      </c>
      <c r="J924" s="25">
        <v>477</v>
      </c>
      <c r="K924" s="25">
        <v>443</v>
      </c>
      <c r="L924" s="184">
        <f t="shared" si="123"/>
        <v>0.92872117400419285</v>
      </c>
      <c r="M924" s="206"/>
      <c r="N924" s="25">
        <v>20</v>
      </c>
      <c r="O924" s="201">
        <f t="shared" si="124"/>
        <v>4.0241448692152917E-2</v>
      </c>
      <c r="P924" s="172">
        <f t="shared" si="125"/>
        <v>497</v>
      </c>
      <c r="Q924" s="173">
        <f t="shared" si="126"/>
        <v>477</v>
      </c>
      <c r="R924" s="173">
        <f t="shared" si="127"/>
        <v>20</v>
      </c>
      <c r="S924" s="193">
        <f t="shared" si="128"/>
        <v>4.0241448692152917E-2</v>
      </c>
    </row>
    <row r="925" spans="1:19" x14ac:dyDescent="0.2">
      <c r="A925" s="192" t="s">
        <v>408</v>
      </c>
      <c r="B925" s="179" t="s">
        <v>181</v>
      </c>
      <c r="C925" s="180" t="s">
        <v>304</v>
      </c>
      <c r="D925" s="170"/>
      <c r="E925" s="171"/>
      <c r="F925" s="171"/>
      <c r="G925" s="171"/>
      <c r="H925" s="198" t="str">
        <f t="shared" si="122"/>
        <v/>
      </c>
      <c r="I925" s="203">
        <v>1</v>
      </c>
      <c r="J925" s="25">
        <v>1</v>
      </c>
      <c r="K925" s="25">
        <v>1</v>
      </c>
      <c r="L925" s="184">
        <f t="shared" si="123"/>
        <v>1</v>
      </c>
      <c r="M925" s="206"/>
      <c r="N925" s="25"/>
      <c r="O925" s="201">
        <f t="shared" si="124"/>
        <v>0</v>
      </c>
      <c r="P925" s="172">
        <f t="shared" si="125"/>
        <v>1</v>
      </c>
      <c r="Q925" s="173">
        <f t="shared" si="126"/>
        <v>1</v>
      </c>
      <c r="R925" s="173" t="str">
        <f t="shared" si="127"/>
        <v/>
      </c>
      <c r="S925" s="193" t="str">
        <f t="shared" si="128"/>
        <v/>
      </c>
    </row>
    <row r="926" spans="1:19" x14ac:dyDescent="0.2">
      <c r="A926" s="192" t="s">
        <v>408</v>
      </c>
      <c r="B926" s="179" t="s">
        <v>182</v>
      </c>
      <c r="C926" s="180" t="s">
        <v>183</v>
      </c>
      <c r="D926" s="170"/>
      <c r="E926" s="171"/>
      <c r="F926" s="171"/>
      <c r="G926" s="171"/>
      <c r="H926" s="198" t="str">
        <f t="shared" si="122"/>
        <v/>
      </c>
      <c r="I926" s="203">
        <v>1110</v>
      </c>
      <c r="J926" s="25">
        <v>1090</v>
      </c>
      <c r="K926" s="25">
        <v>1075</v>
      </c>
      <c r="L926" s="184">
        <f t="shared" si="123"/>
        <v>0.98623853211009171</v>
      </c>
      <c r="M926" s="206"/>
      <c r="N926" s="25">
        <v>20</v>
      </c>
      <c r="O926" s="201">
        <f t="shared" si="124"/>
        <v>1.8018018018018018E-2</v>
      </c>
      <c r="P926" s="172">
        <f t="shared" si="125"/>
        <v>1110</v>
      </c>
      <c r="Q926" s="173">
        <f t="shared" si="126"/>
        <v>1090</v>
      </c>
      <c r="R926" s="173">
        <f t="shared" si="127"/>
        <v>20</v>
      </c>
      <c r="S926" s="193">
        <f t="shared" si="128"/>
        <v>1.8018018018018018E-2</v>
      </c>
    </row>
    <row r="927" spans="1:19" x14ac:dyDescent="0.2">
      <c r="A927" s="192" t="s">
        <v>408</v>
      </c>
      <c r="B927" s="179" t="s">
        <v>182</v>
      </c>
      <c r="C927" s="180" t="s">
        <v>351</v>
      </c>
      <c r="D927" s="170"/>
      <c r="E927" s="171"/>
      <c r="F927" s="171"/>
      <c r="G927" s="171"/>
      <c r="H927" s="198" t="str">
        <f t="shared" si="122"/>
        <v/>
      </c>
      <c r="I927" s="203">
        <v>1588</v>
      </c>
      <c r="J927" s="25">
        <v>1468</v>
      </c>
      <c r="K927" s="25">
        <v>1468</v>
      </c>
      <c r="L927" s="184">
        <f t="shared" si="123"/>
        <v>1</v>
      </c>
      <c r="M927" s="206"/>
      <c r="N927" s="25">
        <v>120</v>
      </c>
      <c r="O927" s="201">
        <f t="shared" si="124"/>
        <v>7.5566750629722929E-2</v>
      </c>
      <c r="P927" s="172">
        <f t="shared" si="125"/>
        <v>1588</v>
      </c>
      <c r="Q927" s="173">
        <f t="shared" si="126"/>
        <v>1468</v>
      </c>
      <c r="R927" s="173">
        <f t="shared" si="127"/>
        <v>120</v>
      </c>
      <c r="S927" s="193">
        <f t="shared" si="128"/>
        <v>7.5566750629722929E-2</v>
      </c>
    </row>
    <row r="928" spans="1:19" x14ac:dyDescent="0.2">
      <c r="A928" s="192" t="s">
        <v>408</v>
      </c>
      <c r="B928" s="179" t="s">
        <v>182</v>
      </c>
      <c r="C928" s="180" t="s">
        <v>184</v>
      </c>
      <c r="D928" s="170"/>
      <c r="E928" s="171"/>
      <c r="F928" s="171"/>
      <c r="G928" s="171"/>
      <c r="H928" s="198" t="str">
        <f t="shared" si="122"/>
        <v/>
      </c>
      <c r="I928" s="203">
        <v>168</v>
      </c>
      <c r="J928" s="25">
        <v>162</v>
      </c>
      <c r="K928" s="25">
        <v>160</v>
      </c>
      <c r="L928" s="184">
        <f t="shared" si="123"/>
        <v>0.98765432098765427</v>
      </c>
      <c r="M928" s="206"/>
      <c r="N928" s="25">
        <v>6</v>
      </c>
      <c r="O928" s="201">
        <f t="shared" si="124"/>
        <v>3.5714285714285712E-2</v>
      </c>
      <c r="P928" s="172">
        <f t="shared" si="125"/>
        <v>168</v>
      </c>
      <c r="Q928" s="173">
        <f t="shared" si="126"/>
        <v>162</v>
      </c>
      <c r="R928" s="173">
        <f t="shared" si="127"/>
        <v>6</v>
      </c>
      <c r="S928" s="193">
        <f t="shared" si="128"/>
        <v>3.5714285714285712E-2</v>
      </c>
    </row>
    <row r="929" spans="1:19" x14ac:dyDescent="0.2">
      <c r="A929" s="192" t="s">
        <v>408</v>
      </c>
      <c r="B929" s="179" t="s">
        <v>542</v>
      </c>
      <c r="C929" s="180" t="s">
        <v>118</v>
      </c>
      <c r="D929" s="170"/>
      <c r="E929" s="171"/>
      <c r="F929" s="171"/>
      <c r="G929" s="171"/>
      <c r="H929" s="198" t="str">
        <f t="shared" si="122"/>
        <v/>
      </c>
      <c r="I929" s="203">
        <v>51</v>
      </c>
      <c r="J929" s="25">
        <v>42</v>
      </c>
      <c r="K929" s="25">
        <v>7</v>
      </c>
      <c r="L929" s="184">
        <f t="shared" si="123"/>
        <v>0.16666666666666666</v>
      </c>
      <c r="M929" s="206"/>
      <c r="N929" s="25">
        <v>9</v>
      </c>
      <c r="O929" s="201">
        <f t="shared" si="124"/>
        <v>0.17647058823529413</v>
      </c>
      <c r="P929" s="172">
        <f t="shared" si="125"/>
        <v>51</v>
      </c>
      <c r="Q929" s="173">
        <f t="shared" si="126"/>
        <v>42</v>
      </c>
      <c r="R929" s="173">
        <f t="shared" si="127"/>
        <v>9</v>
      </c>
      <c r="S929" s="193">
        <f t="shared" si="128"/>
        <v>0.17647058823529413</v>
      </c>
    </row>
    <row r="930" spans="1:19" x14ac:dyDescent="0.2">
      <c r="A930" s="192" t="s">
        <v>408</v>
      </c>
      <c r="B930" s="179" t="s">
        <v>185</v>
      </c>
      <c r="C930" s="180" t="s">
        <v>186</v>
      </c>
      <c r="D930" s="170"/>
      <c r="E930" s="171"/>
      <c r="F930" s="171"/>
      <c r="G930" s="171"/>
      <c r="H930" s="198" t="str">
        <f t="shared" si="122"/>
        <v/>
      </c>
      <c r="I930" s="203">
        <v>26</v>
      </c>
      <c r="J930" s="25">
        <v>24</v>
      </c>
      <c r="K930" s="25">
        <v>14</v>
      </c>
      <c r="L930" s="184">
        <f t="shared" si="123"/>
        <v>0.58333333333333337</v>
      </c>
      <c r="M930" s="206">
        <v>1</v>
      </c>
      <c r="N930" s="25">
        <v>1</v>
      </c>
      <c r="O930" s="201">
        <f t="shared" si="124"/>
        <v>3.8461538461538464E-2</v>
      </c>
      <c r="P930" s="172">
        <f t="shared" si="125"/>
        <v>26</v>
      </c>
      <c r="Q930" s="173">
        <f t="shared" si="126"/>
        <v>25</v>
      </c>
      <c r="R930" s="173">
        <f t="shared" si="127"/>
        <v>1</v>
      </c>
      <c r="S930" s="193">
        <f t="shared" si="128"/>
        <v>3.8461538461538464E-2</v>
      </c>
    </row>
    <row r="931" spans="1:19" x14ac:dyDescent="0.2">
      <c r="A931" s="192" t="s">
        <v>408</v>
      </c>
      <c r="B931" s="179" t="s">
        <v>187</v>
      </c>
      <c r="C931" s="180" t="s">
        <v>188</v>
      </c>
      <c r="D931" s="170"/>
      <c r="E931" s="171"/>
      <c r="F931" s="171"/>
      <c r="G931" s="171"/>
      <c r="H931" s="198" t="str">
        <f t="shared" si="122"/>
        <v/>
      </c>
      <c r="I931" s="203">
        <v>126</v>
      </c>
      <c r="J931" s="25">
        <v>112</v>
      </c>
      <c r="K931" s="25">
        <v>13</v>
      </c>
      <c r="L931" s="184">
        <f t="shared" si="123"/>
        <v>0.11607142857142858</v>
      </c>
      <c r="M931" s="206"/>
      <c r="N931" s="25">
        <v>14</v>
      </c>
      <c r="O931" s="201">
        <f t="shared" si="124"/>
        <v>0.1111111111111111</v>
      </c>
      <c r="P931" s="172">
        <f t="shared" si="125"/>
        <v>126</v>
      </c>
      <c r="Q931" s="173">
        <f t="shared" si="126"/>
        <v>112</v>
      </c>
      <c r="R931" s="173">
        <f t="shared" si="127"/>
        <v>14</v>
      </c>
      <c r="S931" s="193">
        <f t="shared" si="128"/>
        <v>0.1111111111111111</v>
      </c>
    </row>
    <row r="932" spans="1:19" x14ac:dyDescent="0.2">
      <c r="A932" s="192" t="s">
        <v>408</v>
      </c>
      <c r="B932" s="179" t="s">
        <v>189</v>
      </c>
      <c r="C932" s="180" t="s">
        <v>190</v>
      </c>
      <c r="D932" s="170">
        <v>2</v>
      </c>
      <c r="E932" s="171">
        <v>2</v>
      </c>
      <c r="F932" s="171"/>
      <c r="G932" s="171"/>
      <c r="H932" s="198">
        <f t="shared" si="122"/>
        <v>0</v>
      </c>
      <c r="I932" s="203">
        <v>234</v>
      </c>
      <c r="J932" s="25">
        <v>219</v>
      </c>
      <c r="K932" s="25">
        <v>73</v>
      </c>
      <c r="L932" s="184">
        <f t="shared" si="123"/>
        <v>0.33333333333333331</v>
      </c>
      <c r="M932" s="206"/>
      <c r="N932" s="25">
        <v>15</v>
      </c>
      <c r="O932" s="201">
        <f t="shared" si="124"/>
        <v>6.4102564102564097E-2</v>
      </c>
      <c r="P932" s="172">
        <f t="shared" si="125"/>
        <v>236</v>
      </c>
      <c r="Q932" s="173">
        <f t="shared" si="126"/>
        <v>221</v>
      </c>
      <c r="R932" s="173">
        <f t="shared" si="127"/>
        <v>15</v>
      </c>
      <c r="S932" s="193">
        <f t="shared" si="128"/>
        <v>6.3559322033898302E-2</v>
      </c>
    </row>
    <row r="933" spans="1:19" x14ac:dyDescent="0.2">
      <c r="A933" s="192" t="s">
        <v>408</v>
      </c>
      <c r="B933" s="179" t="s">
        <v>195</v>
      </c>
      <c r="C933" s="180" t="s">
        <v>305</v>
      </c>
      <c r="D933" s="170"/>
      <c r="E933" s="171"/>
      <c r="F933" s="171"/>
      <c r="G933" s="171"/>
      <c r="H933" s="198" t="str">
        <f t="shared" si="122"/>
        <v/>
      </c>
      <c r="I933" s="203">
        <v>10</v>
      </c>
      <c r="J933" s="25">
        <v>10</v>
      </c>
      <c r="K933" s="25">
        <v>10</v>
      </c>
      <c r="L933" s="184">
        <f t="shared" si="123"/>
        <v>1</v>
      </c>
      <c r="M933" s="206"/>
      <c r="N933" s="25"/>
      <c r="O933" s="201">
        <f t="shared" si="124"/>
        <v>0</v>
      </c>
      <c r="P933" s="172">
        <f t="shared" si="125"/>
        <v>10</v>
      </c>
      <c r="Q933" s="173">
        <f t="shared" si="126"/>
        <v>10</v>
      </c>
      <c r="R933" s="173" t="str">
        <f t="shared" si="127"/>
        <v/>
      </c>
      <c r="S933" s="193" t="str">
        <f t="shared" si="128"/>
        <v/>
      </c>
    </row>
    <row r="934" spans="1:19" x14ac:dyDescent="0.2">
      <c r="A934" s="192" t="s">
        <v>408</v>
      </c>
      <c r="B934" s="179" t="s">
        <v>195</v>
      </c>
      <c r="C934" s="180" t="s">
        <v>551</v>
      </c>
      <c r="D934" s="170"/>
      <c r="E934" s="171"/>
      <c r="F934" s="171"/>
      <c r="G934" s="171"/>
      <c r="H934" s="198" t="str">
        <f t="shared" si="122"/>
        <v/>
      </c>
      <c r="I934" s="203">
        <v>2</v>
      </c>
      <c r="J934" s="25">
        <v>2</v>
      </c>
      <c r="K934" s="25">
        <v>2</v>
      </c>
      <c r="L934" s="184">
        <f t="shared" si="123"/>
        <v>1</v>
      </c>
      <c r="M934" s="206"/>
      <c r="N934" s="25"/>
      <c r="O934" s="201">
        <f t="shared" si="124"/>
        <v>0</v>
      </c>
      <c r="P934" s="172">
        <f t="shared" si="125"/>
        <v>2</v>
      </c>
      <c r="Q934" s="173">
        <f t="shared" si="126"/>
        <v>2</v>
      </c>
      <c r="R934" s="173" t="str">
        <f t="shared" si="127"/>
        <v/>
      </c>
      <c r="S934" s="193" t="str">
        <f t="shared" si="128"/>
        <v/>
      </c>
    </row>
    <row r="935" spans="1:19" x14ac:dyDescent="0.2">
      <c r="A935" s="192" t="s">
        <v>408</v>
      </c>
      <c r="B935" s="179" t="s">
        <v>544</v>
      </c>
      <c r="C935" s="180" t="s">
        <v>196</v>
      </c>
      <c r="D935" s="170"/>
      <c r="E935" s="171"/>
      <c r="F935" s="171"/>
      <c r="G935" s="171"/>
      <c r="H935" s="198" t="str">
        <f t="shared" si="122"/>
        <v/>
      </c>
      <c r="I935" s="203">
        <v>7</v>
      </c>
      <c r="J935" s="25">
        <v>5</v>
      </c>
      <c r="K935" s="25">
        <v>4</v>
      </c>
      <c r="L935" s="184">
        <f t="shared" si="123"/>
        <v>0.8</v>
      </c>
      <c r="M935" s="206"/>
      <c r="N935" s="25">
        <v>2</v>
      </c>
      <c r="O935" s="201">
        <f t="shared" si="124"/>
        <v>0.2857142857142857</v>
      </c>
      <c r="P935" s="172">
        <f t="shared" si="125"/>
        <v>7</v>
      </c>
      <c r="Q935" s="173">
        <f t="shared" si="126"/>
        <v>5</v>
      </c>
      <c r="R935" s="173">
        <f t="shared" si="127"/>
        <v>2</v>
      </c>
      <c r="S935" s="193">
        <f t="shared" si="128"/>
        <v>0.2857142857142857</v>
      </c>
    </row>
    <row r="936" spans="1:19" x14ac:dyDescent="0.2">
      <c r="A936" s="192" t="s">
        <v>408</v>
      </c>
      <c r="B936" s="179" t="s">
        <v>489</v>
      </c>
      <c r="C936" s="180" t="s">
        <v>197</v>
      </c>
      <c r="D936" s="170"/>
      <c r="E936" s="171"/>
      <c r="F936" s="171"/>
      <c r="G936" s="171"/>
      <c r="H936" s="198" t="str">
        <f t="shared" si="122"/>
        <v/>
      </c>
      <c r="I936" s="203">
        <v>318</v>
      </c>
      <c r="J936" s="25">
        <v>277</v>
      </c>
      <c r="K936" s="25">
        <v>86</v>
      </c>
      <c r="L936" s="184">
        <f t="shared" si="123"/>
        <v>0.31046931407942241</v>
      </c>
      <c r="M936" s="206"/>
      <c r="N936" s="25">
        <v>41</v>
      </c>
      <c r="O936" s="201">
        <f t="shared" si="124"/>
        <v>0.12893081761006289</v>
      </c>
      <c r="P936" s="172">
        <f t="shared" si="125"/>
        <v>318</v>
      </c>
      <c r="Q936" s="173">
        <f t="shared" si="126"/>
        <v>277</v>
      </c>
      <c r="R936" s="173">
        <f t="shared" si="127"/>
        <v>41</v>
      </c>
      <c r="S936" s="193">
        <f t="shared" si="128"/>
        <v>0.12893081761006289</v>
      </c>
    </row>
    <row r="937" spans="1:19" x14ac:dyDescent="0.2">
      <c r="A937" s="192" t="s">
        <v>408</v>
      </c>
      <c r="B937" s="179" t="s">
        <v>198</v>
      </c>
      <c r="C937" s="180" t="s">
        <v>199</v>
      </c>
      <c r="D937" s="170"/>
      <c r="E937" s="171"/>
      <c r="F937" s="171"/>
      <c r="G937" s="171"/>
      <c r="H937" s="198" t="str">
        <f t="shared" si="122"/>
        <v/>
      </c>
      <c r="I937" s="203">
        <v>1236</v>
      </c>
      <c r="J937" s="25">
        <v>1129</v>
      </c>
      <c r="K937" s="25">
        <v>402</v>
      </c>
      <c r="L937" s="184">
        <f t="shared" si="123"/>
        <v>0.35606731620903453</v>
      </c>
      <c r="M937" s="206">
        <v>1</v>
      </c>
      <c r="N937" s="25">
        <v>106</v>
      </c>
      <c r="O937" s="201">
        <f t="shared" si="124"/>
        <v>8.5760517799352745E-2</v>
      </c>
      <c r="P937" s="172">
        <f t="shared" si="125"/>
        <v>1236</v>
      </c>
      <c r="Q937" s="173">
        <f t="shared" si="126"/>
        <v>1130</v>
      </c>
      <c r="R937" s="173">
        <f t="shared" si="127"/>
        <v>106</v>
      </c>
      <c r="S937" s="193">
        <f t="shared" si="128"/>
        <v>8.5760517799352745E-2</v>
      </c>
    </row>
    <row r="938" spans="1:19" x14ac:dyDescent="0.2">
      <c r="A938" s="192" t="s">
        <v>408</v>
      </c>
      <c r="B938" s="179" t="s">
        <v>202</v>
      </c>
      <c r="C938" s="180" t="s">
        <v>203</v>
      </c>
      <c r="D938" s="170"/>
      <c r="E938" s="171"/>
      <c r="F938" s="171"/>
      <c r="G938" s="171"/>
      <c r="H938" s="198" t="str">
        <f t="shared" si="122"/>
        <v/>
      </c>
      <c r="I938" s="203">
        <v>4870</v>
      </c>
      <c r="J938" s="25">
        <v>3765</v>
      </c>
      <c r="K938" s="25">
        <v>3048</v>
      </c>
      <c r="L938" s="184">
        <f t="shared" si="123"/>
        <v>0.80956175298804778</v>
      </c>
      <c r="M938" s="206">
        <v>6</v>
      </c>
      <c r="N938" s="25">
        <v>1099</v>
      </c>
      <c r="O938" s="201">
        <f t="shared" si="124"/>
        <v>0.22566735112936345</v>
      </c>
      <c r="P938" s="172">
        <f t="shared" si="125"/>
        <v>4870</v>
      </c>
      <c r="Q938" s="173">
        <f t="shared" si="126"/>
        <v>3771</v>
      </c>
      <c r="R938" s="173">
        <f t="shared" si="127"/>
        <v>1099</v>
      </c>
      <c r="S938" s="193">
        <f t="shared" si="128"/>
        <v>0.22566735112936345</v>
      </c>
    </row>
    <row r="939" spans="1:19" x14ac:dyDescent="0.2">
      <c r="A939" s="192" t="s">
        <v>408</v>
      </c>
      <c r="B939" s="179" t="s">
        <v>204</v>
      </c>
      <c r="C939" s="180" t="s">
        <v>205</v>
      </c>
      <c r="D939" s="170"/>
      <c r="E939" s="171"/>
      <c r="F939" s="171"/>
      <c r="G939" s="171"/>
      <c r="H939" s="198" t="str">
        <f t="shared" si="122"/>
        <v/>
      </c>
      <c r="I939" s="203">
        <v>1982</v>
      </c>
      <c r="J939" s="25">
        <v>1855</v>
      </c>
      <c r="K939" s="25">
        <v>1727</v>
      </c>
      <c r="L939" s="184">
        <f t="shared" si="123"/>
        <v>0.93099730458221019</v>
      </c>
      <c r="M939" s="206"/>
      <c r="N939" s="25">
        <v>127</v>
      </c>
      <c r="O939" s="201">
        <f t="shared" si="124"/>
        <v>6.4076690211907164E-2</v>
      </c>
      <c r="P939" s="172">
        <f t="shared" si="125"/>
        <v>1982</v>
      </c>
      <c r="Q939" s="173">
        <f t="shared" si="126"/>
        <v>1855</v>
      </c>
      <c r="R939" s="173">
        <f t="shared" si="127"/>
        <v>127</v>
      </c>
      <c r="S939" s="193">
        <f t="shared" si="128"/>
        <v>6.4076690211907164E-2</v>
      </c>
    </row>
    <row r="940" spans="1:19" x14ac:dyDescent="0.2">
      <c r="A940" s="192" t="s">
        <v>408</v>
      </c>
      <c r="B940" s="179" t="s">
        <v>204</v>
      </c>
      <c r="C940" s="180" t="s">
        <v>206</v>
      </c>
      <c r="D940" s="170"/>
      <c r="E940" s="171"/>
      <c r="F940" s="171"/>
      <c r="G940" s="171"/>
      <c r="H940" s="198" t="str">
        <f t="shared" si="122"/>
        <v/>
      </c>
      <c r="I940" s="203">
        <v>14117</v>
      </c>
      <c r="J940" s="25">
        <v>12925</v>
      </c>
      <c r="K940" s="25">
        <v>11794</v>
      </c>
      <c r="L940" s="184">
        <f t="shared" si="123"/>
        <v>0.91249516441005807</v>
      </c>
      <c r="M940" s="206">
        <v>28</v>
      </c>
      <c r="N940" s="25">
        <v>1164</v>
      </c>
      <c r="O940" s="201">
        <f t="shared" si="124"/>
        <v>8.2453779131543531E-2</v>
      </c>
      <c r="P940" s="172">
        <f t="shared" si="125"/>
        <v>14117</v>
      </c>
      <c r="Q940" s="173">
        <f t="shared" si="126"/>
        <v>12953</v>
      </c>
      <c r="R940" s="173">
        <f t="shared" si="127"/>
        <v>1164</v>
      </c>
      <c r="S940" s="193">
        <f t="shared" si="128"/>
        <v>8.2453779131543531E-2</v>
      </c>
    </row>
    <row r="941" spans="1:19" x14ac:dyDescent="0.2">
      <c r="A941" s="192" t="s">
        <v>408</v>
      </c>
      <c r="B941" s="179" t="s">
        <v>204</v>
      </c>
      <c r="C941" s="180" t="s">
        <v>388</v>
      </c>
      <c r="D941" s="170"/>
      <c r="E941" s="171"/>
      <c r="F941" s="171"/>
      <c r="G941" s="171"/>
      <c r="H941" s="198" t="str">
        <f t="shared" si="122"/>
        <v/>
      </c>
      <c r="I941" s="203">
        <v>3642</v>
      </c>
      <c r="J941" s="25">
        <v>3439</v>
      </c>
      <c r="K941" s="25">
        <v>3286</v>
      </c>
      <c r="L941" s="184">
        <f t="shared" si="123"/>
        <v>0.95551032276824654</v>
      </c>
      <c r="M941" s="206"/>
      <c r="N941" s="25">
        <v>203</v>
      </c>
      <c r="O941" s="201">
        <f t="shared" si="124"/>
        <v>5.5738605161998904E-2</v>
      </c>
      <c r="P941" s="172">
        <f t="shared" si="125"/>
        <v>3642</v>
      </c>
      <c r="Q941" s="173">
        <f t="shared" si="126"/>
        <v>3439</v>
      </c>
      <c r="R941" s="173">
        <f t="shared" si="127"/>
        <v>203</v>
      </c>
      <c r="S941" s="193">
        <f t="shared" si="128"/>
        <v>5.5738605161998904E-2</v>
      </c>
    </row>
    <row r="942" spans="1:19" x14ac:dyDescent="0.2">
      <c r="A942" s="192" t="s">
        <v>408</v>
      </c>
      <c r="B942" s="179" t="s">
        <v>354</v>
      </c>
      <c r="C942" s="180" t="s">
        <v>355</v>
      </c>
      <c r="D942" s="170"/>
      <c r="E942" s="171"/>
      <c r="F942" s="171"/>
      <c r="G942" s="171"/>
      <c r="H942" s="198" t="str">
        <f t="shared" si="122"/>
        <v/>
      </c>
      <c r="I942" s="203">
        <v>107</v>
      </c>
      <c r="J942" s="25">
        <v>107</v>
      </c>
      <c r="K942" s="25">
        <v>103</v>
      </c>
      <c r="L942" s="184">
        <f t="shared" si="123"/>
        <v>0.96261682242990654</v>
      </c>
      <c r="M942" s="206"/>
      <c r="N942" s="25"/>
      <c r="O942" s="201">
        <f t="shared" si="124"/>
        <v>0</v>
      </c>
      <c r="P942" s="172">
        <f t="shared" si="125"/>
        <v>107</v>
      </c>
      <c r="Q942" s="173">
        <f t="shared" si="126"/>
        <v>107</v>
      </c>
      <c r="R942" s="173" t="str">
        <f t="shared" si="127"/>
        <v/>
      </c>
      <c r="S942" s="193" t="str">
        <f t="shared" si="128"/>
        <v/>
      </c>
    </row>
    <row r="943" spans="1:19" x14ac:dyDescent="0.2">
      <c r="A943" s="192" t="s">
        <v>408</v>
      </c>
      <c r="B943" s="179" t="s">
        <v>207</v>
      </c>
      <c r="C943" s="180" t="s">
        <v>208</v>
      </c>
      <c r="D943" s="170"/>
      <c r="E943" s="171"/>
      <c r="F943" s="171"/>
      <c r="G943" s="171"/>
      <c r="H943" s="198" t="str">
        <f t="shared" si="122"/>
        <v/>
      </c>
      <c r="I943" s="203">
        <v>618</v>
      </c>
      <c r="J943" s="25">
        <v>523</v>
      </c>
      <c r="K943" s="25">
        <v>395</v>
      </c>
      <c r="L943" s="184">
        <f t="shared" si="123"/>
        <v>0.75525812619502863</v>
      </c>
      <c r="M943" s="206"/>
      <c r="N943" s="25">
        <v>95</v>
      </c>
      <c r="O943" s="201">
        <f t="shared" si="124"/>
        <v>0.15372168284789645</v>
      </c>
      <c r="P943" s="172">
        <f t="shared" si="125"/>
        <v>618</v>
      </c>
      <c r="Q943" s="173">
        <f t="shared" si="126"/>
        <v>523</v>
      </c>
      <c r="R943" s="173">
        <f t="shared" si="127"/>
        <v>95</v>
      </c>
      <c r="S943" s="193">
        <f t="shared" si="128"/>
        <v>0.15372168284789645</v>
      </c>
    </row>
    <row r="944" spans="1:19" x14ac:dyDescent="0.2">
      <c r="A944" s="192" t="s">
        <v>408</v>
      </c>
      <c r="B944" s="179" t="s">
        <v>209</v>
      </c>
      <c r="C944" s="180" t="s">
        <v>493</v>
      </c>
      <c r="D944" s="170"/>
      <c r="E944" s="171"/>
      <c r="F944" s="171"/>
      <c r="G944" s="171"/>
      <c r="H944" s="198" t="str">
        <f t="shared" si="122"/>
        <v/>
      </c>
      <c r="I944" s="203">
        <v>507</v>
      </c>
      <c r="J944" s="25">
        <v>407</v>
      </c>
      <c r="K944" s="25">
        <v>317</v>
      </c>
      <c r="L944" s="184">
        <f t="shared" si="123"/>
        <v>0.77886977886977882</v>
      </c>
      <c r="M944" s="206">
        <v>7</v>
      </c>
      <c r="N944" s="25">
        <v>93</v>
      </c>
      <c r="O944" s="201">
        <f t="shared" si="124"/>
        <v>0.18343195266272189</v>
      </c>
      <c r="P944" s="172">
        <f t="shared" si="125"/>
        <v>507</v>
      </c>
      <c r="Q944" s="173">
        <f t="shared" si="126"/>
        <v>414</v>
      </c>
      <c r="R944" s="173">
        <f t="shared" si="127"/>
        <v>93</v>
      </c>
      <c r="S944" s="193">
        <f t="shared" si="128"/>
        <v>0.18343195266272189</v>
      </c>
    </row>
    <row r="945" spans="1:19" ht="29" x14ac:dyDescent="0.2">
      <c r="A945" s="192" t="s">
        <v>408</v>
      </c>
      <c r="B945" s="179" t="s">
        <v>212</v>
      </c>
      <c r="C945" s="180" t="s">
        <v>213</v>
      </c>
      <c r="D945" s="170"/>
      <c r="E945" s="171"/>
      <c r="F945" s="171"/>
      <c r="G945" s="171"/>
      <c r="H945" s="198" t="str">
        <f t="shared" si="122"/>
        <v/>
      </c>
      <c r="I945" s="203">
        <v>2343</v>
      </c>
      <c r="J945" s="25">
        <v>1665</v>
      </c>
      <c r="K945" s="25">
        <v>848</v>
      </c>
      <c r="L945" s="184">
        <f t="shared" si="123"/>
        <v>0.50930930930930929</v>
      </c>
      <c r="M945" s="206"/>
      <c r="N945" s="25">
        <v>678</v>
      </c>
      <c r="O945" s="201">
        <f t="shared" si="124"/>
        <v>0.28937259923175418</v>
      </c>
      <c r="P945" s="172">
        <f t="shared" si="125"/>
        <v>2343</v>
      </c>
      <c r="Q945" s="173">
        <f t="shared" si="126"/>
        <v>1665</v>
      </c>
      <c r="R945" s="173">
        <f t="shared" si="127"/>
        <v>678</v>
      </c>
      <c r="S945" s="193">
        <f t="shared" si="128"/>
        <v>0.28937259923175418</v>
      </c>
    </row>
    <row r="946" spans="1:19" ht="29" x14ac:dyDescent="0.2">
      <c r="A946" s="192" t="s">
        <v>408</v>
      </c>
      <c r="B946" s="179" t="s">
        <v>212</v>
      </c>
      <c r="C946" s="180" t="s">
        <v>214</v>
      </c>
      <c r="D946" s="170"/>
      <c r="E946" s="171"/>
      <c r="F946" s="171"/>
      <c r="G946" s="171"/>
      <c r="H946" s="198" t="str">
        <f t="shared" si="122"/>
        <v/>
      </c>
      <c r="I946" s="203">
        <v>5776</v>
      </c>
      <c r="J946" s="25">
        <v>4409</v>
      </c>
      <c r="K946" s="25">
        <v>3200</v>
      </c>
      <c r="L946" s="184">
        <f t="shared" si="123"/>
        <v>0.72578816058063056</v>
      </c>
      <c r="M946" s="206"/>
      <c r="N946" s="25">
        <v>1367</v>
      </c>
      <c r="O946" s="201">
        <f t="shared" si="124"/>
        <v>0.23666897506925208</v>
      </c>
      <c r="P946" s="172">
        <f t="shared" si="125"/>
        <v>5776</v>
      </c>
      <c r="Q946" s="173">
        <f t="shared" si="126"/>
        <v>4409</v>
      </c>
      <c r="R946" s="173">
        <f t="shared" si="127"/>
        <v>1367</v>
      </c>
      <c r="S946" s="193">
        <f t="shared" si="128"/>
        <v>0.23666897506925208</v>
      </c>
    </row>
    <row r="947" spans="1:19" x14ac:dyDescent="0.2">
      <c r="A947" s="192" t="s">
        <v>408</v>
      </c>
      <c r="B947" s="179" t="s">
        <v>215</v>
      </c>
      <c r="C947" s="180" t="s">
        <v>216</v>
      </c>
      <c r="D947" s="170"/>
      <c r="E947" s="171"/>
      <c r="F947" s="171"/>
      <c r="G947" s="171"/>
      <c r="H947" s="198" t="str">
        <f t="shared" si="122"/>
        <v/>
      </c>
      <c r="I947" s="203">
        <v>157</v>
      </c>
      <c r="J947" s="25">
        <v>154</v>
      </c>
      <c r="K947" s="25">
        <v>46</v>
      </c>
      <c r="L947" s="184">
        <f t="shared" si="123"/>
        <v>0.29870129870129869</v>
      </c>
      <c r="M947" s="206">
        <v>2</v>
      </c>
      <c r="N947" s="25">
        <v>1</v>
      </c>
      <c r="O947" s="201">
        <f t="shared" si="124"/>
        <v>6.369426751592357E-3</v>
      </c>
      <c r="P947" s="172">
        <f t="shared" si="125"/>
        <v>157</v>
      </c>
      <c r="Q947" s="173">
        <f t="shared" si="126"/>
        <v>156</v>
      </c>
      <c r="R947" s="173">
        <f t="shared" si="127"/>
        <v>1</v>
      </c>
      <c r="S947" s="193">
        <f t="shared" si="128"/>
        <v>6.369426751592357E-3</v>
      </c>
    </row>
    <row r="948" spans="1:19" x14ac:dyDescent="0.2">
      <c r="A948" s="192" t="s">
        <v>408</v>
      </c>
      <c r="B948" s="179" t="s">
        <v>215</v>
      </c>
      <c r="C948" s="180" t="s">
        <v>217</v>
      </c>
      <c r="D948" s="170"/>
      <c r="E948" s="171"/>
      <c r="F948" s="171"/>
      <c r="G948" s="171"/>
      <c r="H948" s="198" t="str">
        <f t="shared" si="122"/>
        <v/>
      </c>
      <c r="I948" s="203">
        <v>4623</v>
      </c>
      <c r="J948" s="25">
        <v>4305</v>
      </c>
      <c r="K948" s="25">
        <v>3621</v>
      </c>
      <c r="L948" s="184">
        <f t="shared" si="123"/>
        <v>0.84111498257839723</v>
      </c>
      <c r="M948" s="206"/>
      <c r="N948" s="25">
        <v>318</v>
      </c>
      <c r="O948" s="201">
        <f t="shared" si="124"/>
        <v>6.8786502271252437E-2</v>
      </c>
      <c r="P948" s="172">
        <f t="shared" si="125"/>
        <v>4623</v>
      </c>
      <c r="Q948" s="173">
        <f t="shared" si="126"/>
        <v>4305</v>
      </c>
      <c r="R948" s="173">
        <f t="shared" si="127"/>
        <v>318</v>
      </c>
      <c r="S948" s="193">
        <f t="shared" si="128"/>
        <v>6.8786502271252437E-2</v>
      </c>
    </row>
    <row r="949" spans="1:19" x14ac:dyDescent="0.2">
      <c r="A949" s="192" t="s">
        <v>408</v>
      </c>
      <c r="B949" s="179" t="s">
        <v>219</v>
      </c>
      <c r="C949" s="180" t="s">
        <v>307</v>
      </c>
      <c r="D949" s="170"/>
      <c r="E949" s="171"/>
      <c r="F949" s="171"/>
      <c r="G949" s="171"/>
      <c r="H949" s="198" t="str">
        <f t="shared" si="122"/>
        <v/>
      </c>
      <c r="I949" s="203">
        <v>8</v>
      </c>
      <c r="J949" s="25">
        <v>8</v>
      </c>
      <c r="K949" s="25">
        <v>1</v>
      </c>
      <c r="L949" s="184">
        <f t="shared" si="123"/>
        <v>0.125</v>
      </c>
      <c r="M949" s="206"/>
      <c r="N949" s="25"/>
      <c r="O949" s="201">
        <f t="shared" si="124"/>
        <v>0</v>
      </c>
      <c r="P949" s="172">
        <f t="shared" si="125"/>
        <v>8</v>
      </c>
      <c r="Q949" s="173">
        <f t="shared" si="126"/>
        <v>8</v>
      </c>
      <c r="R949" s="173" t="str">
        <f t="shared" si="127"/>
        <v/>
      </c>
      <c r="S949" s="193" t="str">
        <f t="shared" si="128"/>
        <v/>
      </c>
    </row>
    <row r="950" spans="1:19" x14ac:dyDescent="0.2">
      <c r="A950" s="192" t="s">
        <v>408</v>
      </c>
      <c r="B950" s="179" t="s">
        <v>220</v>
      </c>
      <c r="C950" s="180" t="s">
        <v>308</v>
      </c>
      <c r="D950" s="170"/>
      <c r="E950" s="171"/>
      <c r="F950" s="171"/>
      <c r="G950" s="171"/>
      <c r="H950" s="198" t="str">
        <f t="shared" si="122"/>
        <v/>
      </c>
      <c r="I950" s="203">
        <v>150</v>
      </c>
      <c r="J950" s="25">
        <v>141</v>
      </c>
      <c r="K950" s="25">
        <v>46</v>
      </c>
      <c r="L950" s="184">
        <f t="shared" si="123"/>
        <v>0.32624113475177308</v>
      </c>
      <c r="M950" s="206"/>
      <c r="N950" s="25">
        <v>9</v>
      </c>
      <c r="O950" s="201">
        <f t="shared" si="124"/>
        <v>0.06</v>
      </c>
      <c r="P950" s="172">
        <f t="shared" si="125"/>
        <v>150</v>
      </c>
      <c r="Q950" s="173">
        <f t="shared" si="126"/>
        <v>141</v>
      </c>
      <c r="R950" s="173">
        <f t="shared" si="127"/>
        <v>9</v>
      </c>
      <c r="S950" s="193">
        <f t="shared" si="128"/>
        <v>0.06</v>
      </c>
    </row>
    <row r="951" spans="1:19" x14ac:dyDescent="0.2">
      <c r="A951" s="192" t="s">
        <v>408</v>
      </c>
      <c r="B951" s="179" t="s">
        <v>220</v>
      </c>
      <c r="C951" s="180" t="s">
        <v>221</v>
      </c>
      <c r="D951" s="170"/>
      <c r="E951" s="171"/>
      <c r="F951" s="171"/>
      <c r="G951" s="171"/>
      <c r="H951" s="198" t="str">
        <f t="shared" si="122"/>
        <v/>
      </c>
      <c r="I951" s="203">
        <v>173</v>
      </c>
      <c r="J951" s="25">
        <v>169</v>
      </c>
      <c r="K951" s="25">
        <v>168</v>
      </c>
      <c r="L951" s="184">
        <f t="shared" si="123"/>
        <v>0.99408284023668636</v>
      </c>
      <c r="M951" s="206"/>
      <c r="N951" s="25">
        <v>4</v>
      </c>
      <c r="O951" s="201">
        <f t="shared" si="124"/>
        <v>2.3121387283236993E-2</v>
      </c>
      <c r="P951" s="172">
        <f t="shared" si="125"/>
        <v>173</v>
      </c>
      <c r="Q951" s="173">
        <f t="shared" si="126"/>
        <v>169</v>
      </c>
      <c r="R951" s="173">
        <f t="shared" si="127"/>
        <v>4</v>
      </c>
      <c r="S951" s="193">
        <f t="shared" si="128"/>
        <v>2.3121387283236993E-2</v>
      </c>
    </row>
    <row r="952" spans="1:19" x14ac:dyDescent="0.2">
      <c r="A952" s="192" t="s">
        <v>408</v>
      </c>
      <c r="B952" s="179" t="s">
        <v>220</v>
      </c>
      <c r="C952" s="180" t="s">
        <v>416</v>
      </c>
      <c r="D952" s="170"/>
      <c r="E952" s="171"/>
      <c r="F952" s="171"/>
      <c r="G952" s="171"/>
      <c r="H952" s="198" t="str">
        <f t="shared" si="122"/>
        <v/>
      </c>
      <c r="I952" s="203">
        <v>163</v>
      </c>
      <c r="J952" s="25">
        <v>161</v>
      </c>
      <c r="K952" s="25">
        <v>161</v>
      </c>
      <c r="L952" s="184">
        <f t="shared" si="123"/>
        <v>1</v>
      </c>
      <c r="M952" s="206"/>
      <c r="N952" s="25">
        <v>2</v>
      </c>
      <c r="O952" s="201">
        <f t="shared" si="124"/>
        <v>1.2269938650306749E-2</v>
      </c>
      <c r="P952" s="172">
        <f t="shared" si="125"/>
        <v>163</v>
      </c>
      <c r="Q952" s="173">
        <f t="shared" si="126"/>
        <v>161</v>
      </c>
      <c r="R952" s="173">
        <f t="shared" si="127"/>
        <v>2</v>
      </c>
      <c r="S952" s="193">
        <f t="shared" si="128"/>
        <v>1.2269938650306749E-2</v>
      </c>
    </row>
    <row r="953" spans="1:19" x14ac:dyDescent="0.2">
      <c r="A953" s="192" t="s">
        <v>408</v>
      </c>
      <c r="B953" s="179" t="s">
        <v>220</v>
      </c>
      <c r="C953" s="180" t="s">
        <v>309</v>
      </c>
      <c r="D953" s="170"/>
      <c r="E953" s="171"/>
      <c r="F953" s="171"/>
      <c r="G953" s="171"/>
      <c r="H953" s="198" t="str">
        <f t="shared" si="122"/>
        <v/>
      </c>
      <c r="I953" s="203">
        <v>301</v>
      </c>
      <c r="J953" s="25">
        <v>292</v>
      </c>
      <c r="K953" s="25">
        <v>214</v>
      </c>
      <c r="L953" s="184">
        <f t="shared" si="123"/>
        <v>0.73287671232876717</v>
      </c>
      <c r="M953" s="206"/>
      <c r="N953" s="25">
        <v>9</v>
      </c>
      <c r="O953" s="201">
        <f t="shared" si="124"/>
        <v>2.9900332225913623E-2</v>
      </c>
      <c r="P953" s="172">
        <f t="shared" si="125"/>
        <v>301</v>
      </c>
      <c r="Q953" s="173">
        <f t="shared" si="126"/>
        <v>292</v>
      </c>
      <c r="R953" s="173">
        <f t="shared" si="127"/>
        <v>9</v>
      </c>
      <c r="S953" s="193">
        <f t="shared" si="128"/>
        <v>2.9900332225913623E-2</v>
      </c>
    </row>
    <row r="954" spans="1:19" ht="29" x14ac:dyDescent="0.2">
      <c r="A954" s="192" t="s">
        <v>408</v>
      </c>
      <c r="B954" s="179" t="s">
        <v>220</v>
      </c>
      <c r="C954" s="180" t="s">
        <v>222</v>
      </c>
      <c r="D954" s="170"/>
      <c r="E954" s="171"/>
      <c r="F954" s="171"/>
      <c r="G954" s="171"/>
      <c r="H954" s="198" t="str">
        <f t="shared" si="122"/>
        <v/>
      </c>
      <c r="I954" s="203">
        <v>260</v>
      </c>
      <c r="J954" s="25">
        <v>259</v>
      </c>
      <c r="K954" s="25">
        <v>152</v>
      </c>
      <c r="L954" s="184">
        <f t="shared" si="123"/>
        <v>0.58687258687258692</v>
      </c>
      <c r="M954" s="206"/>
      <c r="N954" s="25">
        <v>1</v>
      </c>
      <c r="O954" s="201">
        <f t="shared" si="124"/>
        <v>3.8461538461538464E-3</v>
      </c>
      <c r="P954" s="172">
        <f t="shared" si="125"/>
        <v>260</v>
      </c>
      <c r="Q954" s="173">
        <f t="shared" si="126"/>
        <v>259</v>
      </c>
      <c r="R954" s="173">
        <f t="shared" si="127"/>
        <v>1</v>
      </c>
      <c r="S954" s="193">
        <f t="shared" si="128"/>
        <v>3.8461538461538464E-3</v>
      </c>
    </row>
    <row r="955" spans="1:19" x14ac:dyDescent="0.2">
      <c r="A955" s="192" t="s">
        <v>408</v>
      </c>
      <c r="B955" s="179" t="s">
        <v>220</v>
      </c>
      <c r="C955" s="180" t="s">
        <v>223</v>
      </c>
      <c r="D955" s="170"/>
      <c r="E955" s="171"/>
      <c r="F955" s="171"/>
      <c r="G955" s="171"/>
      <c r="H955" s="198" t="str">
        <f t="shared" si="122"/>
        <v/>
      </c>
      <c r="I955" s="203">
        <v>272</v>
      </c>
      <c r="J955" s="25">
        <v>255</v>
      </c>
      <c r="K955" s="25">
        <v>164</v>
      </c>
      <c r="L955" s="184">
        <f t="shared" si="123"/>
        <v>0.64313725490196083</v>
      </c>
      <c r="M955" s="206"/>
      <c r="N955" s="25">
        <v>17</v>
      </c>
      <c r="O955" s="201">
        <f t="shared" si="124"/>
        <v>6.25E-2</v>
      </c>
      <c r="P955" s="172">
        <f t="shared" si="125"/>
        <v>272</v>
      </c>
      <c r="Q955" s="173">
        <f t="shared" si="126"/>
        <v>255</v>
      </c>
      <c r="R955" s="173">
        <f t="shared" si="127"/>
        <v>17</v>
      </c>
      <c r="S955" s="193">
        <f t="shared" si="128"/>
        <v>6.25E-2</v>
      </c>
    </row>
    <row r="956" spans="1:19" x14ac:dyDescent="0.2">
      <c r="A956" s="192" t="s">
        <v>408</v>
      </c>
      <c r="B956" s="179" t="s">
        <v>220</v>
      </c>
      <c r="C956" s="180" t="s">
        <v>224</v>
      </c>
      <c r="D956" s="170"/>
      <c r="E956" s="171"/>
      <c r="F956" s="171"/>
      <c r="G956" s="171"/>
      <c r="H956" s="198" t="str">
        <f t="shared" si="122"/>
        <v/>
      </c>
      <c r="I956" s="203">
        <v>500</v>
      </c>
      <c r="J956" s="25">
        <v>491</v>
      </c>
      <c r="K956" s="25">
        <v>346</v>
      </c>
      <c r="L956" s="184">
        <f t="shared" si="123"/>
        <v>0.70468431771894091</v>
      </c>
      <c r="M956" s="206"/>
      <c r="N956" s="25">
        <v>9</v>
      </c>
      <c r="O956" s="201">
        <f t="shared" si="124"/>
        <v>1.7999999999999999E-2</v>
      </c>
      <c r="P956" s="172">
        <f t="shared" si="125"/>
        <v>500</v>
      </c>
      <c r="Q956" s="173">
        <f t="shared" si="126"/>
        <v>491</v>
      </c>
      <c r="R956" s="173">
        <f t="shared" si="127"/>
        <v>9</v>
      </c>
      <c r="S956" s="193">
        <f t="shared" si="128"/>
        <v>1.7999999999999999E-2</v>
      </c>
    </row>
    <row r="957" spans="1:19" ht="29" x14ac:dyDescent="0.2">
      <c r="A957" s="192" t="s">
        <v>408</v>
      </c>
      <c r="B957" s="179" t="s">
        <v>220</v>
      </c>
      <c r="C957" s="180" t="s">
        <v>417</v>
      </c>
      <c r="D957" s="170"/>
      <c r="E957" s="171"/>
      <c r="F957" s="171"/>
      <c r="G957" s="171"/>
      <c r="H957" s="198" t="str">
        <f t="shared" si="122"/>
        <v/>
      </c>
      <c r="I957" s="203">
        <v>128</v>
      </c>
      <c r="J957" s="25">
        <v>124</v>
      </c>
      <c r="K957" s="25">
        <v>122</v>
      </c>
      <c r="L957" s="184">
        <f t="shared" si="123"/>
        <v>0.9838709677419355</v>
      </c>
      <c r="M957" s="206"/>
      <c r="N957" s="25">
        <v>4</v>
      </c>
      <c r="O957" s="201">
        <f t="shared" si="124"/>
        <v>3.125E-2</v>
      </c>
      <c r="P957" s="172">
        <f t="shared" si="125"/>
        <v>128</v>
      </c>
      <c r="Q957" s="173">
        <f t="shared" si="126"/>
        <v>124</v>
      </c>
      <c r="R957" s="173">
        <f t="shared" si="127"/>
        <v>4</v>
      </c>
      <c r="S957" s="193">
        <f t="shared" si="128"/>
        <v>3.125E-2</v>
      </c>
    </row>
    <row r="958" spans="1:19" ht="29" x14ac:dyDescent="0.2">
      <c r="A958" s="192" t="s">
        <v>408</v>
      </c>
      <c r="B958" s="179" t="s">
        <v>220</v>
      </c>
      <c r="C958" s="180" t="s">
        <v>225</v>
      </c>
      <c r="D958" s="170"/>
      <c r="E958" s="171"/>
      <c r="F958" s="171"/>
      <c r="G958" s="171"/>
      <c r="H958" s="198" t="str">
        <f t="shared" ref="H958:H1019" si="129">IF((E958+G958)&lt;&gt;0,G958/(E958+G958),"")</f>
        <v/>
      </c>
      <c r="I958" s="203">
        <v>645</v>
      </c>
      <c r="J958" s="25">
        <v>638</v>
      </c>
      <c r="K958" s="25">
        <v>638</v>
      </c>
      <c r="L958" s="184">
        <f t="shared" ref="L958:L1019" si="130">IF(J958&lt;&gt;0,K958/J958,"")</f>
        <v>1</v>
      </c>
      <c r="M958" s="206">
        <v>1</v>
      </c>
      <c r="N958" s="25">
        <v>6</v>
      </c>
      <c r="O958" s="201">
        <f t="shared" ref="O958:O1019" si="131">IF((J958+M958+N958)&lt;&gt;0,N958/(J958+M958+N958),"")</f>
        <v>9.3023255813953487E-3</v>
      </c>
      <c r="P958" s="172">
        <f t="shared" ref="P958:P1019" si="132">IF(SUM(D958,I958)&gt;0,SUM(D958,I958),"")</f>
        <v>645</v>
      </c>
      <c r="Q958" s="173">
        <f t="shared" ref="Q958:Q1019" si="133">IF(SUM(E958,J958, M958)&gt;0,SUM(E958,J958, M958),"")</f>
        <v>639</v>
      </c>
      <c r="R958" s="173">
        <f t="shared" ref="R958:R1019" si="134">IF(SUM(G958,N958)&gt;0,SUM(G958,N958),"")</f>
        <v>6</v>
      </c>
      <c r="S958" s="193">
        <f t="shared" ref="S958:S1019" si="135">IFERROR(IF((Q958+R958)&lt;&gt;0,R958/(Q958+R958),""),"")</f>
        <v>9.3023255813953487E-3</v>
      </c>
    </row>
    <row r="959" spans="1:19" x14ac:dyDescent="0.2">
      <c r="A959" s="192" t="s">
        <v>408</v>
      </c>
      <c r="B959" s="179" t="s">
        <v>220</v>
      </c>
      <c r="C959" s="180" t="s">
        <v>226</v>
      </c>
      <c r="D959" s="170"/>
      <c r="E959" s="171"/>
      <c r="F959" s="171"/>
      <c r="G959" s="171"/>
      <c r="H959" s="198" t="str">
        <f t="shared" si="129"/>
        <v/>
      </c>
      <c r="I959" s="203">
        <v>112</v>
      </c>
      <c r="J959" s="25">
        <v>111</v>
      </c>
      <c r="K959" s="25">
        <v>52</v>
      </c>
      <c r="L959" s="184">
        <f t="shared" si="130"/>
        <v>0.46846846846846846</v>
      </c>
      <c r="M959" s="206"/>
      <c r="N959" s="25">
        <v>1</v>
      </c>
      <c r="O959" s="201">
        <f t="shared" si="131"/>
        <v>8.9285714285714281E-3</v>
      </c>
      <c r="P959" s="172">
        <f t="shared" si="132"/>
        <v>112</v>
      </c>
      <c r="Q959" s="173">
        <f t="shared" si="133"/>
        <v>111</v>
      </c>
      <c r="R959" s="173">
        <f t="shared" si="134"/>
        <v>1</v>
      </c>
      <c r="S959" s="193">
        <f t="shared" si="135"/>
        <v>8.9285714285714281E-3</v>
      </c>
    </row>
    <row r="960" spans="1:19" x14ac:dyDescent="0.2">
      <c r="A960" s="192" t="s">
        <v>408</v>
      </c>
      <c r="B960" s="179" t="s">
        <v>227</v>
      </c>
      <c r="C960" s="180" t="s">
        <v>228</v>
      </c>
      <c r="D960" s="170"/>
      <c r="E960" s="171"/>
      <c r="F960" s="171"/>
      <c r="G960" s="171"/>
      <c r="H960" s="198" t="str">
        <f t="shared" si="129"/>
        <v/>
      </c>
      <c r="I960" s="203">
        <v>1679</v>
      </c>
      <c r="J960" s="25">
        <v>1573</v>
      </c>
      <c r="K960" s="25">
        <v>1134</v>
      </c>
      <c r="L960" s="184">
        <f t="shared" si="130"/>
        <v>0.72091544818817543</v>
      </c>
      <c r="M960" s="206">
        <v>4</v>
      </c>
      <c r="N960" s="25">
        <v>102</v>
      </c>
      <c r="O960" s="201">
        <f t="shared" si="131"/>
        <v>6.0750446694460988E-2</v>
      </c>
      <c r="P960" s="172">
        <f t="shared" si="132"/>
        <v>1679</v>
      </c>
      <c r="Q960" s="173">
        <f t="shared" si="133"/>
        <v>1577</v>
      </c>
      <c r="R960" s="173">
        <f t="shared" si="134"/>
        <v>102</v>
      </c>
      <c r="S960" s="193">
        <f t="shared" si="135"/>
        <v>6.0750446694460988E-2</v>
      </c>
    </row>
    <row r="961" spans="1:19" x14ac:dyDescent="0.2">
      <c r="A961" s="192" t="s">
        <v>408</v>
      </c>
      <c r="B961" s="179" t="s">
        <v>229</v>
      </c>
      <c r="C961" s="180" t="s">
        <v>230</v>
      </c>
      <c r="D961" s="170"/>
      <c r="E961" s="171"/>
      <c r="F961" s="171"/>
      <c r="G961" s="171"/>
      <c r="H961" s="198" t="str">
        <f t="shared" si="129"/>
        <v/>
      </c>
      <c r="I961" s="203">
        <v>6</v>
      </c>
      <c r="J961" s="25">
        <v>6</v>
      </c>
      <c r="K961" s="25">
        <v>6</v>
      </c>
      <c r="L961" s="184">
        <f t="shared" si="130"/>
        <v>1</v>
      </c>
      <c r="M961" s="206"/>
      <c r="N961" s="25"/>
      <c r="O961" s="201">
        <f t="shared" si="131"/>
        <v>0</v>
      </c>
      <c r="P961" s="172">
        <f t="shared" si="132"/>
        <v>6</v>
      </c>
      <c r="Q961" s="173">
        <f t="shared" si="133"/>
        <v>6</v>
      </c>
      <c r="R961" s="173" t="str">
        <f t="shared" si="134"/>
        <v/>
      </c>
      <c r="S961" s="193" t="str">
        <f t="shared" si="135"/>
        <v/>
      </c>
    </row>
    <row r="962" spans="1:19" x14ac:dyDescent="0.2">
      <c r="A962" s="192" t="s">
        <v>408</v>
      </c>
      <c r="B962" s="179" t="s">
        <v>545</v>
      </c>
      <c r="C962" s="180" t="s">
        <v>231</v>
      </c>
      <c r="D962" s="170"/>
      <c r="E962" s="171"/>
      <c r="F962" s="171"/>
      <c r="G962" s="171"/>
      <c r="H962" s="198" t="str">
        <f t="shared" si="129"/>
        <v/>
      </c>
      <c r="I962" s="203">
        <v>60</v>
      </c>
      <c r="J962" s="25">
        <v>58</v>
      </c>
      <c r="K962" s="25">
        <v>45</v>
      </c>
      <c r="L962" s="184">
        <f t="shared" si="130"/>
        <v>0.77586206896551724</v>
      </c>
      <c r="M962" s="206"/>
      <c r="N962" s="25">
        <v>2</v>
      </c>
      <c r="O962" s="201">
        <f t="shared" si="131"/>
        <v>3.3333333333333333E-2</v>
      </c>
      <c r="P962" s="172">
        <f t="shared" si="132"/>
        <v>60</v>
      </c>
      <c r="Q962" s="173">
        <f t="shared" si="133"/>
        <v>58</v>
      </c>
      <c r="R962" s="173">
        <f t="shared" si="134"/>
        <v>2</v>
      </c>
      <c r="S962" s="193">
        <f t="shared" si="135"/>
        <v>3.3333333333333333E-2</v>
      </c>
    </row>
    <row r="963" spans="1:19" x14ac:dyDescent="0.2">
      <c r="A963" s="192" t="s">
        <v>408</v>
      </c>
      <c r="B963" s="179" t="s">
        <v>545</v>
      </c>
      <c r="C963" s="180" t="s">
        <v>232</v>
      </c>
      <c r="D963" s="170"/>
      <c r="E963" s="171"/>
      <c r="F963" s="171"/>
      <c r="G963" s="171"/>
      <c r="H963" s="198" t="str">
        <f t="shared" si="129"/>
        <v/>
      </c>
      <c r="I963" s="203">
        <v>99</v>
      </c>
      <c r="J963" s="25">
        <v>90</v>
      </c>
      <c r="K963" s="25">
        <v>62</v>
      </c>
      <c r="L963" s="184">
        <f t="shared" si="130"/>
        <v>0.68888888888888888</v>
      </c>
      <c r="M963" s="206"/>
      <c r="N963" s="25">
        <v>9</v>
      </c>
      <c r="O963" s="201">
        <f t="shared" si="131"/>
        <v>9.0909090909090912E-2</v>
      </c>
      <c r="P963" s="172">
        <f t="shared" si="132"/>
        <v>99</v>
      </c>
      <c r="Q963" s="173">
        <f t="shared" si="133"/>
        <v>90</v>
      </c>
      <c r="R963" s="173">
        <f t="shared" si="134"/>
        <v>9</v>
      </c>
      <c r="S963" s="193">
        <f t="shared" si="135"/>
        <v>9.0909090909090912E-2</v>
      </c>
    </row>
    <row r="964" spans="1:19" x14ac:dyDescent="0.2">
      <c r="A964" s="192" t="s">
        <v>408</v>
      </c>
      <c r="B964" s="179" t="s">
        <v>233</v>
      </c>
      <c r="C964" s="180" t="s">
        <v>254</v>
      </c>
      <c r="D964" s="170"/>
      <c r="E964" s="171"/>
      <c r="F964" s="171"/>
      <c r="G964" s="171"/>
      <c r="H964" s="198" t="str">
        <f t="shared" si="129"/>
        <v/>
      </c>
      <c r="I964" s="203">
        <v>109</v>
      </c>
      <c r="J964" s="25">
        <v>105</v>
      </c>
      <c r="K964" s="25">
        <v>56</v>
      </c>
      <c r="L964" s="184">
        <f t="shared" si="130"/>
        <v>0.53333333333333333</v>
      </c>
      <c r="M964" s="206"/>
      <c r="N964" s="25">
        <v>4</v>
      </c>
      <c r="O964" s="201">
        <f t="shared" si="131"/>
        <v>3.669724770642202E-2</v>
      </c>
      <c r="P964" s="172">
        <f t="shared" si="132"/>
        <v>109</v>
      </c>
      <c r="Q964" s="173">
        <f t="shared" si="133"/>
        <v>105</v>
      </c>
      <c r="R964" s="173">
        <f t="shared" si="134"/>
        <v>4</v>
      </c>
      <c r="S964" s="193">
        <f t="shared" si="135"/>
        <v>3.669724770642202E-2</v>
      </c>
    </row>
    <row r="965" spans="1:19" x14ac:dyDescent="0.2">
      <c r="A965" s="192" t="s">
        <v>408</v>
      </c>
      <c r="B965" s="179" t="s">
        <v>234</v>
      </c>
      <c r="C965" s="180" t="s">
        <v>235</v>
      </c>
      <c r="D965" s="170"/>
      <c r="E965" s="171"/>
      <c r="F965" s="171"/>
      <c r="G965" s="171"/>
      <c r="H965" s="198" t="str">
        <f t="shared" si="129"/>
        <v/>
      </c>
      <c r="I965" s="203">
        <v>163</v>
      </c>
      <c r="J965" s="25">
        <v>124</v>
      </c>
      <c r="K965" s="25">
        <v>88</v>
      </c>
      <c r="L965" s="184">
        <f t="shared" si="130"/>
        <v>0.70967741935483875</v>
      </c>
      <c r="M965" s="206">
        <v>35</v>
      </c>
      <c r="N965" s="25">
        <v>4</v>
      </c>
      <c r="O965" s="201">
        <f t="shared" si="131"/>
        <v>2.4539877300613498E-2</v>
      </c>
      <c r="P965" s="172">
        <f t="shared" si="132"/>
        <v>163</v>
      </c>
      <c r="Q965" s="173">
        <f t="shared" si="133"/>
        <v>159</v>
      </c>
      <c r="R965" s="173">
        <f t="shared" si="134"/>
        <v>4</v>
      </c>
      <c r="S965" s="193">
        <f t="shared" si="135"/>
        <v>2.4539877300613498E-2</v>
      </c>
    </row>
    <row r="966" spans="1:19" x14ac:dyDescent="0.2">
      <c r="A966" s="192" t="s">
        <v>426</v>
      </c>
      <c r="B966" s="179" t="s">
        <v>15</v>
      </c>
      <c r="C966" s="180" t="s">
        <v>16</v>
      </c>
      <c r="D966" s="170"/>
      <c r="E966" s="171"/>
      <c r="F966" s="171"/>
      <c r="G966" s="171"/>
      <c r="H966" s="198" t="str">
        <f t="shared" si="129"/>
        <v/>
      </c>
      <c r="I966" s="203">
        <v>1279</v>
      </c>
      <c r="J966" s="25">
        <v>1197</v>
      </c>
      <c r="K966" s="25">
        <v>900</v>
      </c>
      <c r="L966" s="184">
        <f t="shared" si="130"/>
        <v>0.75187969924812026</v>
      </c>
      <c r="M966" s="206">
        <v>2</v>
      </c>
      <c r="N966" s="25">
        <v>80</v>
      </c>
      <c r="O966" s="201">
        <f t="shared" si="131"/>
        <v>6.2548866301798275E-2</v>
      </c>
      <c r="P966" s="172">
        <f t="shared" si="132"/>
        <v>1279</v>
      </c>
      <c r="Q966" s="173">
        <f t="shared" si="133"/>
        <v>1199</v>
      </c>
      <c r="R966" s="173">
        <f t="shared" si="134"/>
        <v>80</v>
      </c>
      <c r="S966" s="193">
        <f t="shared" si="135"/>
        <v>6.2548866301798275E-2</v>
      </c>
    </row>
    <row r="967" spans="1:19" x14ac:dyDescent="0.2">
      <c r="A967" s="192" t="s">
        <v>426</v>
      </c>
      <c r="B967" s="179" t="s">
        <v>19</v>
      </c>
      <c r="C967" s="180" t="s">
        <v>20</v>
      </c>
      <c r="D967" s="170"/>
      <c r="E967" s="171"/>
      <c r="F967" s="171"/>
      <c r="G967" s="171"/>
      <c r="H967" s="198" t="str">
        <f t="shared" si="129"/>
        <v/>
      </c>
      <c r="I967" s="203">
        <v>411</v>
      </c>
      <c r="J967" s="25">
        <v>410</v>
      </c>
      <c r="K967" s="25">
        <v>312</v>
      </c>
      <c r="L967" s="184">
        <f t="shared" si="130"/>
        <v>0.76097560975609757</v>
      </c>
      <c r="M967" s="206">
        <v>0</v>
      </c>
      <c r="N967" s="25">
        <v>1</v>
      </c>
      <c r="O967" s="201">
        <f t="shared" si="131"/>
        <v>2.4330900243309003E-3</v>
      </c>
      <c r="P967" s="172">
        <f t="shared" si="132"/>
        <v>411</v>
      </c>
      <c r="Q967" s="173">
        <f t="shared" si="133"/>
        <v>410</v>
      </c>
      <c r="R967" s="173">
        <f t="shared" si="134"/>
        <v>1</v>
      </c>
      <c r="S967" s="193">
        <f t="shared" si="135"/>
        <v>2.4330900243309003E-3</v>
      </c>
    </row>
    <row r="968" spans="1:19" x14ac:dyDescent="0.2">
      <c r="A968" s="192" t="s">
        <v>426</v>
      </c>
      <c r="B968" s="179" t="s">
        <v>19</v>
      </c>
      <c r="C968" s="180" t="s">
        <v>427</v>
      </c>
      <c r="D968" s="170"/>
      <c r="E968" s="171"/>
      <c r="F968" s="171"/>
      <c r="G968" s="171"/>
      <c r="H968" s="198" t="str">
        <f t="shared" si="129"/>
        <v/>
      </c>
      <c r="I968" s="203">
        <v>3321</v>
      </c>
      <c r="J968" s="25">
        <v>3296</v>
      </c>
      <c r="K968" s="25">
        <v>3192</v>
      </c>
      <c r="L968" s="184">
        <f t="shared" si="130"/>
        <v>0.96844660194174759</v>
      </c>
      <c r="M968" s="206">
        <v>5</v>
      </c>
      <c r="N968" s="25">
        <v>20</v>
      </c>
      <c r="O968" s="201">
        <f t="shared" si="131"/>
        <v>6.0222824450466726E-3</v>
      </c>
      <c r="P968" s="172">
        <f t="shared" si="132"/>
        <v>3321</v>
      </c>
      <c r="Q968" s="173">
        <f t="shared" si="133"/>
        <v>3301</v>
      </c>
      <c r="R968" s="173">
        <f t="shared" si="134"/>
        <v>20</v>
      </c>
      <c r="S968" s="193">
        <f t="shared" si="135"/>
        <v>6.0222824450466726E-3</v>
      </c>
    </row>
    <row r="969" spans="1:19" x14ac:dyDescent="0.2">
      <c r="A969" s="192" t="s">
        <v>426</v>
      </c>
      <c r="B969" s="179" t="s">
        <v>35</v>
      </c>
      <c r="C969" s="180" t="s">
        <v>36</v>
      </c>
      <c r="D969" s="170"/>
      <c r="E969" s="171"/>
      <c r="F969" s="171"/>
      <c r="G969" s="171"/>
      <c r="H969" s="198" t="str">
        <f t="shared" si="129"/>
        <v/>
      </c>
      <c r="I969" s="203">
        <v>14</v>
      </c>
      <c r="J969" s="25">
        <v>13</v>
      </c>
      <c r="K969" s="25">
        <v>12</v>
      </c>
      <c r="L969" s="184">
        <f t="shared" si="130"/>
        <v>0.92307692307692313</v>
      </c>
      <c r="M969" s="206">
        <v>0</v>
      </c>
      <c r="N969" s="25">
        <v>1</v>
      </c>
      <c r="O969" s="201">
        <f t="shared" si="131"/>
        <v>7.1428571428571425E-2</v>
      </c>
      <c r="P969" s="172">
        <f t="shared" si="132"/>
        <v>14</v>
      </c>
      <c r="Q969" s="173">
        <f t="shared" si="133"/>
        <v>13</v>
      </c>
      <c r="R969" s="173">
        <f t="shared" si="134"/>
        <v>1</v>
      </c>
      <c r="S969" s="193">
        <f t="shared" si="135"/>
        <v>7.1428571428571425E-2</v>
      </c>
    </row>
    <row r="970" spans="1:19" x14ac:dyDescent="0.2">
      <c r="A970" s="192" t="s">
        <v>426</v>
      </c>
      <c r="B970" s="179" t="s">
        <v>42</v>
      </c>
      <c r="C970" s="180" t="s">
        <v>43</v>
      </c>
      <c r="D970" s="170"/>
      <c r="E970" s="171"/>
      <c r="F970" s="171"/>
      <c r="G970" s="171"/>
      <c r="H970" s="198" t="str">
        <f t="shared" si="129"/>
        <v/>
      </c>
      <c r="I970" s="203">
        <v>73</v>
      </c>
      <c r="J970" s="25">
        <v>72</v>
      </c>
      <c r="K970" s="25">
        <v>45</v>
      </c>
      <c r="L970" s="184">
        <f t="shared" si="130"/>
        <v>0.625</v>
      </c>
      <c r="M970" s="206">
        <v>1</v>
      </c>
      <c r="N970" s="25">
        <v>0</v>
      </c>
      <c r="O970" s="201">
        <f t="shared" si="131"/>
        <v>0</v>
      </c>
      <c r="P970" s="172">
        <f t="shared" si="132"/>
        <v>73</v>
      </c>
      <c r="Q970" s="173">
        <f t="shared" si="133"/>
        <v>73</v>
      </c>
      <c r="R970" s="173" t="str">
        <f t="shared" si="134"/>
        <v/>
      </c>
      <c r="S970" s="193" t="str">
        <f t="shared" si="135"/>
        <v/>
      </c>
    </row>
    <row r="971" spans="1:19" x14ac:dyDescent="0.2">
      <c r="A971" s="192" t="s">
        <v>426</v>
      </c>
      <c r="B971" s="179" t="s">
        <v>65</v>
      </c>
      <c r="C971" s="180" t="s">
        <v>66</v>
      </c>
      <c r="D971" s="170"/>
      <c r="E971" s="171"/>
      <c r="F971" s="171"/>
      <c r="G971" s="171"/>
      <c r="H971" s="198" t="str">
        <f t="shared" si="129"/>
        <v/>
      </c>
      <c r="I971" s="203">
        <v>24</v>
      </c>
      <c r="J971" s="25">
        <v>23</v>
      </c>
      <c r="K971" s="25">
        <v>12</v>
      </c>
      <c r="L971" s="184">
        <f t="shared" si="130"/>
        <v>0.52173913043478259</v>
      </c>
      <c r="M971" s="206">
        <v>1</v>
      </c>
      <c r="N971" s="25">
        <v>0</v>
      </c>
      <c r="O971" s="201">
        <f t="shared" si="131"/>
        <v>0</v>
      </c>
      <c r="P971" s="172">
        <f t="shared" si="132"/>
        <v>24</v>
      </c>
      <c r="Q971" s="173">
        <f t="shared" si="133"/>
        <v>24</v>
      </c>
      <c r="R971" s="173" t="str">
        <f t="shared" si="134"/>
        <v/>
      </c>
      <c r="S971" s="193" t="str">
        <f t="shared" si="135"/>
        <v/>
      </c>
    </row>
    <row r="972" spans="1:19" x14ac:dyDescent="0.2">
      <c r="A972" s="192" t="s">
        <v>426</v>
      </c>
      <c r="B972" s="179" t="s">
        <v>76</v>
      </c>
      <c r="C972" s="180" t="s">
        <v>77</v>
      </c>
      <c r="D972" s="170"/>
      <c r="E972" s="171"/>
      <c r="F972" s="171"/>
      <c r="G972" s="171"/>
      <c r="H972" s="198" t="str">
        <f t="shared" si="129"/>
        <v/>
      </c>
      <c r="I972" s="203">
        <v>58</v>
      </c>
      <c r="J972" s="25">
        <v>43</v>
      </c>
      <c r="K972" s="25">
        <v>37</v>
      </c>
      <c r="L972" s="184">
        <f t="shared" si="130"/>
        <v>0.86046511627906974</v>
      </c>
      <c r="M972" s="206">
        <v>14</v>
      </c>
      <c r="N972" s="25">
        <v>1</v>
      </c>
      <c r="O972" s="201">
        <f t="shared" si="131"/>
        <v>1.7241379310344827E-2</v>
      </c>
      <c r="P972" s="172">
        <f t="shared" si="132"/>
        <v>58</v>
      </c>
      <c r="Q972" s="173">
        <f t="shared" si="133"/>
        <v>57</v>
      </c>
      <c r="R972" s="173">
        <f t="shared" si="134"/>
        <v>1</v>
      </c>
      <c r="S972" s="193">
        <f t="shared" si="135"/>
        <v>1.7241379310344827E-2</v>
      </c>
    </row>
    <row r="973" spans="1:19" x14ac:dyDescent="0.2">
      <c r="A973" s="192" t="s">
        <v>426</v>
      </c>
      <c r="B973" s="179" t="s">
        <v>92</v>
      </c>
      <c r="C973" s="180" t="s">
        <v>93</v>
      </c>
      <c r="D973" s="170"/>
      <c r="E973" s="171"/>
      <c r="F973" s="171"/>
      <c r="G973" s="171"/>
      <c r="H973" s="198" t="str">
        <f t="shared" si="129"/>
        <v/>
      </c>
      <c r="I973" s="203">
        <v>52</v>
      </c>
      <c r="J973" s="25">
        <v>37</v>
      </c>
      <c r="K973" s="25">
        <v>7</v>
      </c>
      <c r="L973" s="184">
        <f t="shared" si="130"/>
        <v>0.1891891891891892</v>
      </c>
      <c r="M973" s="206">
        <v>1</v>
      </c>
      <c r="N973" s="25">
        <v>14</v>
      </c>
      <c r="O973" s="201">
        <f t="shared" si="131"/>
        <v>0.26923076923076922</v>
      </c>
      <c r="P973" s="172">
        <f t="shared" si="132"/>
        <v>52</v>
      </c>
      <c r="Q973" s="173">
        <f t="shared" si="133"/>
        <v>38</v>
      </c>
      <c r="R973" s="173">
        <f t="shared" si="134"/>
        <v>14</v>
      </c>
      <c r="S973" s="193">
        <f t="shared" si="135"/>
        <v>0.26923076923076922</v>
      </c>
    </row>
    <row r="974" spans="1:19" x14ac:dyDescent="0.2">
      <c r="A974" s="192" t="s">
        <v>426</v>
      </c>
      <c r="B974" s="179" t="s">
        <v>105</v>
      </c>
      <c r="C974" s="180" t="s">
        <v>106</v>
      </c>
      <c r="D974" s="170"/>
      <c r="E974" s="171"/>
      <c r="F974" s="171"/>
      <c r="G974" s="171"/>
      <c r="H974" s="198" t="str">
        <f t="shared" si="129"/>
        <v/>
      </c>
      <c r="I974" s="203">
        <v>1</v>
      </c>
      <c r="J974" s="25">
        <v>0</v>
      </c>
      <c r="K974" s="25">
        <v>0</v>
      </c>
      <c r="L974" s="184" t="str">
        <f t="shared" si="130"/>
        <v/>
      </c>
      <c r="M974" s="206">
        <v>1</v>
      </c>
      <c r="N974" s="25">
        <v>0</v>
      </c>
      <c r="O974" s="201">
        <f t="shared" si="131"/>
        <v>0</v>
      </c>
      <c r="P974" s="172">
        <f t="shared" si="132"/>
        <v>1</v>
      </c>
      <c r="Q974" s="173">
        <f t="shared" si="133"/>
        <v>1</v>
      </c>
      <c r="R974" s="173" t="str">
        <f t="shared" si="134"/>
        <v/>
      </c>
      <c r="S974" s="193" t="str">
        <f t="shared" si="135"/>
        <v/>
      </c>
    </row>
    <row r="975" spans="1:19" x14ac:dyDescent="0.2">
      <c r="A975" s="192" t="s">
        <v>426</v>
      </c>
      <c r="B975" s="179" t="s">
        <v>114</v>
      </c>
      <c r="C975" s="180" t="s">
        <v>525</v>
      </c>
      <c r="D975" s="170"/>
      <c r="E975" s="171"/>
      <c r="F975" s="171"/>
      <c r="G975" s="171"/>
      <c r="H975" s="198" t="str">
        <f t="shared" si="129"/>
        <v/>
      </c>
      <c r="I975" s="203">
        <v>557</v>
      </c>
      <c r="J975" s="25">
        <v>550</v>
      </c>
      <c r="K975" s="25">
        <v>431</v>
      </c>
      <c r="L975" s="184">
        <f t="shared" si="130"/>
        <v>0.78363636363636369</v>
      </c>
      <c r="M975" s="206">
        <v>2</v>
      </c>
      <c r="N975" s="25">
        <v>5</v>
      </c>
      <c r="O975" s="201">
        <f t="shared" si="131"/>
        <v>8.9766606822262122E-3</v>
      </c>
      <c r="P975" s="172">
        <f t="shared" si="132"/>
        <v>557</v>
      </c>
      <c r="Q975" s="173">
        <f t="shared" si="133"/>
        <v>552</v>
      </c>
      <c r="R975" s="173">
        <f t="shared" si="134"/>
        <v>5</v>
      </c>
      <c r="S975" s="193">
        <f t="shared" si="135"/>
        <v>8.9766606822262122E-3</v>
      </c>
    </row>
    <row r="976" spans="1:19" ht="29" x14ac:dyDescent="0.2">
      <c r="A976" s="192" t="s">
        <v>426</v>
      </c>
      <c r="B976" s="179" t="s">
        <v>168</v>
      </c>
      <c r="C976" s="180" t="s">
        <v>360</v>
      </c>
      <c r="D976" s="170"/>
      <c r="E976" s="171"/>
      <c r="F976" s="171"/>
      <c r="G976" s="171"/>
      <c r="H976" s="198" t="str">
        <f t="shared" si="129"/>
        <v/>
      </c>
      <c r="I976" s="203">
        <v>1673</v>
      </c>
      <c r="J976" s="25">
        <v>1651</v>
      </c>
      <c r="K976" s="25">
        <v>1632</v>
      </c>
      <c r="L976" s="184">
        <f t="shared" si="130"/>
        <v>0.9884918231374924</v>
      </c>
      <c r="M976" s="206">
        <v>22</v>
      </c>
      <c r="N976" s="25">
        <v>0</v>
      </c>
      <c r="O976" s="201">
        <f t="shared" si="131"/>
        <v>0</v>
      </c>
      <c r="P976" s="172">
        <f t="shared" si="132"/>
        <v>1673</v>
      </c>
      <c r="Q976" s="173">
        <f t="shared" si="133"/>
        <v>1673</v>
      </c>
      <c r="R976" s="173" t="str">
        <f t="shared" si="134"/>
        <v/>
      </c>
      <c r="S976" s="193" t="str">
        <f t="shared" si="135"/>
        <v/>
      </c>
    </row>
    <row r="977" spans="1:19" ht="29" x14ac:dyDescent="0.2">
      <c r="A977" s="192" t="s">
        <v>426</v>
      </c>
      <c r="B977" s="179" t="s">
        <v>168</v>
      </c>
      <c r="C977" s="180" t="s">
        <v>170</v>
      </c>
      <c r="D977" s="170"/>
      <c r="E977" s="171"/>
      <c r="F977" s="171"/>
      <c r="G977" s="171"/>
      <c r="H977" s="198" t="str">
        <f t="shared" si="129"/>
        <v/>
      </c>
      <c r="I977" s="203">
        <v>3538</v>
      </c>
      <c r="J977" s="25">
        <v>3510</v>
      </c>
      <c r="K977" s="25">
        <v>3132</v>
      </c>
      <c r="L977" s="184">
        <f t="shared" si="130"/>
        <v>0.89230769230769236</v>
      </c>
      <c r="M977" s="206">
        <v>20</v>
      </c>
      <c r="N977" s="25">
        <v>8</v>
      </c>
      <c r="O977" s="201">
        <f t="shared" si="131"/>
        <v>2.2611644997173543E-3</v>
      </c>
      <c r="P977" s="172">
        <f t="shared" si="132"/>
        <v>3538</v>
      </c>
      <c r="Q977" s="173">
        <f t="shared" si="133"/>
        <v>3530</v>
      </c>
      <c r="R977" s="173">
        <f t="shared" si="134"/>
        <v>8</v>
      </c>
      <c r="S977" s="193">
        <f t="shared" si="135"/>
        <v>2.2611644997173543E-3</v>
      </c>
    </row>
    <row r="978" spans="1:19" ht="29" x14ac:dyDescent="0.2">
      <c r="A978" s="192" t="s">
        <v>426</v>
      </c>
      <c r="B978" s="179" t="s">
        <v>168</v>
      </c>
      <c r="C978" s="180" t="s">
        <v>428</v>
      </c>
      <c r="D978" s="170"/>
      <c r="E978" s="171"/>
      <c r="F978" s="171"/>
      <c r="G978" s="171"/>
      <c r="H978" s="198" t="str">
        <f t="shared" si="129"/>
        <v/>
      </c>
      <c r="I978" s="203">
        <v>952</v>
      </c>
      <c r="J978" s="25">
        <v>947</v>
      </c>
      <c r="K978" s="25">
        <v>923</v>
      </c>
      <c r="L978" s="184">
        <f t="shared" si="130"/>
        <v>0.97465681098204859</v>
      </c>
      <c r="M978" s="206">
        <v>4</v>
      </c>
      <c r="N978" s="25">
        <v>1</v>
      </c>
      <c r="O978" s="201">
        <f t="shared" si="131"/>
        <v>1.0504201680672268E-3</v>
      </c>
      <c r="P978" s="172">
        <f t="shared" si="132"/>
        <v>952</v>
      </c>
      <c r="Q978" s="173">
        <f t="shared" si="133"/>
        <v>951</v>
      </c>
      <c r="R978" s="173">
        <f t="shared" si="134"/>
        <v>1</v>
      </c>
      <c r="S978" s="193">
        <f t="shared" si="135"/>
        <v>1.0504201680672268E-3</v>
      </c>
    </row>
    <row r="979" spans="1:19" ht="29" x14ac:dyDescent="0.2">
      <c r="A979" s="192" t="s">
        <v>426</v>
      </c>
      <c r="B979" s="179" t="s">
        <v>168</v>
      </c>
      <c r="C979" s="180" t="s">
        <v>169</v>
      </c>
      <c r="D979" s="170"/>
      <c r="E979" s="171"/>
      <c r="F979" s="171"/>
      <c r="G979" s="171"/>
      <c r="H979" s="198" t="str">
        <f t="shared" si="129"/>
        <v/>
      </c>
      <c r="I979" s="203">
        <v>1876</v>
      </c>
      <c r="J979" s="25">
        <v>1854</v>
      </c>
      <c r="K979" s="25">
        <v>1724</v>
      </c>
      <c r="L979" s="184">
        <f t="shared" si="130"/>
        <v>0.92988133764832792</v>
      </c>
      <c r="M979" s="206">
        <v>17</v>
      </c>
      <c r="N979" s="25">
        <v>5</v>
      </c>
      <c r="O979" s="201">
        <f t="shared" si="131"/>
        <v>2.6652452025586353E-3</v>
      </c>
      <c r="P979" s="172">
        <f t="shared" si="132"/>
        <v>1876</v>
      </c>
      <c r="Q979" s="173">
        <f t="shared" si="133"/>
        <v>1871</v>
      </c>
      <c r="R979" s="173">
        <f t="shared" si="134"/>
        <v>5</v>
      </c>
      <c r="S979" s="193">
        <f t="shared" si="135"/>
        <v>2.6652452025586353E-3</v>
      </c>
    </row>
    <row r="980" spans="1:19" x14ac:dyDescent="0.2">
      <c r="A980" s="192" t="s">
        <v>426</v>
      </c>
      <c r="B980" s="179" t="s">
        <v>193</v>
      </c>
      <c r="C980" s="180" t="s">
        <v>194</v>
      </c>
      <c r="D980" s="170"/>
      <c r="E980" s="171"/>
      <c r="F980" s="171"/>
      <c r="G980" s="171"/>
      <c r="H980" s="198" t="str">
        <f t="shared" si="129"/>
        <v/>
      </c>
      <c r="I980" s="203">
        <v>1</v>
      </c>
      <c r="J980" s="25">
        <v>1</v>
      </c>
      <c r="K980" s="25">
        <v>1</v>
      </c>
      <c r="L980" s="184">
        <f t="shared" si="130"/>
        <v>1</v>
      </c>
      <c r="M980" s="206">
        <v>0</v>
      </c>
      <c r="N980" s="25">
        <v>0</v>
      </c>
      <c r="O980" s="201">
        <f t="shared" si="131"/>
        <v>0</v>
      </c>
      <c r="P980" s="172">
        <f t="shared" si="132"/>
        <v>1</v>
      </c>
      <c r="Q980" s="173">
        <f t="shared" si="133"/>
        <v>1</v>
      </c>
      <c r="R980" s="173" t="str">
        <f t="shared" si="134"/>
        <v/>
      </c>
      <c r="S980" s="193" t="str">
        <f t="shared" si="135"/>
        <v/>
      </c>
    </row>
    <row r="981" spans="1:19" x14ac:dyDescent="0.2">
      <c r="A981" s="192" t="s">
        <v>426</v>
      </c>
      <c r="B981" s="179" t="s">
        <v>204</v>
      </c>
      <c r="C981" s="180" t="s">
        <v>205</v>
      </c>
      <c r="D981" s="170"/>
      <c r="E981" s="171"/>
      <c r="F981" s="171"/>
      <c r="G981" s="171"/>
      <c r="H981" s="198" t="str">
        <f t="shared" si="129"/>
        <v/>
      </c>
      <c r="I981" s="203">
        <v>448</v>
      </c>
      <c r="J981" s="25">
        <v>284</v>
      </c>
      <c r="K981" s="25">
        <v>223</v>
      </c>
      <c r="L981" s="184">
        <f t="shared" si="130"/>
        <v>0.78521126760563376</v>
      </c>
      <c r="M981" s="206">
        <v>15</v>
      </c>
      <c r="N981" s="25">
        <v>149</v>
      </c>
      <c r="O981" s="201">
        <f t="shared" si="131"/>
        <v>0.3325892857142857</v>
      </c>
      <c r="P981" s="172">
        <f t="shared" si="132"/>
        <v>448</v>
      </c>
      <c r="Q981" s="173">
        <f t="shared" si="133"/>
        <v>299</v>
      </c>
      <c r="R981" s="173">
        <f t="shared" si="134"/>
        <v>149</v>
      </c>
      <c r="S981" s="193">
        <f t="shared" si="135"/>
        <v>0.3325892857142857</v>
      </c>
    </row>
    <row r="982" spans="1:19" x14ac:dyDescent="0.2">
      <c r="A982" s="192" t="s">
        <v>426</v>
      </c>
      <c r="B982" s="179" t="s">
        <v>209</v>
      </c>
      <c r="C982" s="180" t="s">
        <v>493</v>
      </c>
      <c r="D982" s="170"/>
      <c r="E982" s="171"/>
      <c r="F982" s="171"/>
      <c r="G982" s="171"/>
      <c r="H982" s="198" t="str">
        <f t="shared" si="129"/>
        <v/>
      </c>
      <c r="I982" s="203">
        <v>353</v>
      </c>
      <c r="J982" s="25">
        <v>322</v>
      </c>
      <c r="K982" s="25">
        <v>223</v>
      </c>
      <c r="L982" s="184">
        <f t="shared" si="130"/>
        <v>0.69254658385093171</v>
      </c>
      <c r="M982" s="206">
        <v>17</v>
      </c>
      <c r="N982" s="25">
        <v>14</v>
      </c>
      <c r="O982" s="201">
        <f t="shared" si="131"/>
        <v>3.9660056657223795E-2</v>
      </c>
      <c r="P982" s="172">
        <f t="shared" si="132"/>
        <v>353</v>
      </c>
      <c r="Q982" s="173">
        <f t="shared" si="133"/>
        <v>339</v>
      </c>
      <c r="R982" s="173">
        <f t="shared" si="134"/>
        <v>14</v>
      </c>
      <c r="S982" s="193">
        <f t="shared" si="135"/>
        <v>3.9660056657223795E-2</v>
      </c>
    </row>
    <row r="983" spans="1:19" ht="29" x14ac:dyDescent="0.2">
      <c r="A983" s="192" t="s">
        <v>426</v>
      </c>
      <c r="B983" s="179" t="s">
        <v>212</v>
      </c>
      <c r="C983" s="180" t="s">
        <v>213</v>
      </c>
      <c r="D983" s="170"/>
      <c r="E983" s="171"/>
      <c r="F983" s="171"/>
      <c r="G983" s="171"/>
      <c r="H983" s="198" t="str">
        <f t="shared" si="129"/>
        <v/>
      </c>
      <c r="I983" s="203">
        <v>90</v>
      </c>
      <c r="J983" s="25">
        <v>52</v>
      </c>
      <c r="K983" s="25">
        <v>34</v>
      </c>
      <c r="L983" s="184">
        <f t="shared" si="130"/>
        <v>0.65384615384615385</v>
      </c>
      <c r="M983" s="206">
        <v>2</v>
      </c>
      <c r="N983" s="25">
        <v>36</v>
      </c>
      <c r="O983" s="201">
        <f t="shared" si="131"/>
        <v>0.4</v>
      </c>
      <c r="P983" s="172">
        <f t="shared" si="132"/>
        <v>90</v>
      </c>
      <c r="Q983" s="173">
        <f t="shared" si="133"/>
        <v>54</v>
      </c>
      <c r="R983" s="173">
        <f t="shared" si="134"/>
        <v>36</v>
      </c>
      <c r="S983" s="193">
        <f t="shared" si="135"/>
        <v>0.4</v>
      </c>
    </row>
    <row r="984" spans="1:19" x14ac:dyDescent="0.2">
      <c r="A984" s="192" t="s">
        <v>426</v>
      </c>
      <c r="B984" s="179" t="s">
        <v>215</v>
      </c>
      <c r="C984" s="180" t="s">
        <v>217</v>
      </c>
      <c r="D984" s="170"/>
      <c r="E984" s="171"/>
      <c r="F984" s="171"/>
      <c r="G984" s="171"/>
      <c r="H984" s="198" t="str">
        <f t="shared" si="129"/>
        <v/>
      </c>
      <c r="I984" s="203">
        <v>357</v>
      </c>
      <c r="J984" s="25">
        <v>284</v>
      </c>
      <c r="K984" s="25">
        <v>234</v>
      </c>
      <c r="L984" s="184">
        <f t="shared" si="130"/>
        <v>0.823943661971831</v>
      </c>
      <c r="M984" s="206">
        <v>12</v>
      </c>
      <c r="N984" s="25">
        <v>61</v>
      </c>
      <c r="O984" s="201">
        <f t="shared" si="131"/>
        <v>0.17086834733893558</v>
      </c>
      <c r="P984" s="172">
        <f t="shared" si="132"/>
        <v>357</v>
      </c>
      <c r="Q984" s="173">
        <f t="shared" si="133"/>
        <v>296</v>
      </c>
      <c r="R984" s="173">
        <f t="shared" si="134"/>
        <v>61</v>
      </c>
      <c r="S984" s="193">
        <f t="shared" si="135"/>
        <v>0.17086834733893558</v>
      </c>
    </row>
    <row r="985" spans="1:19" x14ac:dyDescent="0.2">
      <c r="A985" s="192" t="s">
        <v>426</v>
      </c>
      <c r="B985" s="179" t="s">
        <v>220</v>
      </c>
      <c r="C985" s="180" t="s">
        <v>226</v>
      </c>
      <c r="D985" s="170"/>
      <c r="E985" s="171"/>
      <c r="F985" s="171"/>
      <c r="G985" s="171"/>
      <c r="H985" s="198" t="str">
        <f t="shared" si="129"/>
        <v/>
      </c>
      <c r="I985" s="203">
        <v>33</v>
      </c>
      <c r="J985" s="25">
        <v>25</v>
      </c>
      <c r="K985" s="25">
        <v>24</v>
      </c>
      <c r="L985" s="184">
        <f t="shared" si="130"/>
        <v>0.96</v>
      </c>
      <c r="M985" s="206">
        <v>8</v>
      </c>
      <c r="N985" s="25">
        <v>0</v>
      </c>
      <c r="O985" s="201">
        <f t="shared" si="131"/>
        <v>0</v>
      </c>
      <c r="P985" s="172">
        <f t="shared" si="132"/>
        <v>33</v>
      </c>
      <c r="Q985" s="173">
        <f t="shared" si="133"/>
        <v>33</v>
      </c>
      <c r="R985" s="173" t="str">
        <f t="shared" si="134"/>
        <v/>
      </c>
      <c r="S985" s="193" t="str">
        <f t="shared" si="135"/>
        <v/>
      </c>
    </row>
    <row r="986" spans="1:19" x14ac:dyDescent="0.2">
      <c r="A986" s="192" t="s">
        <v>426</v>
      </c>
      <c r="B986" s="179" t="s">
        <v>227</v>
      </c>
      <c r="C986" s="180" t="s">
        <v>228</v>
      </c>
      <c r="D986" s="170"/>
      <c r="E986" s="171"/>
      <c r="F986" s="171"/>
      <c r="G986" s="171"/>
      <c r="H986" s="198" t="str">
        <f t="shared" si="129"/>
        <v/>
      </c>
      <c r="I986" s="203">
        <v>1653</v>
      </c>
      <c r="J986" s="25">
        <v>1401</v>
      </c>
      <c r="K986" s="25">
        <v>1240</v>
      </c>
      <c r="L986" s="184">
        <f t="shared" si="130"/>
        <v>0.88508208422555312</v>
      </c>
      <c r="M986" s="206">
        <v>66</v>
      </c>
      <c r="N986" s="25">
        <v>186</v>
      </c>
      <c r="O986" s="201">
        <f t="shared" si="131"/>
        <v>0.11252268602540835</v>
      </c>
      <c r="P986" s="172">
        <f t="shared" si="132"/>
        <v>1653</v>
      </c>
      <c r="Q986" s="173">
        <f t="shared" si="133"/>
        <v>1467</v>
      </c>
      <c r="R986" s="173">
        <f t="shared" si="134"/>
        <v>186</v>
      </c>
      <c r="S986" s="193">
        <f t="shared" si="135"/>
        <v>0.11252268602540835</v>
      </c>
    </row>
    <row r="987" spans="1:19" x14ac:dyDescent="0.2">
      <c r="A987" s="192" t="s">
        <v>393</v>
      </c>
      <c r="B987" s="179" t="s">
        <v>311</v>
      </c>
      <c r="C987" s="180" t="s">
        <v>312</v>
      </c>
      <c r="D987" s="170">
        <v>0</v>
      </c>
      <c r="E987" s="171"/>
      <c r="F987" s="171"/>
      <c r="G987" s="171"/>
      <c r="H987" s="198" t="str">
        <f t="shared" si="129"/>
        <v/>
      </c>
      <c r="I987" s="203">
        <v>449</v>
      </c>
      <c r="J987" s="25">
        <v>436</v>
      </c>
      <c r="K987" s="25">
        <v>210</v>
      </c>
      <c r="L987" s="184">
        <f t="shared" si="130"/>
        <v>0.48165137614678899</v>
      </c>
      <c r="M987" s="206">
        <v>0</v>
      </c>
      <c r="N987" s="25">
        <v>6</v>
      </c>
      <c r="O987" s="201">
        <f t="shared" si="131"/>
        <v>1.3574660633484163E-2</v>
      </c>
      <c r="P987" s="172">
        <f t="shared" si="132"/>
        <v>449</v>
      </c>
      <c r="Q987" s="173">
        <f t="shared" si="133"/>
        <v>436</v>
      </c>
      <c r="R987" s="173">
        <f t="shared" si="134"/>
        <v>6</v>
      </c>
      <c r="S987" s="193">
        <f t="shared" si="135"/>
        <v>1.3574660633484163E-2</v>
      </c>
    </row>
    <row r="988" spans="1:19" x14ac:dyDescent="0.2">
      <c r="A988" s="192" t="s">
        <v>393</v>
      </c>
      <c r="B988" s="179" t="s">
        <v>15</v>
      </c>
      <c r="C988" s="180" t="s">
        <v>16</v>
      </c>
      <c r="D988" s="170">
        <v>0</v>
      </c>
      <c r="E988" s="171"/>
      <c r="F988" s="171"/>
      <c r="G988" s="171"/>
      <c r="H988" s="198" t="str">
        <f t="shared" si="129"/>
        <v/>
      </c>
      <c r="I988" s="203">
        <v>432</v>
      </c>
      <c r="J988" s="25">
        <v>390</v>
      </c>
      <c r="K988" s="25">
        <v>252</v>
      </c>
      <c r="L988" s="184">
        <f t="shared" si="130"/>
        <v>0.64615384615384619</v>
      </c>
      <c r="M988" s="206">
        <v>0</v>
      </c>
      <c r="N988" s="25">
        <v>38</v>
      </c>
      <c r="O988" s="201">
        <f t="shared" si="131"/>
        <v>8.8785046728971959E-2</v>
      </c>
      <c r="P988" s="172">
        <f t="shared" si="132"/>
        <v>432</v>
      </c>
      <c r="Q988" s="173">
        <f t="shared" si="133"/>
        <v>390</v>
      </c>
      <c r="R988" s="173">
        <f t="shared" si="134"/>
        <v>38</v>
      </c>
      <c r="S988" s="193">
        <f t="shared" si="135"/>
        <v>8.8785046728971959E-2</v>
      </c>
    </row>
    <row r="989" spans="1:19" x14ac:dyDescent="0.2">
      <c r="A989" s="192" t="s">
        <v>393</v>
      </c>
      <c r="B989" s="179" t="s">
        <v>19</v>
      </c>
      <c r="C989" s="180" t="s">
        <v>357</v>
      </c>
      <c r="D989" s="170">
        <v>0</v>
      </c>
      <c r="E989" s="171"/>
      <c r="F989" s="171"/>
      <c r="G989" s="171"/>
      <c r="H989" s="198" t="str">
        <f t="shared" si="129"/>
        <v/>
      </c>
      <c r="I989" s="203">
        <v>889</v>
      </c>
      <c r="J989" s="25">
        <v>883</v>
      </c>
      <c r="K989" s="25">
        <v>866</v>
      </c>
      <c r="L989" s="184">
        <f t="shared" si="130"/>
        <v>0.98074745186862966</v>
      </c>
      <c r="M989" s="206">
        <v>0</v>
      </c>
      <c r="N989" s="25">
        <v>0</v>
      </c>
      <c r="O989" s="201">
        <f t="shared" si="131"/>
        <v>0</v>
      </c>
      <c r="P989" s="172">
        <f t="shared" si="132"/>
        <v>889</v>
      </c>
      <c r="Q989" s="173">
        <f t="shared" si="133"/>
        <v>883</v>
      </c>
      <c r="R989" s="173" t="str">
        <f t="shared" si="134"/>
        <v/>
      </c>
      <c r="S989" s="193" t="str">
        <f t="shared" si="135"/>
        <v/>
      </c>
    </row>
    <row r="990" spans="1:19" x14ac:dyDescent="0.2">
      <c r="A990" s="192" t="s">
        <v>393</v>
      </c>
      <c r="B990" s="179" t="s">
        <v>19</v>
      </c>
      <c r="C990" s="180" t="s">
        <v>20</v>
      </c>
      <c r="D990" s="170">
        <v>0</v>
      </c>
      <c r="E990" s="171"/>
      <c r="F990" s="171"/>
      <c r="G990" s="171"/>
      <c r="H990" s="198" t="str">
        <f t="shared" si="129"/>
        <v/>
      </c>
      <c r="I990" s="203">
        <v>6294</v>
      </c>
      <c r="J990" s="25">
        <v>6254</v>
      </c>
      <c r="K990" s="25">
        <v>5991</v>
      </c>
      <c r="L990" s="184">
        <f t="shared" si="130"/>
        <v>0.95794691397505594</v>
      </c>
      <c r="M990" s="206">
        <v>3</v>
      </c>
      <c r="N990" s="25">
        <v>8</v>
      </c>
      <c r="O990" s="201">
        <f t="shared" si="131"/>
        <v>1.2769353551476455E-3</v>
      </c>
      <c r="P990" s="172">
        <f t="shared" si="132"/>
        <v>6294</v>
      </c>
      <c r="Q990" s="173">
        <f t="shared" si="133"/>
        <v>6257</v>
      </c>
      <c r="R990" s="173">
        <f t="shared" si="134"/>
        <v>8</v>
      </c>
      <c r="S990" s="193">
        <f t="shared" si="135"/>
        <v>1.2769353551476455E-3</v>
      </c>
    </row>
    <row r="991" spans="1:19" x14ac:dyDescent="0.2">
      <c r="A991" s="192" t="s">
        <v>393</v>
      </c>
      <c r="B991" s="179" t="s">
        <v>35</v>
      </c>
      <c r="C991" s="180" t="s">
        <v>36</v>
      </c>
      <c r="D991" s="170"/>
      <c r="E991" s="171"/>
      <c r="F991" s="171"/>
      <c r="G991" s="171"/>
      <c r="H991" s="198" t="str">
        <f t="shared" si="129"/>
        <v/>
      </c>
      <c r="I991" s="203">
        <v>3</v>
      </c>
      <c r="J991" s="25">
        <v>1</v>
      </c>
      <c r="K991" s="25">
        <v>0</v>
      </c>
      <c r="L991" s="184">
        <f t="shared" si="130"/>
        <v>0</v>
      </c>
      <c r="M991" s="206">
        <v>0</v>
      </c>
      <c r="N991" s="25">
        <v>1</v>
      </c>
      <c r="O991" s="201">
        <f t="shared" si="131"/>
        <v>0.5</v>
      </c>
      <c r="P991" s="172">
        <f t="shared" si="132"/>
        <v>3</v>
      </c>
      <c r="Q991" s="173">
        <f t="shared" si="133"/>
        <v>1</v>
      </c>
      <c r="R991" s="173">
        <f t="shared" si="134"/>
        <v>1</v>
      </c>
      <c r="S991" s="193">
        <f t="shared" si="135"/>
        <v>0.5</v>
      </c>
    </row>
    <row r="992" spans="1:19" x14ac:dyDescent="0.2">
      <c r="A992" s="192" t="s">
        <v>393</v>
      </c>
      <c r="B992" s="179" t="s">
        <v>42</v>
      </c>
      <c r="C992" s="180" t="s">
        <v>43</v>
      </c>
      <c r="D992" s="170"/>
      <c r="E992" s="171"/>
      <c r="F992" s="171"/>
      <c r="G992" s="171"/>
      <c r="H992" s="198" t="str">
        <f t="shared" si="129"/>
        <v/>
      </c>
      <c r="I992" s="203">
        <v>3</v>
      </c>
      <c r="J992" s="25">
        <v>3</v>
      </c>
      <c r="K992" s="25">
        <v>1</v>
      </c>
      <c r="L992" s="184">
        <f t="shared" si="130"/>
        <v>0.33333333333333331</v>
      </c>
      <c r="M992" s="206">
        <v>0</v>
      </c>
      <c r="N992" s="25">
        <v>0</v>
      </c>
      <c r="O992" s="201">
        <f t="shared" si="131"/>
        <v>0</v>
      </c>
      <c r="P992" s="172">
        <f t="shared" si="132"/>
        <v>3</v>
      </c>
      <c r="Q992" s="173">
        <f t="shared" si="133"/>
        <v>3</v>
      </c>
      <c r="R992" s="173" t="str">
        <f t="shared" si="134"/>
        <v/>
      </c>
      <c r="S992" s="193" t="str">
        <f t="shared" si="135"/>
        <v/>
      </c>
    </row>
    <row r="993" spans="1:19" x14ac:dyDescent="0.2">
      <c r="A993" s="192" t="s">
        <v>393</v>
      </c>
      <c r="B993" s="179" t="s">
        <v>65</v>
      </c>
      <c r="C993" s="180" t="s">
        <v>66</v>
      </c>
      <c r="D993" s="170"/>
      <c r="E993" s="171"/>
      <c r="F993" s="171"/>
      <c r="G993" s="171"/>
      <c r="H993" s="198" t="str">
        <f t="shared" si="129"/>
        <v/>
      </c>
      <c r="I993" s="203">
        <v>211</v>
      </c>
      <c r="J993" s="25">
        <v>180</v>
      </c>
      <c r="K993" s="25">
        <v>68</v>
      </c>
      <c r="L993" s="184">
        <f t="shared" si="130"/>
        <v>0.37777777777777777</v>
      </c>
      <c r="M993" s="206">
        <v>5</v>
      </c>
      <c r="N993" s="25">
        <v>11</v>
      </c>
      <c r="O993" s="201">
        <f t="shared" si="131"/>
        <v>5.6122448979591837E-2</v>
      </c>
      <c r="P993" s="172">
        <f t="shared" si="132"/>
        <v>211</v>
      </c>
      <c r="Q993" s="173">
        <f t="shared" si="133"/>
        <v>185</v>
      </c>
      <c r="R993" s="173">
        <f t="shared" si="134"/>
        <v>11</v>
      </c>
      <c r="S993" s="193">
        <f t="shared" si="135"/>
        <v>5.6122448979591837E-2</v>
      </c>
    </row>
    <row r="994" spans="1:19" x14ac:dyDescent="0.2">
      <c r="A994" s="192" t="s">
        <v>393</v>
      </c>
      <c r="B994" s="179" t="s">
        <v>76</v>
      </c>
      <c r="C994" s="180" t="s">
        <v>77</v>
      </c>
      <c r="D994" s="170"/>
      <c r="E994" s="171"/>
      <c r="F994" s="171"/>
      <c r="G994" s="171"/>
      <c r="H994" s="198" t="str">
        <f t="shared" si="129"/>
        <v/>
      </c>
      <c r="I994" s="203">
        <v>20</v>
      </c>
      <c r="J994" s="25">
        <v>20</v>
      </c>
      <c r="K994" s="25">
        <v>14</v>
      </c>
      <c r="L994" s="184">
        <f t="shared" si="130"/>
        <v>0.7</v>
      </c>
      <c r="M994" s="206">
        <v>0</v>
      </c>
      <c r="N994" s="25">
        <v>0</v>
      </c>
      <c r="O994" s="201">
        <f t="shared" si="131"/>
        <v>0</v>
      </c>
      <c r="P994" s="172">
        <f t="shared" si="132"/>
        <v>20</v>
      </c>
      <c r="Q994" s="173">
        <f t="shared" si="133"/>
        <v>20</v>
      </c>
      <c r="R994" s="173" t="str">
        <f t="shared" si="134"/>
        <v/>
      </c>
      <c r="S994" s="193" t="str">
        <f t="shared" si="135"/>
        <v/>
      </c>
    </row>
    <row r="995" spans="1:19" x14ac:dyDescent="0.2">
      <c r="A995" s="192" t="s">
        <v>393</v>
      </c>
      <c r="B995" s="179" t="s">
        <v>92</v>
      </c>
      <c r="C995" s="180" t="s">
        <v>93</v>
      </c>
      <c r="D995" s="170"/>
      <c r="E995" s="171"/>
      <c r="F995" s="171"/>
      <c r="G995" s="171"/>
      <c r="H995" s="198" t="str">
        <f t="shared" si="129"/>
        <v/>
      </c>
      <c r="I995" s="203">
        <v>174</v>
      </c>
      <c r="J995" s="25">
        <v>149</v>
      </c>
      <c r="K995" s="25">
        <v>130</v>
      </c>
      <c r="L995" s="184">
        <f t="shared" si="130"/>
        <v>0.87248322147651003</v>
      </c>
      <c r="M995" s="206">
        <v>0</v>
      </c>
      <c r="N995" s="25">
        <v>23</v>
      </c>
      <c r="O995" s="201">
        <f t="shared" si="131"/>
        <v>0.13372093023255813</v>
      </c>
      <c r="P995" s="172">
        <f t="shared" si="132"/>
        <v>174</v>
      </c>
      <c r="Q995" s="173">
        <f t="shared" si="133"/>
        <v>149</v>
      </c>
      <c r="R995" s="173">
        <f t="shared" si="134"/>
        <v>23</v>
      </c>
      <c r="S995" s="193">
        <f t="shared" si="135"/>
        <v>0.13372093023255813</v>
      </c>
    </row>
    <row r="996" spans="1:19" x14ac:dyDescent="0.2">
      <c r="A996" s="192" t="s">
        <v>393</v>
      </c>
      <c r="B996" s="179" t="s">
        <v>103</v>
      </c>
      <c r="C996" s="180" t="s">
        <v>104</v>
      </c>
      <c r="D996" s="170"/>
      <c r="E996" s="171"/>
      <c r="F996" s="171"/>
      <c r="G996" s="171"/>
      <c r="H996" s="198" t="str">
        <f t="shared" si="129"/>
        <v/>
      </c>
      <c r="I996" s="203">
        <v>49</v>
      </c>
      <c r="J996" s="25">
        <v>48</v>
      </c>
      <c r="K996" s="25">
        <v>42</v>
      </c>
      <c r="L996" s="184">
        <f t="shared" si="130"/>
        <v>0.875</v>
      </c>
      <c r="M996" s="206">
        <v>0</v>
      </c>
      <c r="N996" s="25">
        <v>1</v>
      </c>
      <c r="O996" s="201">
        <f t="shared" si="131"/>
        <v>2.0408163265306121E-2</v>
      </c>
      <c r="P996" s="172">
        <f t="shared" si="132"/>
        <v>49</v>
      </c>
      <c r="Q996" s="173">
        <f t="shared" si="133"/>
        <v>48</v>
      </c>
      <c r="R996" s="173">
        <f t="shared" si="134"/>
        <v>1</v>
      </c>
      <c r="S996" s="193">
        <f t="shared" si="135"/>
        <v>2.0408163265306121E-2</v>
      </c>
    </row>
    <row r="997" spans="1:19" x14ac:dyDescent="0.2">
      <c r="A997" s="192" t="s">
        <v>393</v>
      </c>
      <c r="B997" s="179" t="s">
        <v>105</v>
      </c>
      <c r="C997" s="180" t="s">
        <v>106</v>
      </c>
      <c r="D997" s="170"/>
      <c r="E997" s="171"/>
      <c r="F997" s="171"/>
      <c r="G997" s="171"/>
      <c r="H997" s="198" t="str">
        <f t="shared" si="129"/>
        <v/>
      </c>
      <c r="I997" s="203">
        <v>10</v>
      </c>
      <c r="J997" s="25">
        <v>10</v>
      </c>
      <c r="K997" s="25">
        <v>4</v>
      </c>
      <c r="L997" s="184">
        <f t="shared" si="130"/>
        <v>0.4</v>
      </c>
      <c r="M997" s="206">
        <v>0</v>
      </c>
      <c r="N997" s="25">
        <v>0</v>
      </c>
      <c r="O997" s="201">
        <f t="shared" si="131"/>
        <v>0</v>
      </c>
      <c r="P997" s="172">
        <f t="shared" si="132"/>
        <v>10</v>
      </c>
      <c r="Q997" s="173">
        <f t="shared" si="133"/>
        <v>10</v>
      </c>
      <c r="R997" s="173" t="str">
        <f t="shared" si="134"/>
        <v/>
      </c>
      <c r="S997" s="193" t="str">
        <f t="shared" si="135"/>
        <v/>
      </c>
    </row>
    <row r="998" spans="1:19" x14ac:dyDescent="0.2">
      <c r="A998" s="192" t="s">
        <v>393</v>
      </c>
      <c r="B998" s="179" t="s">
        <v>110</v>
      </c>
      <c r="C998" s="180" t="s">
        <v>111</v>
      </c>
      <c r="D998" s="170"/>
      <c r="E998" s="171"/>
      <c r="F998" s="171"/>
      <c r="G998" s="171"/>
      <c r="H998" s="198" t="str">
        <f t="shared" si="129"/>
        <v/>
      </c>
      <c r="I998" s="203">
        <v>5</v>
      </c>
      <c r="J998" s="25">
        <v>4</v>
      </c>
      <c r="K998" s="25">
        <v>4</v>
      </c>
      <c r="L998" s="184">
        <f t="shared" si="130"/>
        <v>1</v>
      </c>
      <c r="M998" s="206">
        <v>1</v>
      </c>
      <c r="N998" s="25">
        <v>0</v>
      </c>
      <c r="O998" s="201">
        <f t="shared" si="131"/>
        <v>0</v>
      </c>
      <c r="P998" s="172">
        <f t="shared" si="132"/>
        <v>5</v>
      </c>
      <c r="Q998" s="173">
        <f t="shared" si="133"/>
        <v>5</v>
      </c>
      <c r="R998" s="173" t="str">
        <f t="shared" si="134"/>
        <v/>
      </c>
      <c r="S998" s="193" t="str">
        <f t="shared" si="135"/>
        <v/>
      </c>
    </row>
    <row r="999" spans="1:19" x14ac:dyDescent="0.2">
      <c r="A999" s="192" t="s">
        <v>393</v>
      </c>
      <c r="B999" s="179" t="s">
        <v>114</v>
      </c>
      <c r="C999" s="180" t="s">
        <v>115</v>
      </c>
      <c r="D999" s="170"/>
      <c r="E999" s="171"/>
      <c r="F999" s="171"/>
      <c r="G999" s="171"/>
      <c r="H999" s="198" t="str">
        <f t="shared" si="129"/>
        <v/>
      </c>
      <c r="I999" s="203">
        <v>3469</v>
      </c>
      <c r="J999" s="25">
        <v>3078</v>
      </c>
      <c r="K999" s="25">
        <v>2235</v>
      </c>
      <c r="L999" s="184">
        <f t="shared" si="130"/>
        <v>0.72612085769980506</v>
      </c>
      <c r="M999" s="206">
        <v>0</v>
      </c>
      <c r="N999" s="25">
        <v>405</v>
      </c>
      <c r="O999" s="201">
        <f t="shared" si="131"/>
        <v>0.11627906976744186</v>
      </c>
      <c r="P999" s="172">
        <f t="shared" si="132"/>
        <v>3469</v>
      </c>
      <c r="Q999" s="173">
        <f t="shared" si="133"/>
        <v>3078</v>
      </c>
      <c r="R999" s="173">
        <f t="shared" si="134"/>
        <v>405</v>
      </c>
      <c r="S999" s="193">
        <f t="shared" si="135"/>
        <v>0.11627906976744186</v>
      </c>
    </row>
    <row r="1000" spans="1:19" x14ac:dyDescent="0.2">
      <c r="A1000" s="192" t="s">
        <v>393</v>
      </c>
      <c r="B1000" s="179" t="s">
        <v>114</v>
      </c>
      <c r="C1000" s="180" t="s">
        <v>525</v>
      </c>
      <c r="D1000" s="170"/>
      <c r="E1000" s="171"/>
      <c r="F1000" s="171"/>
      <c r="G1000" s="171"/>
      <c r="H1000" s="198" t="str">
        <f t="shared" si="129"/>
        <v/>
      </c>
      <c r="I1000" s="203">
        <v>12</v>
      </c>
      <c r="J1000" s="25">
        <v>12</v>
      </c>
      <c r="K1000" s="25">
        <v>11</v>
      </c>
      <c r="L1000" s="184">
        <f t="shared" si="130"/>
        <v>0.91666666666666663</v>
      </c>
      <c r="M1000" s="206">
        <v>0</v>
      </c>
      <c r="N1000" s="25">
        <v>0</v>
      </c>
      <c r="O1000" s="201">
        <f t="shared" si="131"/>
        <v>0</v>
      </c>
      <c r="P1000" s="172">
        <f t="shared" si="132"/>
        <v>12</v>
      </c>
      <c r="Q1000" s="173">
        <f t="shared" si="133"/>
        <v>12</v>
      </c>
      <c r="R1000" s="173" t="str">
        <f t="shared" si="134"/>
        <v/>
      </c>
      <c r="S1000" s="193" t="str">
        <f t="shared" si="135"/>
        <v/>
      </c>
    </row>
    <row r="1001" spans="1:19" ht="29" x14ac:dyDescent="0.2">
      <c r="A1001" s="192" t="s">
        <v>393</v>
      </c>
      <c r="B1001" s="179" t="s">
        <v>168</v>
      </c>
      <c r="C1001" s="180" t="s">
        <v>360</v>
      </c>
      <c r="D1001" s="170"/>
      <c r="E1001" s="171"/>
      <c r="F1001" s="171"/>
      <c r="G1001" s="171"/>
      <c r="H1001" s="198" t="str">
        <f t="shared" si="129"/>
        <v/>
      </c>
      <c r="I1001" s="203">
        <v>6325</v>
      </c>
      <c r="J1001" s="25">
        <v>6300</v>
      </c>
      <c r="K1001" s="25">
        <v>5388</v>
      </c>
      <c r="L1001" s="184">
        <f t="shared" si="130"/>
        <v>0.85523809523809524</v>
      </c>
      <c r="M1001" s="206">
        <v>1</v>
      </c>
      <c r="N1001" s="25">
        <v>50</v>
      </c>
      <c r="O1001" s="201">
        <f t="shared" si="131"/>
        <v>7.8727759407967255E-3</v>
      </c>
      <c r="P1001" s="172">
        <f t="shared" si="132"/>
        <v>6325</v>
      </c>
      <c r="Q1001" s="173">
        <f t="shared" si="133"/>
        <v>6301</v>
      </c>
      <c r="R1001" s="173">
        <f t="shared" si="134"/>
        <v>50</v>
      </c>
      <c r="S1001" s="193">
        <f t="shared" si="135"/>
        <v>7.8727759407967255E-3</v>
      </c>
    </row>
    <row r="1002" spans="1:19" ht="29" x14ac:dyDescent="0.2">
      <c r="A1002" s="192" t="s">
        <v>393</v>
      </c>
      <c r="B1002" s="179" t="s">
        <v>168</v>
      </c>
      <c r="C1002" s="180" t="s">
        <v>170</v>
      </c>
      <c r="D1002" s="170"/>
      <c r="E1002" s="171"/>
      <c r="F1002" s="171"/>
      <c r="G1002" s="171"/>
      <c r="H1002" s="198" t="str">
        <f t="shared" si="129"/>
        <v/>
      </c>
      <c r="I1002" s="203">
        <v>4410</v>
      </c>
      <c r="J1002" s="25">
        <v>4303</v>
      </c>
      <c r="K1002" s="25">
        <v>3784</v>
      </c>
      <c r="L1002" s="184">
        <f t="shared" si="130"/>
        <v>0.87938647455263774</v>
      </c>
      <c r="M1002" s="206">
        <v>0</v>
      </c>
      <c r="N1002" s="25">
        <v>82</v>
      </c>
      <c r="O1002" s="201">
        <f t="shared" si="131"/>
        <v>1.8700114025085517E-2</v>
      </c>
      <c r="P1002" s="172">
        <f t="shared" si="132"/>
        <v>4410</v>
      </c>
      <c r="Q1002" s="173">
        <f t="shared" si="133"/>
        <v>4303</v>
      </c>
      <c r="R1002" s="173">
        <f t="shared" si="134"/>
        <v>82</v>
      </c>
      <c r="S1002" s="193">
        <f t="shared" si="135"/>
        <v>1.8700114025085517E-2</v>
      </c>
    </row>
    <row r="1003" spans="1:19" ht="29" x14ac:dyDescent="0.2">
      <c r="A1003" s="192" t="s">
        <v>393</v>
      </c>
      <c r="B1003" s="179" t="s">
        <v>168</v>
      </c>
      <c r="C1003" s="180" t="s">
        <v>361</v>
      </c>
      <c r="D1003" s="170"/>
      <c r="E1003" s="171"/>
      <c r="F1003" s="171"/>
      <c r="G1003" s="171"/>
      <c r="H1003" s="198" t="str">
        <f t="shared" si="129"/>
        <v/>
      </c>
      <c r="I1003" s="203">
        <v>78</v>
      </c>
      <c r="J1003" s="25">
        <v>78</v>
      </c>
      <c r="K1003" s="25">
        <v>72</v>
      </c>
      <c r="L1003" s="184">
        <f t="shared" si="130"/>
        <v>0.92307692307692313</v>
      </c>
      <c r="M1003" s="206">
        <v>0</v>
      </c>
      <c r="N1003" s="25">
        <v>0</v>
      </c>
      <c r="O1003" s="201">
        <f t="shared" si="131"/>
        <v>0</v>
      </c>
      <c r="P1003" s="172">
        <f t="shared" si="132"/>
        <v>78</v>
      </c>
      <c r="Q1003" s="173">
        <f t="shared" si="133"/>
        <v>78</v>
      </c>
      <c r="R1003" s="173" t="str">
        <f t="shared" si="134"/>
        <v/>
      </c>
      <c r="S1003" s="193" t="str">
        <f t="shared" si="135"/>
        <v/>
      </c>
    </row>
    <row r="1004" spans="1:19" ht="29" x14ac:dyDescent="0.2">
      <c r="A1004" s="192" t="s">
        <v>393</v>
      </c>
      <c r="B1004" s="179" t="s">
        <v>168</v>
      </c>
      <c r="C1004" s="180" t="s">
        <v>169</v>
      </c>
      <c r="D1004" s="170"/>
      <c r="E1004" s="171"/>
      <c r="F1004" s="171"/>
      <c r="G1004" s="171"/>
      <c r="H1004" s="198" t="str">
        <f t="shared" si="129"/>
        <v/>
      </c>
      <c r="I1004" s="203">
        <v>802</v>
      </c>
      <c r="J1004" s="25">
        <v>781</v>
      </c>
      <c r="K1004" s="25">
        <v>711</v>
      </c>
      <c r="L1004" s="184">
        <f t="shared" si="130"/>
        <v>0.91037131882202305</v>
      </c>
      <c r="M1004" s="206">
        <v>1</v>
      </c>
      <c r="N1004" s="25">
        <v>13</v>
      </c>
      <c r="O1004" s="201">
        <f t="shared" si="131"/>
        <v>1.6352201257861635E-2</v>
      </c>
      <c r="P1004" s="172">
        <f t="shared" si="132"/>
        <v>802</v>
      </c>
      <c r="Q1004" s="173">
        <f t="shared" si="133"/>
        <v>782</v>
      </c>
      <c r="R1004" s="173">
        <f t="shared" si="134"/>
        <v>13</v>
      </c>
      <c r="S1004" s="193">
        <f t="shared" si="135"/>
        <v>1.6352201257861635E-2</v>
      </c>
    </row>
    <row r="1005" spans="1:19" x14ac:dyDescent="0.2">
      <c r="A1005" s="192" t="s">
        <v>393</v>
      </c>
      <c r="B1005" s="179" t="s">
        <v>182</v>
      </c>
      <c r="C1005" s="180" t="s">
        <v>184</v>
      </c>
      <c r="D1005" s="170"/>
      <c r="E1005" s="171"/>
      <c r="F1005" s="171"/>
      <c r="G1005" s="171"/>
      <c r="H1005" s="198" t="str">
        <f t="shared" si="129"/>
        <v/>
      </c>
      <c r="I1005" s="203">
        <v>37</v>
      </c>
      <c r="J1005" s="25">
        <v>37</v>
      </c>
      <c r="K1005" s="25">
        <v>26</v>
      </c>
      <c r="L1005" s="184">
        <f t="shared" si="130"/>
        <v>0.70270270270270274</v>
      </c>
      <c r="M1005" s="206">
        <v>0</v>
      </c>
      <c r="N1005" s="25">
        <v>0</v>
      </c>
      <c r="O1005" s="201">
        <f t="shared" si="131"/>
        <v>0</v>
      </c>
      <c r="P1005" s="172">
        <f t="shared" si="132"/>
        <v>37</v>
      </c>
      <c r="Q1005" s="173">
        <f t="shared" si="133"/>
        <v>37</v>
      </c>
      <c r="R1005" s="173" t="str">
        <f t="shared" si="134"/>
        <v/>
      </c>
      <c r="S1005" s="193" t="str">
        <f t="shared" si="135"/>
        <v/>
      </c>
    </row>
    <row r="1006" spans="1:19" x14ac:dyDescent="0.2">
      <c r="A1006" s="192" t="s">
        <v>393</v>
      </c>
      <c r="B1006" s="179" t="s">
        <v>204</v>
      </c>
      <c r="C1006" s="180" t="s">
        <v>205</v>
      </c>
      <c r="D1006" s="170"/>
      <c r="E1006" s="171"/>
      <c r="F1006" s="171"/>
      <c r="G1006" s="171"/>
      <c r="H1006" s="198" t="str">
        <f t="shared" si="129"/>
        <v/>
      </c>
      <c r="I1006" s="203">
        <v>473</v>
      </c>
      <c r="J1006" s="25">
        <v>409</v>
      </c>
      <c r="K1006" s="25">
        <v>264</v>
      </c>
      <c r="L1006" s="184">
        <f t="shared" si="130"/>
        <v>0.6454767726161369</v>
      </c>
      <c r="M1006" s="206">
        <v>8</v>
      </c>
      <c r="N1006" s="25">
        <v>35</v>
      </c>
      <c r="O1006" s="201">
        <f t="shared" si="131"/>
        <v>7.7433628318584066E-2</v>
      </c>
      <c r="P1006" s="172">
        <f t="shared" si="132"/>
        <v>473</v>
      </c>
      <c r="Q1006" s="173">
        <f t="shared" si="133"/>
        <v>417</v>
      </c>
      <c r="R1006" s="173">
        <f t="shared" si="134"/>
        <v>35</v>
      </c>
      <c r="S1006" s="193">
        <f t="shared" si="135"/>
        <v>7.7433628318584066E-2</v>
      </c>
    </row>
    <row r="1007" spans="1:19" x14ac:dyDescent="0.2">
      <c r="A1007" s="192" t="s">
        <v>393</v>
      </c>
      <c r="B1007" s="179" t="s">
        <v>209</v>
      </c>
      <c r="C1007" s="180" t="s">
        <v>493</v>
      </c>
      <c r="D1007" s="170"/>
      <c r="E1007" s="171"/>
      <c r="F1007" s="171"/>
      <c r="G1007" s="171"/>
      <c r="H1007" s="198" t="str">
        <f t="shared" si="129"/>
        <v/>
      </c>
      <c r="I1007" s="203">
        <v>64</v>
      </c>
      <c r="J1007" s="25">
        <v>54</v>
      </c>
      <c r="K1007" s="25">
        <v>43</v>
      </c>
      <c r="L1007" s="184">
        <f t="shared" si="130"/>
        <v>0.79629629629629628</v>
      </c>
      <c r="M1007" s="206">
        <v>0</v>
      </c>
      <c r="N1007" s="25">
        <v>6</v>
      </c>
      <c r="O1007" s="201">
        <f t="shared" si="131"/>
        <v>0.1</v>
      </c>
      <c r="P1007" s="172">
        <f t="shared" si="132"/>
        <v>64</v>
      </c>
      <c r="Q1007" s="173">
        <f t="shared" si="133"/>
        <v>54</v>
      </c>
      <c r="R1007" s="173">
        <f t="shared" si="134"/>
        <v>6</v>
      </c>
      <c r="S1007" s="193">
        <f t="shared" si="135"/>
        <v>0.1</v>
      </c>
    </row>
    <row r="1008" spans="1:19" ht="29" x14ac:dyDescent="0.2">
      <c r="A1008" s="192" t="s">
        <v>393</v>
      </c>
      <c r="B1008" s="179" t="s">
        <v>212</v>
      </c>
      <c r="C1008" s="180" t="s">
        <v>213</v>
      </c>
      <c r="D1008" s="170"/>
      <c r="E1008" s="171"/>
      <c r="F1008" s="171"/>
      <c r="G1008" s="171"/>
      <c r="H1008" s="198" t="str">
        <f t="shared" si="129"/>
        <v/>
      </c>
      <c r="I1008" s="203">
        <v>103</v>
      </c>
      <c r="J1008" s="25">
        <v>102</v>
      </c>
      <c r="K1008" s="25">
        <v>77</v>
      </c>
      <c r="L1008" s="184">
        <f t="shared" si="130"/>
        <v>0.75490196078431371</v>
      </c>
      <c r="M1008" s="206">
        <v>0</v>
      </c>
      <c r="N1008" s="25">
        <v>0</v>
      </c>
      <c r="O1008" s="201">
        <f t="shared" si="131"/>
        <v>0</v>
      </c>
      <c r="P1008" s="172">
        <f t="shared" si="132"/>
        <v>103</v>
      </c>
      <c r="Q1008" s="173">
        <f t="shared" si="133"/>
        <v>102</v>
      </c>
      <c r="R1008" s="173" t="str">
        <f t="shared" si="134"/>
        <v/>
      </c>
      <c r="S1008" s="193" t="str">
        <f t="shared" si="135"/>
        <v/>
      </c>
    </row>
    <row r="1009" spans="1:19" x14ac:dyDescent="0.2">
      <c r="A1009" s="192" t="s">
        <v>393</v>
      </c>
      <c r="B1009" s="179" t="s">
        <v>215</v>
      </c>
      <c r="C1009" s="180" t="s">
        <v>217</v>
      </c>
      <c r="D1009" s="170"/>
      <c r="E1009" s="171"/>
      <c r="F1009" s="171"/>
      <c r="G1009" s="171"/>
      <c r="H1009" s="198" t="str">
        <f t="shared" si="129"/>
        <v/>
      </c>
      <c r="I1009" s="203">
        <v>408</v>
      </c>
      <c r="J1009" s="25">
        <v>398</v>
      </c>
      <c r="K1009" s="25">
        <v>377</v>
      </c>
      <c r="L1009" s="184">
        <f t="shared" si="130"/>
        <v>0.94723618090452266</v>
      </c>
      <c r="M1009" s="206">
        <v>5</v>
      </c>
      <c r="N1009" s="25">
        <v>4</v>
      </c>
      <c r="O1009" s="201">
        <f t="shared" si="131"/>
        <v>9.8280098280098278E-3</v>
      </c>
      <c r="P1009" s="172">
        <f t="shared" si="132"/>
        <v>408</v>
      </c>
      <c r="Q1009" s="173">
        <f t="shared" si="133"/>
        <v>403</v>
      </c>
      <c r="R1009" s="173">
        <f t="shared" si="134"/>
        <v>4</v>
      </c>
      <c r="S1009" s="193">
        <f t="shared" si="135"/>
        <v>9.8280098280098278E-3</v>
      </c>
    </row>
    <row r="1010" spans="1:19" x14ac:dyDescent="0.2">
      <c r="A1010" s="192" t="s">
        <v>393</v>
      </c>
      <c r="B1010" s="179" t="s">
        <v>220</v>
      </c>
      <c r="C1010" s="180" t="s">
        <v>221</v>
      </c>
      <c r="D1010" s="170"/>
      <c r="E1010" s="171"/>
      <c r="F1010" s="171"/>
      <c r="G1010" s="171"/>
      <c r="H1010" s="198" t="str">
        <f t="shared" si="129"/>
        <v/>
      </c>
      <c r="I1010" s="203">
        <v>44</v>
      </c>
      <c r="J1010" s="25">
        <v>43</v>
      </c>
      <c r="K1010" s="25">
        <v>42</v>
      </c>
      <c r="L1010" s="184">
        <f t="shared" si="130"/>
        <v>0.97674418604651159</v>
      </c>
      <c r="M1010" s="206">
        <v>1</v>
      </c>
      <c r="N1010" s="25">
        <v>0</v>
      </c>
      <c r="O1010" s="201">
        <f t="shared" si="131"/>
        <v>0</v>
      </c>
      <c r="P1010" s="172">
        <f t="shared" si="132"/>
        <v>44</v>
      </c>
      <c r="Q1010" s="173">
        <f t="shared" si="133"/>
        <v>44</v>
      </c>
      <c r="R1010" s="173" t="str">
        <f t="shared" si="134"/>
        <v/>
      </c>
      <c r="S1010" s="193" t="str">
        <f t="shared" si="135"/>
        <v/>
      </c>
    </row>
    <row r="1011" spans="1:19" x14ac:dyDescent="0.2">
      <c r="A1011" s="192" t="s">
        <v>425</v>
      </c>
      <c r="B1011" s="179" t="s">
        <v>13</v>
      </c>
      <c r="C1011" s="180" t="s">
        <v>14</v>
      </c>
      <c r="D1011" s="170"/>
      <c r="E1011" s="171"/>
      <c r="F1011" s="171"/>
      <c r="G1011" s="171"/>
      <c r="H1011" s="198" t="str">
        <f t="shared" si="129"/>
        <v/>
      </c>
      <c r="I1011" s="203">
        <v>3</v>
      </c>
      <c r="J1011" s="25">
        <v>3</v>
      </c>
      <c r="K1011" s="25">
        <v>3</v>
      </c>
      <c r="L1011" s="184">
        <f t="shared" si="130"/>
        <v>1</v>
      </c>
      <c r="M1011" s="206"/>
      <c r="N1011" s="25"/>
      <c r="O1011" s="201">
        <f t="shared" si="131"/>
        <v>0</v>
      </c>
      <c r="P1011" s="172">
        <f t="shared" si="132"/>
        <v>3</v>
      </c>
      <c r="Q1011" s="173">
        <f t="shared" si="133"/>
        <v>3</v>
      </c>
      <c r="R1011" s="173" t="str">
        <f t="shared" si="134"/>
        <v/>
      </c>
      <c r="S1011" s="193" t="str">
        <f t="shared" si="135"/>
        <v/>
      </c>
    </row>
    <row r="1012" spans="1:19" x14ac:dyDescent="0.2">
      <c r="A1012" s="192" t="s">
        <v>425</v>
      </c>
      <c r="B1012" s="179" t="s">
        <v>42</v>
      </c>
      <c r="C1012" s="180" t="s">
        <v>43</v>
      </c>
      <c r="D1012" s="170"/>
      <c r="E1012" s="171"/>
      <c r="F1012" s="171"/>
      <c r="G1012" s="171"/>
      <c r="H1012" s="198" t="str">
        <f t="shared" si="129"/>
        <v/>
      </c>
      <c r="I1012" s="203">
        <v>49</v>
      </c>
      <c r="J1012" s="25">
        <v>44</v>
      </c>
      <c r="K1012" s="25">
        <v>12</v>
      </c>
      <c r="L1012" s="184">
        <f t="shared" si="130"/>
        <v>0.27272727272727271</v>
      </c>
      <c r="M1012" s="206"/>
      <c r="N1012" s="25">
        <v>3</v>
      </c>
      <c r="O1012" s="201">
        <f t="shared" si="131"/>
        <v>6.3829787234042548E-2</v>
      </c>
      <c r="P1012" s="172">
        <f t="shared" si="132"/>
        <v>49</v>
      </c>
      <c r="Q1012" s="173">
        <f t="shared" si="133"/>
        <v>44</v>
      </c>
      <c r="R1012" s="173">
        <f t="shared" si="134"/>
        <v>3</v>
      </c>
      <c r="S1012" s="193">
        <f t="shared" si="135"/>
        <v>6.3829787234042548E-2</v>
      </c>
    </row>
    <row r="1013" spans="1:19" x14ac:dyDescent="0.2">
      <c r="A1013" s="192" t="s">
        <v>425</v>
      </c>
      <c r="B1013" s="179" t="s">
        <v>42</v>
      </c>
      <c r="C1013" s="180" t="s">
        <v>46</v>
      </c>
      <c r="D1013" s="170"/>
      <c r="E1013" s="171"/>
      <c r="F1013" s="171"/>
      <c r="G1013" s="171"/>
      <c r="H1013" s="198" t="str">
        <f t="shared" si="129"/>
        <v/>
      </c>
      <c r="I1013" s="203">
        <v>27</v>
      </c>
      <c r="J1013" s="25">
        <v>26</v>
      </c>
      <c r="K1013" s="25">
        <v>2</v>
      </c>
      <c r="L1013" s="184">
        <f t="shared" si="130"/>
        <v>7.6923076923076927E-2</v>
      </c>
      <c r="M1013" s="206"/>
      <c r="N1013" s="25"/>
      <c r="O1013" s="201">
        <f t="shared" si="131"/>
        <v>0</v>
      </c>
      <c r="P1013" s="172">
        <f t="shared" si="132"/>
        <v>27</v>
      </c>
      <c r="Q1013" s="173">
        <f t="shared" si="133"/>
        <v>26</v>
      </c>
      <c r="R1013" s="173" t="str">
        <f t="shared" si="134"/>
        <v/>
      </c>
      <c r="S1013" s="193" t="str">
        <f t="shared" si="135"/>
        <v/>
      </c>
    </row>
    <row r="1014" spans="1:19" x14ac:dyDescent="0.2">
      <c r="A1014" s="192" t="s">
        <v>425</v>
      </c>
      <c r="B1014" s="179" t="s">
        <v>78</v>
      </c>
      <c r="C1014" s="180" t="s">
        <v>79</v>
      </c>
      <c r="D1014" s="170"/>
      <c r="E1014" s="171"/>
      <c r="F1014" s="171"/>
      <c r="G1014" s="171"/>
      <c r="H1014" s="198" t="str">
        <f t="shared" si="129"/>
        <v/>
      </c>
      <c r="I1014" s="203">
        <v>2</v>
      </c>
      <c r="J1014" s="25">
        <v>2</v>
      </c>
      <c r="K1014" s="25"/>
      <c r="L1014" s="184">
        <f t="shared" si="130"/>
        <v>0</v>
      </c>
      <c r="M1014" s="206"/>
      <c r="N1014" s="25"/>
      <c r="O1014" s="201">
        <f t="shared" si="131"/>
        <v>0</v>
      </c>
      <c r="P1014" s="172">
        <f t="shared" si="132"/>
        <v>2</v>
      </c>
      <c r="Q1014" s="173">
        <f t="shared" si="133"/>
        <v>2</v>
      </c>
      <c r="R1014" s="173" t="str">
        <f t="shared" si="134"/>
        <v/>
      </c>
      <c r="S1014" s="193" t="str">
        <f t="shared" si="135"/>
        <v/>
      </c>
    </row>
    <row r="1015" spans="1:19" x14ac:dyDescent="0.2">
      <c r="A1015" s="192" t="s">
        <v>425</v>
      </c>
      <c r="B1015" s="179" t="s">
        <v>92</v>
      </c>
      <c r="C1015" s="180" t="s">
        <v>93</v>
      </c>
      <c r="D1015" s="170"/>
      <c r="E1015" s="171"/>
      <c r="F1015" s="171"/>
      <c r="G1015" s="171"/>
      <c r="H1015" s="198" t="str">
        <f t="shared" si="129"/>
        <v/>
      </c>
      <c r="I1015" s="203">
        <v>270</v>
      </c>
      <c r="J1015" s="25">
        <v>264</v>
      </c>
      <c r="K1015" s="25">
        <v>197</v>
      </c>
      <c r="L1015" s="184">
        <f t="shared" si="130"/>
        <v>0.74621212121212122</v>
      </c>
      <c r="M1015" s="206"/>
      <c r="N1015" s="25"/>
      <c r="O1015" s="201">
        <f t="shared" si="131"/>
        <v>0</v>
      </c>
      <c r="P1015" s="172">
        <f t="shared" si="132"/>
        <v>270</v>
      </c>
      <c r="Q1015" s="173">
        <f t="shared" si="133"/>
        <v>264</v>
      </c>
      <c r="R1015" s="173" t="str">
        <f t="shared" si="134"/>
        <v/>
      </c>
      <c r="S1015" s="193" t="str">
        <f t="shared" si="135"/>
        <v/>
      </c>
    </row>
    <row r="1016" spans="1:19" x14ac:dyDescent="0.2">
      <c r="A1016" s="192" t="s">
        <v>425</v>
      </c>
      <c r="B1016" s="179" t="s">
        <v>107</v>
      </c>
      <c r="C1016" s="180" t="s">
        <v>287</v>
      </c>
      <c r="D1016" s="170"/>
      <c r="E1016" s="171"/>
      <c r="F1016" s="171"/>
      <c r="G1016" s="171"/>
      <c r="H1016" s="198" t="str">
        <f t="shared" si="129"/>
        <v/>
      </c>
      <c r="I1016" s="203">
        <v>20</v>
      </c>
      <c r="J1016" s="25">
        <v>17</v>
      </c>
      <c r="K1016" s="25">
        <v>13</v>
      </c>
      <c r="L1016" s="184">
        <f t="shared" si="130"/>
        <v>0.76470588235294112</v>
      </c>
      <c r="M1016" s="206">
        <v>3</v>
      </c>
      <c r="N1016" s="25"/>
      <c r="O1016" s="201">
        <f t="shared" si="131"/>
        <v>0</v>
      </c>
      <c r="P1016" s="172">
        <f t="shared" si="132"/>
        <v>20</v>
      </c>
      <c r="Q1016" s="173">
        <f t="shared" si="133"/>
        <v>20</v>
      </c>
      <c r="R1016" s="173" t="str">
        <f t="shared" si="134"/>
        <v/>
      </c>
      <c r="S1016" s="193" t="str">
        <f t="shared" si="135"/>
        <v/>
      </c>
    </row>
    <row r="1017" spans="1:19" x14ac:dyDescent="0.2">
      <c r="A1017" s="192" t="s">
        <v>425</v>
      </c>
      <c r="B1017" s="179" t="s">
        <v>110</v>
      </c>
      <c r="C1017" s="180" t="s">
        <v>111</v>
      </c>
      <c r="D1017" s="170"/>
      <c r="E1017" s="171"/>
      <c r="F1017" s="171"/>
      <c r="G1017" s="171"/>
      <c r="H1017" s="198" t="str">
        <f t="shared" si="129"/>
        <v/>
      </c>
      <c r="I1017" s="203">
        <v>1</v>
      </c>
      <c r="J1017" s="25">
        <v>1</v>
      </c>
      <c r="K1017" s="25"/>
      <c r="L1017" s="184">
        <f t="shared" si="130"/>
        <v>0</v>
      </c>
      <c r="M1017" s="206"/>
      <c r="N1017" s="25"/>
      <c r="O1017" s="201">
        <f t="shared" si="131"/>
        <v>0</v>
      </c>
      <c r="P1017" s="172">
        <f t="shared" si="132"/>
        <v>1</v>
      </c>
      <c r="Q1017" s="173">
        <f t="shared" si="133"/>
        <v>1</v>
      </c>
      <c r="R1017" s="173" t="str">
        <f t="shared" si="134"/>
        <v/>
      </c>
      <c r="S1017" s="193" t="str">
        <f t="shared" si="135"/>
        <v/>
      </c>
    </row>
    <row r="1018" spans="1:19" x14ac:dyDescent="0.2">
      <c r="A1018" s="192" t="s">
        <v>425</v>
      </c>
      <c r="B1018" s="179" t="s">
        <v>124</v>
      </c>
      <c r="C1018" s="180" t="s">
        <v>124</v>
      </c>
      <c r="D1018" s="170"/>
      <c r="E1018" s="171"/>
      <c r="F1018" s="171"/>
      <c r="G1018" s="171"/>
      <c r="H1018" s="198" t="str">
        <f t="shared" si="129"/>
        <v/>
      </c>
      <c r="I1018" s="203">
        <v>31</v>
      </c>
      <c r="J1018" s="25">
        <v>22</v>
      </c>
      <c r="K1018" s="25">
        <v>19</v>
      </c>
      <c r="L1018" s="184">
        <f t="shared" si="130"/>
        <v>0.86363636363636365</v>
      </c>
      <c r="M1018" s="206">
        <v>7</v>
      </c>
      <c r="N1018" s="25"/>
      <c r="O1018" s="201">
        <f t="shared" si="131"/>
        <v>0</v>
      </c>
      <c r="P1018" s="172">
        <f t="shared" si="132"/>
        <v>31</v>
      </c>
      <c r="Q1018" s="173">
        <f t="shared" si="133"/>
        <v>29</v>
      </c>
      <c r="R1018" s="173" t="str">
        <f t="shared" si="134"/>
        <v/>
      </c>
      <c r="S1018" s="193" t="str">
        <f t="shared" si="135"/>
        <v/>
      </c>
    </row>
    <row r="1019" spans="1:19" x14ac:dyDescent="0.2">
      <c r="A1019" s="192" t="s">
        <v>425</v>
      </c>
      <c r="B1019" s="179" t="s">
        <v>162</v>
      </c>
      <c r="C1019" s="180" t="s">
        <v>249</v>
      </c>
      <c r="D1019" s="170"/>
      <c r="E1019" s="171"/>
      <c r="F1019" s="171"/>
      <c r="G1019" s="171"/>
      <c r="H1019" s="198" t="str">
        <f t="shared" si="129"/>
        <v/>
      </c>
      <c r="I1019" s="203">
        <v>3</v>
      </c>
      <c r="J1019" s="25">
        <v>3</v>
      </c>
      <c r="K1019" s="25">
        <v>2</v>
      </c>
      <c r="L1019" s="184">
        <f t="shared" si="130"/>
        <v>0.66666666666666663</v>
      </c>
      <c r="M1019" s="206"/>
      <c r="N1019" s="25"/>
      <c r="O1019" s="201">
        <f t="shared" si="131"/>
        <v>0</v>
      </c>
      <c r="P1019" s="172">
        <f t="shared" si="132"/>
        <v>3</v>
      </c>
      <c r="Q1019" s="173">
        <f t="shared" si="133"/>
        <v>3</v>
      </c>
      <c r="R1019" s="173" t="str">
        <f t="shared" si="134"/>
        <v/>
      </c>
      <c r="S1019" s="193" t="str">
        <f t="shared" si="135"/>
        <v/>
      </c>
    </row>
    <row r="1020" spans="1:19" x14ac:dyDescent="0.2">
      <c r="A1020" s="192" t="s">
        <v>425</v>
      </c>
      <c r="B1020" s="179" t="s">
        <v>163</v>
      </c>
      <c r="C1020" s="180" t="s">
        <v>250</v>
      </c>
      <c r="D1020" s="170">
        <v>1</v>
      </c>
      <c r="E1020" s="171"/>
      <c r="F1020" s="171"/>
      <c r="G1020" s="171"/>
      <c r="H1020" s="198" t="str">
        <f t="shared" ref="H1020:H1078" si="136">IF((E1020+G1020)&lt;&gt;0,G1020/(E1020+G1020),"")</f>
        <v/>
      </c>
      <c r="I1020" s="203">
        <v>6</v>
      </c>
      <c r="J1020" s="25">
        <v>4</v>
      </c>
      <c r="K1020" s="25">
        <v>2</v>
      </c>
      <c r="L1020" s="184">
        <f t="shared" ref="L1020:L1078" si="137">IF(J1020&lt;&gt;0,K1020/J1020,"")</f>
        <v>0.5</v>
      </c>
      <c r="M1020" s="206"/>
      <c r="N1020" s="25">
        <v>2</v>
      </c>
      <c r="O1020" s="201">
        <f t="shared" ref="O1020:O1078" si="138">IF((J1020+M1020+N1020)&lt;&gt;0,N1020/(J1020+M1020+N1020),"")</f>
        <v>0.33333333333333331</v>
      </c>
      <c r="P1020" s="172">
        <f t="shared" ref="P1020:P1078" si="139">IF(SUM(D1020,I1020)&gt;0,SUM(D1020,I1020),"")</f>
        <v>7</v>
      </c>
      <c r="Q1020" s="173">
        <f t="shared" ref="Q1020:Q1078" si="140">IF(SUM(E1020,J1020, M1020)&gt;0,SUM(E1020,J1020, M1020),"")</f>
        <v>4</v>
      </c>
      <c r="R1020" s="173">
        <f t="shared" ref="R1020:R1078" si="141">IF(SUM(G1020,N1020)&gt;0,SUM(G1020,N1020),"")</f>
        <v>2</v>
      </c>
      <c r="S1020" s="193">
        <f t="shared" ref="S1020:S1078" si="142">IFERROR(IF((Q1020+R1020)&lt;&gt;0,R1020/(Q1020+R1020),""),"")</f>
        <v>0.33333333333333331</v>
      </c>
    </row>
    <row r="1021" spans="1:19" ht="29" x14ac:dyDescent="0.2">
      <c r="A1021" s="192" t="s">
        <v>425</v>
      </c>
      <c r="B1021" s="179" t="s">
        <v>168</v>
      </c>
      <c r="C1021" s="180" t="s">
        <v>170</v>
      </c>
      <c r="D1021" s="170"/>
      <c r="E1021" s="171"/>
      <c r="F1021" s="171"/>
      <c r="G1021" s="171"/>
      <c r="H1021" s="198" t="str">
        <f t="shared" si="136"/>
        <v/>
      </c>
      <c r="I1021" s="203">
        <v>960</v>
      </c>
      <c r="J1021" s="25">
        <v>949</v>
      </c>
      <c r="K1021" s="25">
        <v>862</v>
      </c>
      <c r="L1021" s="184">
        <f t="shared" si="137"/>
        <v>0.90832455216016861</v>
      </c>
      <c r="M1021" s="206"/>
      <c r="N1021" s="25">
        <v>3</v>
      </c>
      <c r="O1021" s="201">
        <f t="shared" si="138"/>
        <v>3.1512605042016808E-3</v>
      </c>
      <c r="P1021" s="172">
        <f t="shared" si="139"/>
        <v>960</v>
      </c>
      <c r="Q1021" s="173">
        <f t="shared" si="140"/>
        <v>949</v>
      </c>
      <c r="R1021" s="173">
        <f t="shared" si="141"/>
        <v>3</v>
      </c>
      <c r="S1021" s="193">
        <f t="shared" si="142"/>
        <v>3.1512605042016808E-3</v>
      </c>
    </row>
    <row r="1022" spans="1:19" x14ac:dyDescent="0.2">
      <c r="A1022" s="192" t="s">
        <v>425</v>
      </c>
      <c r="B1022" s="179" t="s">
        <v>185</v>
      </c>
      <c r="C1022" s="180" t="s">
        <v>186</v>
      </c>
      <c r="D1022" s="170"/>
      <c r="E1022" s="171"/>
      <c r="F1022" s="171"/>
      <c r="G1022" s="171"/>
      <c r="H1022" s="198" t="str">
        <f t="shared" si="136"/>
        <v/>
      </c>
      <c r="I1022" s="203">
        <v>2</v>
      </c>
      <c r="J1022" s="25">
        <v>2</v>
      </c>
      <c r="K1022" s="25">
        <v>2</v>
      </c>
      <c r="L1022" s="184">
        <f t="shared" si="137"/>
        <v>1</v>
      </c>
      <c r="M1022" s="206"/>
      <c r="N1022" s="25"/>
      <c r="O1022" s="201">
        <f t="shared" si="138"/>
        <v>0</v>
      </c>
      <c r="P1022" s="172">
        <f t="shared" si="139"/>
        <v>2</v>
      </c>
      <c r="Q1022" s="173">
        <f t="shared" si="140"/>
        <v>2</v>
      </c>
      <c r="R1022" s="173" t="str">
        <f t="shared" si="141"/>
        <v/>
      </c>
      <c r="S1022" s="193" t="str">
        <f t="shared" si="142"/>
        <v/>
      </c>
    </row>
    <row r="1023" spans="1:19" x14ac:dyDescent="0.2">
      <c r="A1023" s="192" t="s">
        <v>425</v>
      </c>
      <c r="B1023" s="179" t="s">
        <v>195</v>
      </c>
      <c r="C1023" s="180" t="s">
        <v>253</v>
      </c>
      <c r="D1023" s="170"/>
      <c r="E1023" s="171"/>
      <c r="F1023" s="171"/>
      <c r="G1023" s="171"/>
      <c r="H1023" s="198" t="str">
        <f t="shared" si="136"/>
        <v/>
      </c>
      <c r="I1023" s="203">
        <v>1</v>
      </c>
      <c r="J1023" s="25">
        <v>1</v>
      </c>
      <c r="K1023" s="25">
        <v>1</v>
      </c>
      <c r="L1023" s="184">
        <f t="shared" si="137"/>
        <v>1</v>
      </c>
      <c r="M1023" s="206"/>
      <c r="N1023" s="25"/>
      <c r="O1023" s="201">
        <f t="shared" si="138"/>
        <v>0</v>
      </c>
      <c r="P1023" s="172">
        <f t="shared" si="139"/>
        <v>1</v>
      </c>
      <c r="Q1023" s="173">
        <f t="shared" si="140"/>
        <v>1</v>
      </c>
      <c r="R1023" s="173" t="str">
        <f t="shared" si="141"/>
        <v/>
      </c>
      <c r="S1023" s="193" t="str">
        <f t="shared" si="142"/>
        <v/>
      </c>
    </row>
    <row r="1024" spans="1:19" x14ac:dyDescent="0.2">
      <c r="A1024" s="192" t="s">
        <v>425</v>
      </c>
      <c r="B1024" s="179" t="s">
        <v>195</v>
      </c>
      <c r="C1024" s="180" t="s">
        <v>305</v>
      </c>
      <c r="D1024" s="170"/>
      <c r="E1024" s="171"/>
      <c r="F1024" s="171"/>
      <c r="G1024" s="171"/>
      <c r="H1024" s="198" t="str">
        <f t="shared" si="136"/>
        <v/>
      </c>
      <c r="I1024" s="203">
        <v>2</v>
      </c>
      <c r="J1024" s="25">
        <v>2</v>
      </c>
      <c r="K1024" s="25">
        <v>1</v>
      </c>
      <c r="L1024" s="184">
        <f t="shared" si="137"/>
        <v>0.5</v>
      </c>
      <c r="M1024" s="206"/>
      <c r="N1024" s="25"/>
      <c r="O1024" s="201">
        <f t="shared" si="138"/>
        <v>0</v>
      </c>
      <c r="P1024" s="172">
        <f t="shared" si="139"/>
        <v>2</v>
      </c>
      <c r="Q1024" s="173">
        <f t="shared" si="140"/>
        <v>2</v>
      </c>
      <c r="R1024" s="173" t="str">
        <f t="shared" si="141"/>
        <v/>
      </c>
      <c r="S1024" s="193" t="str">
        <f t="shared" si="142"/>
        <v/>
      </c>
    </row>
    <row r="1025" spans="1:19" x14ac:dyDescent="0.2">
      <c r="A1025" s="192" t="s">
        <v>425</v>
      </c>
      <c r="B1025" s="179" t="s">
        <v>198</v>
      </c>
      <c r="C1025" s="180" t="s">
        <v>199</v>
      </c>
      <c r="D1025" s="170"/>
      <c r="E1025" s="171"/>
      <c r="F1025" s="171"/>
      <c r="G1025" s="171"/>
      <c r="H1025" s="198" t="str">
        <f t="shared" si="136"/>
        <v/>
      </c>
      <c r="I1025" s="203">
        <v>53</v>
      </c>
      <c r="J1025" s="25">
        <v>47</v>
      </c>
      <c r="K1025" s="25">
        <v>29</v>
      </c>
      <c r="L1025" s="184">
        <f t="shared" si="137"/>
        <v>0.61702127659574468</v>
      </c>
      <c r="M1025" s="206"/>
      <c r="N1025" s="25">
        <v>4</v>
      </c>
      <c r="O1025" s="201">
        <f t="shared" si="138"/>
        <v>7.8431372549019607E-2</v>
      </c>
      <c r="P1025" s="172">
        <f t="shared" si="139"/>
        <v>53</v>
      </c>
      <c r="Q1025" s="173">
        <f t="shared" si="140"/>
        <v>47</v>
      </c>
      <c r="R1025" s="173">
        <f t="shared" si="141"/>
        <v>4</v>
      </c>
      <c r="S1025" s="193">
        <f t="shared" si="142"/>
        <v>7.8431372549019607E-2</v>
      </c>
    </row>
    <row r="1026" spans="1:19" x14ac:dyDescent="0.2">
      <c r="A1026" s="192" t="s">
        <v>425</v>
      </c>
      <c r="B1026" s="179" t="s">
        <v>204</v>
      </c>
      <c r="C1026" s="180" t="s">
        <v>205</v>
      </c>
      <c r="D1026" s="170"/>
      <c r="E1026" s="171"/>
      <c r="F1026" s="171"/>
      <c r="G1026" s="171"/>
      <c r="H1026" s="198" t="str">
        <f t="shared" si="136"/>
        <v/>
      </c>
      <c r="I1026" s="203">
        <v>640</v>
      </c>
      <c r="J1026" s="25">
        <v>611</v>
      </c>
      <c r="K1026" s="25">
        <v>602</v>
      </c>
      <c r="L1026" s="184">
        <f t="shared" si="137"/>
        <v>0.98527004909983629</v>
      </c>
      <c r="M1026" s="206"/>
      <c r="N1026" s="25">
        <v>6</v>
      </c>
      <c r="O1026" s="201">
        <f t="shared" si="138"/>
        <v>9.7244732576985422E-3</v>
      </c>
      <c r="P1026" s="172">
        <f t="shared" si="139"/>
        <v>640</v>
      </c>
      <c r="Q1026" s="173">
        <f t="shared" si="140"/>
        <v>611</v>
      </c>
      <c r="R1026" s="173">
        <f t="shared" si="141"/>
        <v>6</v>
      </c>
      <c r="S1026" s="193">
        <f t="shared" si="142"/>
        <v>9.7244732576985422E-3</v>
      </c>
    </row>
    <row r="1027" spans="1:19" ht="29" x14ac:dyDescent="0.2">
      <c r="A1027" s="192" t="s">
        <v>425</v>
      </c>
      <c r="B1027" s="179" t="s">
        <v>212</v>
      </c>
      <c r="C1027" s="180" t="s">
        <v>213</v>
      </c>
      <c r="D1027" s="170"/>
      <c r="E1027" s="171"/>
      <c r="F1027" s="171"/>
      <c r="G1027" s="171"/>
      <c r="H1027" s="198" t="str">
        <f t="shared" si="136"/>
        <v/>
      </c>
      <c r="I1027" s="203">
        <v>122</v>
      </c>
      <c r="J1027" s="25">
        <v>107</v>
      </c>
      <c r="K1027" s="25">
        <v>107</v>
      </c>
      <c r="L1027" s="184">
        <f t="shared" si="137"/>
        <v>1</v>
      </c>
      <c r="M1027" s="206"/>
      <c r="N1027" s="25">
        <v>8</v>
      </c>
      <c r="O1027" s="201">
        <f t="shared" si="138"/>
        <v>6.9565217391304349E-2</v>
      </c>
      <c r="P1027" s="172">
        <f t="shared" si="139"/>
        <v>122</v>
      </c>
      <c r="Q1027" s="173">
        <f t="shared" si="140"/>
        <v>107</v>
      </c>
      <c r="R1027" s="173">
        <f t="shared" si="141"/>
        <v>8</v>
      </c>
      <c r="S1027" s="193">
        <f t="shared" si="142"/>
        <v>6.9565217391304349E-2</v>
      </c>
    </row>
    <row r="1028" spans="1:19" x14ac:dyDescent="0.2">
      <c r="A1028" s="192" t="s">
        <v>425</v>
      </c>
      <c r="B1028" s="179" t="s">
        <v>215</v>
      </c>
      <c r="C1028" s="180" t="s">
        <v>217</v>
      </c>
      <c r="D1028" s="170"/>
      <c r="E1028" s="171"/>
      <c r="F1028" s="171"/>
      <c r="G1028" s="171"/>
      <c r="H1028" s="198" t="str">
        <f t="shared" si="136"/>
        <v/>
      </c>
      <c r="I1028" s="203">
        <v>126</v>
      </c>
      <c r="J1028" s="25">
        <v>118</v>
      </c>
      <c r="K1028" s="25">
        <v>99</v>
      </c>
      <c r="L1028" s="184">
        <f t="shared" si="137"/>
        <v>0.83898305084745761</v>
      </c>
      <c r="M1028" s="206"/>
      <c r="N1028" s="25">
        <v>3</v>
      </c>
      <c r="O1028" s="201">
        <f t="shared" si="138"/>
        <v>2.4793388429752067E-2</v>
      </c>
      <c r="P1028" s="172">
        <f t="shared" si="139"/>
        <v>126</v>
      </c>
      <c r="Q1028" s="173">
        <f t="shared" si="140"/>
        <v>118</v>
      </c>
      <c r="R1028" s="173">
        <f t="shared" si="141"/>
        <v>3</v>
      </c>
      <c r="S1028" s="193">
        <f t="shared" si="142"/>
        <v>2.4793388429752067E-2</v>
      </c>
    </row>
    <row r="1029" spans="1:19" x14ac:dyDescent="0.2">
      <c r="A1029" s="192" t="s">
        <v>425</v>
      </c>
      <c r="B1029" s="179" t="s">
        <v>220</v>
      </c>
      <c r="C1029" s="180" t="s">
        <v>224</v>
      </c>
      <c r="D1029" s="170"/>
      <c r="E1029" s="171"/>
      <c r="F1029" s="171"/>
      <c r="G1029" s="171"/>
      <c r="H1029" s="198" t="str">
        <f t="shared" si="136"/>
        <v/>
      </c>
      <c r="I1029" s="203">
        <v>32</v>
      </c>
      <c r="J1029" s="25">
        <v>30</v>
      </c>
      <c r="K1029" s="25">
        <v>29</v>
      </c>
      <c r="L1029" s="184">
        <f t="shared" si="137"/>
        <v>0.96666666666666667</v>
      </c>
      <c r="M1029" s="206"/>
      <c r="N1029" s="25"/>
      <c r="O1029" s="201">
        <f t="shared" si="138"/>
        <v>0</v>
      </c>
      <c r="P1029" s="172">
        <f t="shared" si="139"/>
        <v>32</v>
      </c>
      <c r="Q1029" s="173">
        <f t="shared" si="140"/>
        <v>30</v>
      </c>
      <c r="R1029" s="173" t="str">
        <f t="shared" si="141"/>
        <v/>
      </c>
      <c r="S1029" s="193" t="str">
        <f t="shared" si="142"/>
        <v/>
      </c>
    </row>
    <row r="1030" spans="1:19" ht="29" x14ac:dyDescent="0.2">
      <c r="A1030" s="192" t="s">
        <v>425</v>
      </c>
      <c r="B1030" s="179" t="s">
        <v>220</v>
      </c>
      <c r="C1030" s="180" t="s">
        <v>225</v>
      </c>
      <c r="D1030" s="170"/>
      <c r="E1030" s="171"/>
      <c r="F1030" s="171"/>
      <c r="G1030" s="171"/>
      <c r="H1030" s="198" t="str">
        <f t="shared" si="136"/>
        <v/>
      </c>
      <c r="I1030" s="203">
        <v>18</v>
      </c>
      <c r="J1030" s="25">
        <v>18</v>
      </c>
      <c r="K1030" s="25">
        <v>18</v>
      </c>
      <c r="L1030" s="184">
        <f t="shared" si="137"/>
        <v>1</v>
      </c>
      <c r="M1030" s="206"/>
      <c r="N1030" s="25"/>
      <c r="O1030" s="201">
        <f t="shared" si="138"/>
        <v>0</v>
      </c>
      <c r="P1030" s="172">
        <f t="shared" si="139"/>
        <v>18</v>
      </c>
      <c r="Q1030" s="173">
        <f t="shared" si="140"/>
        <v>18</v>
      </c>
      <c r="R1030" s="173" t="str">
        <f t="shared" si="141"/>
        <v/>
      </c>
      <c r="S1030" s="193" t="str">
        <f t="shared" si="142"/>
        <v/>
      </c>
    </row>
    <row r="1031" spans="1:19" x14ac:dyDescent="0.2">
      <c r="A1031" s="192" t="s">
        <v>425</v>
      </c>
      <c r="B1031" s="179" t="s">
        <v>220</v>
      </c>
      <c r="C1031" s="180" t="s">
        <v>226</v>
      </c>
      <c r="D1031" s="170"/>
      <c r="E1031" s="171"/>
      <c r="F1031" s="171"/>
      <c r="G1031" s="171"/>
      <c r="H1031" s="198" t="str">
        <f t="shared" si="136"/>
        <v/>
      </c>
      <c r="I1031" s="203">
        <v>15</v>
      </c>
      <c r="J1031" s="25">
        <v>15</v>
      </c>
      <c r="K1031" s="25">
        <v>13</v>
      </c>
      <c r="L1031" s="184">
        <f t="shared" si="137"/>
        <v>0.8666666666666667</v>
      </c>
      <c r="M1031" s="206"/>
      <c r="N1031" s="25"/>
      <c r="O1031" s="201">
        <f t="shared" si="138"/>
        <v>0</v>
      </c>
      <c r="P1031" s="172">
        <f t="shared" si="139"/>
        <v>15</v>
      </c>
      <c r="Q1031" s="173">
        <f t="shared" si="140"/>
        <v>15</v>
      </c>
      <c r="R1031" s="173" t="str">
        <f t="shared" si="141"/>
        <v/>
      </c>
      <c r="S1031" s="193" t="str">
        <f t="shared" si="142"/>
        <v/>
      </c>
    </row>
    <row r="1032" spans="1:19" x14ac:dyDescent="0.2">
      <c r="A1032" s="192" t="s">
        <v>429</v>
      </c>
      <c r="B1032" s="179" t="s">
        <v>4</v>
      </c>
      <c r="C1032" s="180" t="s">
        <v>5</v>
      </c>
      <c r="D1032" s="170"/>
      <c r="E1032" s="171"/>
      <c r="F1032" s="171"/>
      <c r="G1032" s="171"/>
      <c r="H1032" s="198" t="str">
        <f t="shared" si="136"/>
        <v/>
      </c>
      <c r="I1032" s="203">
        <v>1</v>
      </c>
      <c r="J1032" s="25">
        <v>0</v>
      </c>
      <c r="K1032" s="25">
        <v>0</v>
      </c>
      <c r="L1032" s="184" t="str">
        <f t="shared" si="137"/>
        <v/>
      </c>
      <c r="M1032" s="206">
        <v>0</v>
      </c>
      <c r="N1032" s="25">
        <v>0</v>
      </c>
      <c r="O1032" s="201" t="str">
        <f t="shared" si="138"/>
        <v/>
      </c>
      <c r="P1032" s="172">
        <f t="shared" si="139"/>
        <v>1</v>
      </c>
      <c r="Q1032" s="173" t="str">
        <f t="shared" si="140"/>
        <v/>
      </c>
      <c r="R1032" s="173" t="str">
        <f t="shared" si="141"/>
        <v/>
      </c>
      <c r="S1032" s="193" t="str">
        <f t="shared" si="142"/>
        <v/>
      </c>
    </row>
    <row r="1033" spans="1:19" x14ac:dyDescent="0.2">
      <c r="A1033" s="192" t="s">
        <v>429</v>
      </c>
      <c r="B1033" s="179" t="s">
        <v>10</v>
      </c>
      <c r="C1033" s="180" t="s">
        <v>11</v>
      </c>
      <c r="D1033" s="170"/>
      <c r="E1033" s="171"/>
      <c r="F1033" s="171"/>
      <c r="G1033" s="171"/>
      <c r="H1033" s="198" t="str">
        <f t="shared" si="136"/>
        <v/>
      </c>
      <c r="I1033" s="203">
        <v>4</v>
      </c>
      <c r="J1033" s="25">
        <v>4</v>
      </c>
      <c r="K1033" s="25">
        <v>4</v>
      </c>
      <c r="L1033" s="184">
        <f t="shared" si="137"/>
        <v>1</v>
      </c>
      <c r="M1033" s="206">
        <v>0</v>
      </c>
      <c r="N1033" s="25">
        <v>0</v>
      </c>
      <c r="O1033" s="201">
        <f t="shared" si="138"/>
        <v>0</v>
      </c>
      <c r="P1033" s="172">
        <f t="shared" si="139"/>
        <v>4</v>
      </c>
      <c r="Q1033" s="173">
        <f t="shared" si="140"/>
        <v>4</v>
      </c>
      <c r="R1033" s="173" t="str">
        <f t="shared" si="141"/>
        <v/>
      </c>
      <c r="S1033" s="193" t="str">
        <f t="shared" si="142"/>
        <v/>
      </c>
    </row>
    <row r="1034" spans="1:19" x14ac:dyDescent="0.2">
      <c r="A1034" s="192" t="s">
        <v>429</v>
      </c>
      <c r="B1034" s="179" t="s">
        <v>35</v>
      </c>
      <c r="C1034" s="180" t="s">
        <v>37</v>
      </c>
      <c r="D1034" s="170"/>
      <c r="E1034" s="171"/>
      <c r="F1034" s="171"/>
      <c r="G1034" s="171"/>
      <c r="H1034" s="198" t="str">
        <f t="shared" si="136"/>
        <v/>
      </c>
      <c r="I1034" s="203">
        <v>2</v>
      </c>
      <c r="J1034" s="25">
        <v>2</v>
      </c>
      <c r="K1034" s="25">
        <v>0</v>
      </c>
      <c r="L1034" s="184">
        <f t="shared" si="137"/>
        <v>0</v>
      </c>
      <c r="M1034" s="206">
        <v>0</v>
      </c>
      <c r="N1034" s="25">
        <v>0</v>
      </c>
      <c r="O1034" s="201">
        <f t="shared" si="138"/>
        <v>0</v>
      </c>
      <c r="P1034" s="172">
        <f t="shared" si="139"/>
        <v>2</v>
      </c>
      <c r="Q1034" s="173">
        <f t="shared" si="140"/>
        <v>2</v>
      </c>
      <c r="R1034" s="173" t="str">
        <f t="shared" si="141"/>
        <v/>
      </c>
      <c r="S1034" s="193" t="str">
        <f t="shared" si="142"/>
        <v/>
      </c>
    </row>
    <row r="1035" spans="1:19" x14ac:dyDescent="0.2">
      <c r="A1035" s="192" t="s">
        <v>429</v>
      </c>
      <c r="B1035" s="179" t="s">
        <v>42</v>
      </c>
      <c r="C1035" s="180" t="s">
        <v>43</v>
      </c>
      <c r="D1035" s="170"/>
      <c r="E1035" s="171"/>
      <c r="F1035" s="171"/>
      <c r="G1035" s="171"/>
      <c r="H1035" s="198" t="str">
        <f t="shared" si="136"/>
        <v/>
      </c>
      <c r="I1035" s="203">
        <v>542</v>
      </c>
      <c r="J1035" s="25">
        <v>454</v>
      </c>
      <c r="K1035" s="25">
        <v>56</v>
      </c>
      <c r="L1035" s="184">
        <f t="shared" si="137"/>
        <v>0.12334801762114538</v>
      </c>
      <c r="M1035" s="206">
        <v>0</v>
      </c>
      <c r="N1035" s="25">
        <v>78</v>
      </c>
      <c r="O1035" s="201">
        <f t="shared" si="138"/>
        <v>0.14661654135338345</v>
      </c>
      <c r="P1035" s="172">
        <f t="shared" si="139"/>
        <v>542</v>
      </c>
      <c r="Q1035" s="173">
        <f t="shared" si="140"/>
        <v>454</v>
      </c>
      <c r="R1035" s="173">
        <f t="shared" si="141"/>
        <v>78</v>
      </c>
      <c r="S1035" s="193">
        <f t="shared" si="142"/>
        <v>0.14661654135338345</v>
      </c>
    </row>
    <row r="1036" spans="1:19" x14ac:dyDescent="0.2">
      <c r="A1036" s="192" t="s">
        <v>429</v>
      </c>
      <c r="B1036" s="179" t="s">
        <v>42</v>
      </c>
      <c r="C1036" s="180" t="s">
        <v>46</v>
      </c>
      <c r="D1036" s="170"/>
      <c r="E1036" s="171"/>
      <c r="F1036" s="171"/>
      <c r="G1036" s="171"/>
      <c r="H1036" s="198" t="str">
        <f t="shared" si="136"/>
        <v/>
      </c>
      <c r="I1036" s="203">
        <v>321</v>
      </c>
      <c r="J1036" s="25">
        <v>299</v>
      </c>
      <c r="K1036" s="25">
        <v>161</v>
      </c>
      <c r="L1036" s="184">
        <f t="shared" si="137"/>
        <v>0.53846153846153844</v>
      </c>
      <c r="M1036" s="206">
        <v>0</v>
      </c>
      <c r="N1036" s="25">
        <v>13</v>
      </c>
      <c r="O1036" s="201">
        <f t="shared" si="138"/>
        <v>4.1666666666666664E-2</v>
      </c>
      <c r="P1036" s="172">
        <f t="shared" si="139"/>
        <v>321</v>
      </c>
      <c r="Q1036" s="173">
        <f t="shared" si="140"/>
        <v>299</v>
      </c>
      <c r="R1036" s="173">
        <f t="shared" si="141"/>
        <v>13</v>
      </c>
      <c r="S1036" s="193">
        <f t="shared" si="142"/>
        <v>4.1666666666666664E-2</v>
      </c>
    </row>
    <row r="1037" spans="1:19" x14ac:dyDescent="0.2">
      <c r="A1037" s="192" t="s">
        <v>429</v>
      </c>
      <c r="B1037" s="179" t="s">
        <v>65</v>
      </c>
      <c r="C1037" s="180" t="s">
        <v>66</v>
      </c>
      <c r="D1037" s="170"/>
      <c r="E1037" s="171"/>
      <c r="F1037" s="171"/>
      <c r="G1037" s="171"/>
      <c r="H1037" s="198" t="str">
        <f t="shared" si="136"/>
        <v/>
      </c>
      <c r="I1037" s="203">
        <v>87</v>
      </c>
      <c r="J1037" s="25">
        <v>75</v>
      </c>
      <c r="K1037" s="25">
        <v>8</v>
      </c>
      <c r="L1037" s="184">
        <f t="shared" si="137"/>
        <v>0.10666666666666667</v>
      </c>
      <c r="M1037" s="206">
        <v>1</v>
      </c>
      <c r="N1037" s="25">
        <v>12</v>
      </c>
      <c r="O1037" s="201">
        <f t="shared" si="138"/>
        <v>0.13636363636363635</v>
      </c>
      <c r="P1037" s="172">
        <f t="shared" si="139"/>
        <v>87</v>
      </c>
      <c r="Q1037" s="173">
        <f t="shared" si="140"/>
        <v>76</v>
      </c>
      <c r="R1037" s="173">
        <f t="shared" si="141"/>
        <v>12</v>
      </c>
      <c r="S1037" s="193">
        <f t="shared" si="142"/>
        <v>0.13636363636363635</v>
      </c>
    </row>
    <row r="1038" spans="1:19" x14ac:dyDescent="0.2">
      <c r="A1038" s="192" t="s">
        <v>429</v>
      </c>
      <c r="B1038" s="179" t="s">
        <v>92</v>
      </c>
      <c r="C1038" s="180" t="s">
        <v>93</v>
      </c>
      <c r="D1038" s="170"/>
      <c r="E1038" s="171"/>
      <c r="F1038" s="171"/>
      <c r="G1038" s="171"/>
      <c r="H1038" s="198" t="str">
        <f t="shared" si="136"/>
        <v/>
      </c>
      <c r="I1038" s="203">
        <v>72</v>
      </c>
      <c r="J1038" s="25">
        <v>64</v>
      </c>
      <c r="K1038" s="25">
        <v>28</v>
      </c>
      <c r="L1038" s="184">
        <f t="shared" si="137"/>
        <v>0.4375</v>
      </c>
      <c r="M1038" s="206">
        <v>8</v>
      </c>
      <c r="N1038" s="25">
        <v>8</v>
      </c>
      <c r="O1038" s="201">
        <f t="shared" si="138"/>
        <v>0.1</v>
      </c>
      <c r="P1038" s="172">
        <f t="shared" si="139"/>
        <v>72</v>
      </c>
      <c r="Q1038" s="173">
        <f t="shared" si="140"/>
        <v>72</v>
      </c>
      <c r="R1038" s="173">
        <f t="shared" si="141"/>
        <v>8</v>
      </c>
      <c r="S1038" s="193">
        <f t="shared" si="142"/>
        <v>0.1</v>
      </c>
    </row>
    <row r="1039" spans="1:19" x14ac:dyDescent="0.2">
      <c r="A1039" s="192" t="s">
        <v>429</v>
      </c>
      <c r="B1039" s="179" t="s">
        <v>105</v>
      </c>
      <c r="C1039" s="180" t="s">
        <v>106</v>
      </c>
      <c r="D1039" s="170"/>
      <c r="E1039" s="171"/>
      <c r="F1039" s="171"/>
      <c r="G1039" s="171"/>
      <c r="H1039" s="198" t="str">
        <f t="shared" si="136"/>
        <v/>
      </c>
      <c r="I1039" s="203">
        <v>23</v>
      </c>
      <c r="J1039" s="25">
        <v>20</v>
      </c>
      <c r="K1039" s="25">
        <v>14</v>
      </c>
      <c r="L1039" s="184">
        <f t="shared" si="137"/>
        <v>0.7</v>
      </c>
      <c r="M1039" s="206">
        <v>0</v>
      </c>
      <c r="N1039" s="25">
        <v>2</v>
      </c>
      <c r="O1039" s="201">
        <f t="shared" si="138"/>
        <v>9.0909090909090912E-2</v>
      </c>
      <c r="P1039" s="172">
        <f t="shared" si="139"/>
        <v>23</v>
      </c>
      <c r="Q1039" s="173">
        <f t="shared" si="140"/>
        <v>20</v>
      </c>
      <c r="R1039" s="173">
        <f t="shared" si="141"/>
        <v>2</v>
      </c>
      <c r="S1039" s="193">
        <f t="shared" si="142"/>
        <v>9.0909090909090912E-2</v>
      </c>
    </row>
    <row r="1040" spans="1:19" x14ac:dyDescent="0.2">
      <c r="A1040" s="192" t="s">
        <v>429</v>
      </c>
      <c r="B1040" s="179" t="s">
        <v>121</v>
      </c>
      <c r="C1040" s="180" t="s">
        <v>121</v>
      </c>
      <c r="D1040" s="170"/>
      <c r="E1040" s="171"/>
      <c r="F1040" s="171"/>
      <c r="G1040" s="171"/>
      <c r="H1040" s="198" t="str">
        <f t="shared" si="136"/>
        <v/>
      </c>
      <c r="I1040" s="203">
        <v>48</v>
      </c>
      <c r="J1040" s="25">
        <v>48</v>
      </c>
      <c r="K1040" s="25">
        <v>45</v>
      </c>
      <c r="L1040" s="184">
        <f t="shared" si="137"/>
        <v>0.9375</v>
      </c>
      <c r="M1040" s="206">
        <v>0</v>
      </c>
      <c r="N1040" s="25">
        <v>0</v>
      </c>
      <c r="O1040" s="201">
        <f t="shared" si="138"/>
        <v>0</v>
      </c>
      <c r="P1040" s="172">
        <f t="shared" si="139"/>
        <v>48</v>
      </c>
      <c r="Q1040" s="173">
        <f t="shared" si="140"/>
        <v>48</v>
      </c>
      <c r="R1040" s="173" t="str">
        <f t="shared" si="141"/>
        <v/>
      </c>
      <c r="S1040" s="193" t="str">
        <f t="shared" si="142"/>
        <v/>
      </c>
    </row>
    <row r="1041" spans="1:19" x14ac:dyDescent="0.2">
      <c r="A1041" s="192" t="s">
        <v>429</v>
      </c>
      <c r="B1041" s="179" t="s">
        <v>514</v>
      </c>
      <c r="C1041" s="180" t="s">
        <v>515</v>
      </c>
      <c r="D1041" s="170"/>
      <c r="E1041" s="171"/>
      <c r="F1041" s="171"/>
      <c r="G1041" s="171"/>
      <c r="H1041" s="198" t="str">
        <f t="shared" si="136"/>
        <v/>
      </c>
      <c r="I1041" s="203">
        <v>495</v>
      </c>
      <c r="J1041" s="25">
        <v>426</v>
      </c>
      <c r="K1041" s="25">
        <v>279</v>
      </c>
      <c r="L1041" s="184">
        <f t="shared" si="137"/>
        <v>0.65492957746478875</v>
      </c>
      <c r="M1041" s="206">
        <v>2</v>
      </c>
      <c r="N1041" s="25">
        <v>64</v>
      </c>
      <c r="O1041" s="201">
        <f t="shared" si="138"/>
        <v>0.13008130081300814</v>
      </c>
      <c r="P1041" s="172">
        <f t="shared" si="139"/>
        <v>495</v>
      </c>
      <c r="Q1041" s="173">
        <f t="shared" si="140"/>
        <v>428</v>
      </c>
      <c r="R1041" s="173">
        <f t="shared" si="141"/>
        <v>64</v>
      </c>
      <c r="S1041" s="193">
        <f t="shared" si="142"/>
        <v>0.13008130081300814</v>
      </c>
    </row>
    <row r="1042" spans="1:19" ht="29" x14ac:dyDescent="0.2">
      <c r="A1042" s="192" t="s">
        <v>429</v>
      </c>
      <c r="B1042" s="179" t="s">
        <v>168</v>
      </c>
      <c r="C1042" s="180" t="s">
        <v>170</v>
      </c>
      <c r="D1042" s="170"/>
      <c r="E1042" s="171"/>
      <c r="F1042" s="171"/>
      <c r="G1042" s="171"/>
      <c r="H1042" s="198" t="str">
        <f t="shared" si="136"/>
        <v/>
      </c>
      <c r="I1042" s="203">
        <v>81</v>
      </c>
      <c r="J1042" s="25">
        <v>70</v>
      </c>
      <c r="K1042" s="25">
        <v>65</v>
      </c>
      <c r="L1042" s="184">
        <f t="shared" si="137"/>
        <v>0.9285714285714286</v>
      </c>
      <c r="M1042" s="206">
        <v>0</v>
      </c>
      <c r="N1042" s="25">
        <v>10</v>
      </c>
      <c r="O1042" s="201">
        <f t="shared" ref="O1042:O1049" si="143">IF((J1042+M1042+N1042)&lt;&gt;0,N1042/(J1042+M1042+N1042),"")</f>
        <v>0.125</v>
      </c>
      <c r="P1042" s="172">
        <f t="shared" ref="P1042:P1049" si="144">IF(SUM(D1042,I1042)&gt;0,SUM(D1042,I1042),"")</f>
        <v>81</v>
      </c>
      <c r="Q1042" s="173">
        <f t="shared" ref="Q1042:Q1049" si="145">IF(SUM(E1042,J1042, M1042)&gt;0,SUM(E1042,J1042, M1042),"")</f>
        <v>70</v>
      </c>
      <c r="R1042" s="173">
        <f t="shared" ref="R1042:R1049" si="146">IF(SUM(G1042,N1042)&gt;0,SUM(G1042,N1042),"")</f>
        <v>10</v>
      </c>
      <c r="S1042" s="193">
        <f t="shared" ref="S1042:S1049" si="147">IFERROR(IF((Q1042+R1042)&lt;&gt;0,R1042/(Q1042+R1042),""),"")</f>
        <v>0.125</v>
      </c>
    </row>
    <row r="1043" spans="1:19" x14ac:dyDescent="0.2">
      <c r="A1043" s="192" t="s">
        <v>429</v>
      </c>
      <c r="B1043" s="179" t="s">
        <v>174</v>
      </c>
      <c r="C1043" s="180" t="s">
        <v>175</v>
      </c>
      <c r="D1043" s="170"/>
      <c r="E1043" s="171"/>
      <c r="F1043" s="171"/>
      <c r="G1043" s="171"/>
      <c r="H1043" s="198" t="str">
        <f t="shared" si="136"/>
        <v/>
      </c>
      <c r="I1043" s="203">
        <v>146</v>
      </c>
      <c r="J1043" s="25">
        <v>137</v>
      </c>
      <c r="K1043" s="25">
        <v>136</v>
      </c>
      <c r="L1043" s="184">
        <f t="shared" si="137"/>
        <v>0.99270072992700731</v>
      </c>
      <c r="M1043" s="206">
        <v>0</v>
      </c>
      <c r="N1043" s="25">
        <v>8</v>
      </c>
      <c r="O1043" s="201">
        <f t="shared" si="143"/>
        <v>5.5172413793103448E-2</v>
      </c>
      <c r="P1043" s="172">
        <f t="shared" si="144"/>
        <v>146</v>
      </c>
      <c r="Q1043" s="173">
        <f t="shared" si="145"/>
        <v>137</v>
      </c>
      <c r="R1043" s="173">
        <f t="shared" si="146"/>
        <v>8</v>
      </c>
      <c r="S1043" s="193">
        <f t="shared" si="147"/>
        <v>5.5172413793103448E-2</v>
      </c>
    </row>
    <row r="1044" spans="1:19" x14ac:dyDescent="0.2">
      <c r="A1044" s="192" t="s">
        <v>429</v>
      </c>
      <c r="B1044" s="179" t="s">
        <v>202</v>
      </c>
      <c r="C1044" s="180" t="s">
        <v>203</v>
      </c>
      <c r="D1044" s="170"/>
      <c r="E1044" s="171"/>
      <c r="F1044" s="171"/>
      <c r="G1044" s="171"/>
      <c r="H1044" s="198" t="str">
        <f t="shared" si="136"/>
        <v/>
      </c>
      <c r="I1044" s="203">
        <v>41</v>
      </c>
      <c r="J1044" s="25">
        <v>40</v>
      </c>
      <c r="K1044" s="25">
        <v>30</v>
      </c>
      <c r="L1044" s="184">
        <f t="shared" si="137"/>
        <v>0.75</v>
      </c>
      <c r="M1044" s="206">
        <v>0</v>
      </c>
      <c r="N1044" s="25">
        <v>1</v>
      </c>
      <c r="O1044" s="201">
        <f t="shared" si="143"/>
        <v>2.4390243902439025E-2</v>
      </c>
      <c r="P1044" s="172">
        <f t="shared" si="144"/>
        <v>41</v>
      </c>
      <c r="Q1044" s="173">
        <f t="shared" si="145"/>
        <v>40</v>
      </c>
      <c r="R1044" s="173">
        <f t="shared" si="146"/>
        <v>1</v>
      </c>
      <c r="S1044" s="193">
        <f t="shared" si="147"/>
        <v>2.4390243902439025E-2</v>
      </c>
    </row>
    <row r="1045" spans="1:19" x14ac:dyDescent="0.2">
      <c r="A1045" s="192" t="s">
        <v>429</v>
      </c>
      <c r="B1045" s="179" t="s">
        <v>204</v>
      </c>
      <c r="C1045" s="180" t="s">
        <v>206</v>
      </c>
      <c r="D1045" s="170"/>
      <c r="E1045" s="171"/>
      <c r="F1045" s="171"/>
      <c r="G1045" s="171"/>
      <c r="H1045" s="198" t="str">
        <f t="shared" si="136"/>
        <v/>
      </c>
      <c r="I1045" s="203">
        <v>1126</v>
      </c>
      <c r="J1045" s="25">
        <v>907</v>
      </c>
      <c r="K1045" s="25">
        <v>651</v>
      </c>
      <c r="L1045" s="184">
        <f t="shared" si="137"/>
        <v>0.71775082690187431</v>
      </c>
      <c r="M1045" s="206">
        <v>1</v>
      </c>
      <c r="N1045" s="25">
        <v>206</v>
      </c>
      <c r="O1045" s="201">
        <f t="shared" si="143"/>
        <v>0.18491921005385997</v>
      </c>
      <c r="P1045" s="172">
        <f t="shared" si="144"/>
        <v>1126</v>
      </c>
      <c r="Q1045" s="173">
        <f t="shared" si="145"/>
        <v>908</v>
      </c>
      <c r="R1045" s="173">
        <f t="shared" si="146"/>
        <v>206</v>
      </c>
      <c r="S1045" s="193">
        <f t="shared" si="147"/>
        <v>0.18491921005385997</v>
      </c>
    </row>
    <row r="1046" spans="1:19" ht="29" x14ac:dyDescent="0.2">
      <c r="A1046" s="192" t="s">
        <v>429</v>
      </c>
      <c r="B1046" s="179" t="s">
        <v>212</v>
      </c>
      <c r="C1046" s="180" t="s">
        <v>213</v>
      </c>
      <c r="D1046" s="170"/>
      <c r="E1046" s="171"/>
      <c r="F1046" s="171"/>
      <c r="G1046" s="171"/>
      <c r="H1046" s="198" t="str">
        <f t="shared" si="136"/>
        <v/>
      </c>
      <c r="I1046" s="203">
        <v>451</v>
      </c>
      <c r="J1046" s="25">
        <v>199</v>
      </c>
      <c r="K1046" s="25">
        <v>129</v>
      </c>
      <c r="L1046" s="184">
        <f t="shared" si="137"/>
        <v>0.64824120603015079</v>
      </c>
      <c r="M1046" s="206">
        <v>3</v>
      </c>
      <c r="N1046" s="25">
        <v>248</v>
      </c>
      <c r="O1046" s="201">
        <f t="shared" si="143"/>
        <v>0.55111111111111111</v>
      </c>
      <c r="P1046" s="172">
        <f t="shared" si="144"/>
        <v>451</v>
      </c>
      <c r="Q1046" s="173">
        <f t="shared" si="145"/>
        <v>202</v>
      </c>
      <c r="R1046" s="173">
        <f t="shared" si="146"/>
        <v>248</v>
      </c>
      <c r="S1046" s="193">
        <f t="shared" si="147"/>
        <v>0.55111111111111111</v>
      </c>
    </row>
    <row r="1047" spans="1:19" x14ac:dyDescent="0.2">
      <c r="A1047" s="192" t="s">
        <v>429</v>
      </c>
      <c r="B1047" s="179" t="s">
        <v>215</v>
      </c>
      <c r="C1047" s="180" t="s">
        <v>217</v>
      </c>
      <c r="D1047" s="170"/>
      <c r="E1047" s="171"/>
      <c r="F1047" s="171"/>
      <c r="G1047" s="171"/>
      <c r="H1047" s="198" t="str">
        <f t="shared" si="136"/>
        <v/>
      </c>
      <c r="I1047" s="203">
        <v>816</v>
      </c>
      <c r="J1047" s="25">
        <v>779</v>
      </c>
      <c r="K1047" s="25">
        <v>622</v>
      </c>
      <c r="L1047" s="184">
        <f t="shared" si="137"/>
        <v>0.79845956354300385</v>
      </c>
      <c r="M1047" s="206">
        <v>5</v>
      </c>
      <c r="N1047" s="25">
        <v>37</v>
      </c>
      <c r="O1047" s="201">
        <f t="shared" si="143"/>
        <v>4.5066991473812421E-2</v>
      </c>
      <c r="P1047" s="172">
        <f t="shared" si="144"/>
        <v>816</v>
      </c>
      <c r="Q1047" s="173">
        <f t="shared" si="145"/>
        <v>784</v>
      </c>
      <c r="R1047" s="173">
        <f t="shared" si="146"/>
        <v>37</v>
      </c>
      <c r="S1047" s="193">
        <f t="shared" si="147"/>
        <v>4.5066991473812421E-2</v>
      </c>
    </row>
    <row r="1048" spans="1:19" x14ac:dyDescent="0.2">
      <c r="A1048" s="192" t="s">
        <v>429</v>
      </c>
      <c r="B1048" s="179" t="s">
        <v>220</v>
      </c>
      <c r="C1048" s="180" t="s">
        <v>224</v>
      </c>
      <c r="D1048" s="170"/>
      <c r="E1048" s="171"/>
      <c r="F1048" s="171"/>
      <c r="G1048" s="171"/>
      <c r="H1048" s="198" t="str">
        <f t="shared" si="136"/>
        <v/>
      </c>
      <c r="I1048" s="203">
        <v>12</v>
      </c>
      <c r="J1048" s="25">
        <v>8</v>
      </c>
      <c r="K1048" s="25">
        <v>2</v>
      </c>
      <c r="L1048" s="184">
        <f t="shared" si="137"/>
        <v>0.25</v>
      </c>
      <c r="M1048" s="206">
        <v>0</v>
      </c>
      <c r="N1048" s="25">
        <v>2</v>
      </c>
      <c r="O1048" s="201">
        <f t="shared" si="143"/>
        <v>0.2</v>
      </c>
      <c r="P1048" s="172">
        <f t="shared" si="144"/>
        <v>12</v>
      </c>
      <c r="Q1048" s="173">
        <f t="shared" si="145"/>
        <v>8</v>
      </c>
      <c r="R1048" s="173">
        <f t="shared" si="146"/>
        <v>2</v>
      </c>
      <c r="S1048" s="193">
        <f t="shared" si="147"/>
        <v>0.2</v>
      </c>
    </row>
    <row r="1049" spans="1:19" x14ac:dyDescent="0.2">
      <c r="A1049" s="192" t="s">
        <v>429</v>
      </c>
      <c r="B1049" s="179" t="s">
        <v>220</v>
      </c>
      <c r="C1049" s="180" t="s">
        <v>226</v>
      </c>
      <c r="D1049" s="170"/>
      <c r="E1049" s="171"/>
      <c r="F1049" s="171"/>
      <c r="G1049" s="171"/>
      <c r="H1049" s="198" t="str">
        <f t="shared" si="136"/>
        <v/>
      </c>
      <c r="I1049" s="203">
        <v>27</v>
      </c>
      <c r="J1049" s="25">
        <v>25</v>
      </c>
      <c r="K1049" s="25">
        <v>3</v>
      </c>
      <c r="L1049" s="184">
        <f t="shared" si="137"/>
        <v>0.12</v>
      </c>
      <c r="M1049" s="206">
        <v>0</v>
      </c>
      <c r="N1049" s="25">
        <v>2</v>
      </c>
      <c r="O1049" s="201">
        <f t="shared" si="143"/>
        <v>7.407407407407407E-2</v>
      </c>
      <c r="P1049" s="172">
        <f t="shared" si="144"/>
        <v>27</v>
      </c>
      <c r="Q1049" s="173">
        <f t="shared" si="145"/>
        <v>25</v>
      </c>
      <c r="R1049" s="173">
        <f t="shared" si="146"/>
        <v>2</v>
      </c>
      <c r="S1049" s="193">
        <f t="shared" si="147"/>
        <v>7.407407407407407E-2</v>
      </c>
    </row>
    <row r="1050" spans="1:19" x14ac:dyDescent="0.2">
      <c r="A1050" s="192" t="s">
        <v>394</v>
      </c>
      <c r="B1050" s="179" t="s">
        <v>0</v>
      </c>
      <c r="C1050" s="180" t="s">
        <v>1</v>
      </c>
      <c r="D1050" s="170">
        <v>0</v>
      </c>
      <c r="E1050" s="171">
        <v>0</v>
      </c>
      <c r="F1050" s="171">
        <v>0</v>
      </c>
      <c r="G1050" s="171">
        <v>0</v>
      </c>
      <c r="H1050" s="198" t="str">
        <f t="shared" si="136"/>
        <v/>
      </c>
      <c r="I1050" s="203">
        <v>37</v>
      </c>
      <c r="J1050" s="25">
        <v>25</v>
      </c>
      <c r="K1050" s="25">
        <v>14</v>
      </c>
      <c r="L1050" s="184">
        <f t="shared" si="137"/>
        <v>0.56000000000000005</v>
      </c>
      <c r="M1050" s="25">
        <v>9</v>
      </c>
      <c r="N1050" s="25">
        <v>3</v>
      </c>
      <c r="O1050" s="201">
        <f t="shared" si="138"/>
        <v>8.1081081081081086E-2</v>
      </c>
      <c r="P1050" s="172">
        <f t="shared" si="139"/>
        <v>37</v>
      </c>
      <c r="Q1050" s="173">
        <f t="shared" si="140"/>
        <v>34</v>
      </c>
      <c r="R1050" s="173">
        <f t="shared" si="141"/>
        <v>3</v>
      </c>
      <c r="S1050" s="193">
        <f t="shared" si="142"/>
        <v>8.1081081081081086E-2</v>
      </c>
    </row>
    <row r="1051" spans="1:19" x14ac:dyDescent="0.2">
      <c r="A1051" s="192" t="s">
        <v>394</v>
      </c>
      <c r="B1051" s="179" t="s">
        <v>4</v>
      </c>
      <c r="C1051" s="180" t="s">
        <v>5</v>
      </c>
      <c r="D1051" s="170">
        <v>0</v>
      </c>
      <c r="E1051" s="171">
        <v>0</v>
      </c>
      <c r="F1051" s="171">
        <v>0</v>
      </c>
      <c r="G1051" s="171">
        <v>0</v>
      </c>
      <c r="H1051" s="198" t="str">
        <f t="shared" si="136"/>
        <v/>
      </c>
      <c r="I1051" s="203">
        <v>310</v>
      </c>
      <c r="J1051" s="25">
        <v>232</v>
      </c>
      <c r="K1051" s="25">
        <v>187</v>
      </c>
      <c r="L1051" s="184">
        <f t="shared" si="137"/>
        <v>0.80603448275862066</v>
      </c>
      <c r="M1051" s="206">
        <v>0</v>
      </c>
      <c r="N1051" s="25">
        <v>59</v>
      </c>
      <c r="O1051" s="201">
        <f t="shared" si="138"/>
        <v>0.20274914089347079</v>
      </c>
      <c r="P1051" s="172">
        <f t="shared" si="139"/>
        <v>310</v>
      </c>
      <c r="Q1051" s="173">
        <f t="shared" si="140"/>
        <v>232</v>
      </c>
      <c r="R1051" s="173">
        <f t="shared" si="141"/>
        <v>59</v>
      </c>
      <c r="S1051" s="193">
        <f t="shared" si="142"/>
        <v>0.20274914089347079</v>
      </c>
    </row>
    <row r="1052" spans="1:19" x14ac:dyDescent="0.2">
      <c r="A1052" s="192" t="s">
        <v>394</v>
      </c>
      <c r="B1052" s="179" t="s">
        <v>6</v>
      </c>
      <c r="C1052" s="180" t="s">
        <v>7</v>
      </c>
      <c r="D1052" s="170">
        <v>0</v>
      </c>
      <c r="E1052" s="171">
        <v>0</v>
      </c>
      <c r="F1052" s="171">
        <v>0</v>
      </c>
      <c r="G1052" s="171">
        <v>0</v>
      </c>
      <c r="H1052" s="198" t="str">
        <f t="shared" si="136"/>
        <v/>
      </c>
      <c r="I1052" s="203">
        <v>252</v>
      </c>
      <c r="J1052" s="25">
        <v>112</v>
      </c>
      <c r="K1052" s="25">
        <v>49</v>
      </c>
      <c r="L1052" s="184">
        <f t="shared" si="137"/>
        <v>0.4375</v>
      </c>
      <c r="M1052" s="206">
        <v>0</v>
      </c>
      <c r="N1052" s="25">
        <v>132</v>
      </c>
      <c r="O1052" s="201">
        <f t="shared" si="138"/>
        <v>0.54098360655737709</v>
      </c>
      <c r="P1052" s="172">
        <f t="shared" si="139"/>
        <v>252</v>
      </c>
      <c r="Q1052" s="173">
        <f t="shared" si="140"/>
        <v>112</v>
      </c>
      <c r="R1052" s="173">
        <f t="shared" si="141"/>
        <v>132</v>
      </c>
      <c r="S1052" s="193">
        <f t="shared" si="142"/>
        <v>0.54098360655737709</v>
      </c>
    </row>
    <row r="1053" spans="1:19" x14ac:dyDescent="0.2">
      <c r="A1053" s="192" t="s">
        <v>394</v>
      </c>
      <c r="B1053" s="179" t="s">
        <v>8</v>
      </c>
      <c r="C1053" s="180" t="s">
        <v>9</v>
      </c>
      <c r="D1053" s="170">
        <v>0</v>
      </c>
      <c r="E1053" s="171">
        <v>0</v>
      </c>
      <c r="F1053" s="171">
        <v>0</v>
      </c>
      <c r="G1053" s="171">
        <v>0</v>
      </c>
      <c r="H1053" s="198" t="str">
        <f t="shared" si="136"/>
        <v/>
      </c>
      <c r="I1053" s="203">
        <v>8</v>
      </c>
      <c r="J1053" s="25">
        <v>5</v>
      </c>
      <c r="K1053" s="25">
        <v>2</v>
      </c>
      <c r="L1053" s="184">
        <f t="shared" si="137"/>
        <v>0.4</v>
      </c>
      <c r="M1053" s="206">
        <v>0</v>
      </c>
      <c r="N1053" s="25">
        <v>1</v>
      </c>
      <c r="O1053" s="201">
        <f t="shared" si="138"/>
        <v>0.16666666666666666</v>
      </c>
      <c r="P1053" s="172">
        <f t="shared" si="139"/>
        <v>8</v>
      </c>
      <c r="Q1053" s="173">
        <f t="shared" si="140"/>
        <v>5</v>
      </c>
      <c r="R1053" s="173">
        <f t="shared" si="141"/>
        <v>1</v>
      </c>
      <c r="S1053" s="193">
        <f t="shared" si="142"/>
        <v>0.16666666666666666</v>
      </c>
    </row>
    <row r="1054" spans="1:19" x14ac:dyDescent="0.2">
      <c r="A1054" s="192" t="s">
        <v>394</v>
      </c>
      <c r="B1054" s="179" t="s">
        <v>10</v>
      </c>
      <c r="C1054" s="180" t="s">
        <v>12</v>
      </c>
      <c r="D1054" s="170">
        <v>0</v>
      </c>
      <c r="E1054" s="171">
        <v>0</v>
      </c>
      <c r="F1054" s="171">
        <v>0</v>
      </c>
      <c r="G1054" s="171">
        <v>0</v>
      </c>
      <c r="H1054" s="198" t="str">
        <f t="shared" si="136"/>
        <v/>
      </c>
      <c r="I1054" s="203">
        <v>55</v>
      </c>
      <c r="J1054" s="25">
        <v>36</v>
      </c>
      <c r="K1054" s="25">
        <v>8</v>
      </c>
      <c r="L1054" s="184">
        <f t="shared" si="137"/>
        <v>0.22222222222222221</v>
      </c>
      <c r="M1054" s="206">
        <v>0</v>
      </c>
      <c r="N1054" s="25">
        <v>12</v>
      </c>
      <c r="O1054" s="201">
        <f t="shared" si="138"/>
        <v>0.25</v>
      </c>
      <c r="P1054" s="172">
        <f t="shared" si="139"/>
        <v>55</v>
      </c>
      <c r="Q1054" s="173">
        <f t="shared" si="140"/>
        <v>36</v>
      </c>
      <c r="R1054" s="173">
        <f t="shared" si="141"/>
        <v>12</v>
      </c>
      <c r="S1054" s="193">
        <f t="shared" si="142"/>
        <v>0.25</v>
      </c>
    </row>
    <row r="1055" spans="1:19" x14ac:dyDescent="0.2">
      <c r="A1055" s="192" t="s">
        <v>394</v>
      </c>
      <c r="B1055" s="179" t="s">
        <v>17</v>
      </c>
      <c r="C1055" s="180" t="s">
        <v>18</v>
      </c>
      <c r="D1055" s="170">
        <v>1</v>
      </c>
      <c r="E1055" s="171">
        <v>1</v>
      </c>
      <c r="F1055" s="171">
        <v>1</v>
      </c>
      <c r="G1055" s="171">
        <v>0</v>
      </c>
      <c r="H1055" s="198">
        <f t="shared" si="136"/>
        <v>0</v>
      </c>
      <c r="I1055" s="203">
        <v>103</v>
      </c>
      <c r="J1055" s="25">
        <v>91</v>
      </c>
      <c r="K1055" s="25">
        <v>53</v>
      </c>
      <c r="L1055" s="184">
        <f t="shared" si="137"/>
        <v>0.58241758241758246</v>
      </c>
      <c r="M1055" s="206">
        <v>1</v>
      </c>
      <c r="N1055" s="25">
        <v>7</v>
      </c>
      <c r="O1055" s="201">
        <f t="shared" si="138"/>
        <v>7.0707070707070704E-2</v>
      </c>
      <c r="P1055" s="172">
        <f t="shared" si="139"/>
        <v>104</v>
      </c>
      <c r="Q1055" s="173">
        <f t="shared" si="140"/>
        <v>93</v>
      </c>
      <c r="R1055" s="173">
        <f t="shared" si="141"/>
        <v>7</v>
      </c>
      <c r="S1055" s="193">
        <f t="shared" si="142"/>
        <v>7.0000000000000007E-2</v>
      </c>
    </row>
    <row r="1056" spans="1:19" x14ac:dyDescent="0.2">
      <c r="A1056" s="192" t="s">
        <v>394</v>
      </c>
      <c r="B1056" s="179" t="s">
        <v>23</v>
      </c>
      <c r="C1056" s="180" t="s">
        <v>24</v>
      </c>
      <c r="D1056" s="170">
        <v>0</v>
      </c>
      <c r="E1056" s="171">
        <v>0</v>
      </c>
      <c r="F1056" s="171">
        <v>0</v>
      </c>
      <c r="G1056" s="171">
        <v>0</v>
      </c>
      <c r="H1056" s="198" t="str">
        <f t="shared" si="136"/>
        <v/>
      </c>
      <c r="I1056" s="203">
        <v>83</v>
      </c>
      <c r="J1056" s="25">
        <v>49</v>
      </c>
      <c r="K1056" s="25">
        <v>17</v>
      </c>
      <c r="L1056" s="184">
        <f t="shared" si="137"/>
        <v>0.34693877551020408</v>
      </c>
      <c r="M1056" s="206">
        <v>0</v>
      </c>
      <c r="N1056" s="25">
        <v>33</v>
      </c>
      <c r="O1056" s="201">
        <f t="shared" si="138"/>
        <v>0.40243902439024393</v>
      </c>
      <c r="P1056" s="172">
        <f t="shared" si="139"/>
        <v>83</v>
      </c>
      <c r="Q1056" s="173">
        <f t="shared" si="140"/>
        <v>49</v>
      </c>
      <c r="R1056" s="173">
        <f t="shared" si="141"/>
        <v>33</v>
      </c>
      <c r="S1056" s="193">
        <f t="shared" si="142"/>
        <v>0.40243902439024393</v>
      </c>
    </row>
    <row r="1057" spans="1:19" ht="29" x14ac:dyDescent="0.2">
      <c r="A1057" s="192" t="s">
        <v>394</v>
      </c>
      <c r="B1057" s="179" t="s">
        <v>26</v>
      </c>
      <c r="C1057" s="180" t="s">
        <v>27</v>
      </c>
      <c r="D1057" s="170">
        <v>0</v>
      </c>
      <c r="E1057" s="171">
        <v>0</v>
      </c>
      <c r="F1057" s="171">
        <v>0</v>
      </c>
      <c r="G1057" s="171">
        <v>0</v>
      </c>
      <c r="H1057" s="198" t="str">
        <f t="shared" si="136"/>
        <v/>
      </c>
      <c r="I1057" s="203">
        <v>12</v>
      </c>
      <c r="J1057" s="25">
        <v>10</v>
      </c>
      <c r="K1057" s="25">
        <v>5</v>
      </c>
      <c r="L1057" s="184">
        <f t="shared" si="137"/>
        <v>0.5</v>
      </c>
      <c r="M1057" s="206">
        <v>0</v>
      </c>
      <c r="N1057" s="25">
        <v>1</v>
      </c>
      <c r="O1057" s="201">
        <f t="shared" si="138"/>
        <v>9.0909090909090912E-2</v>
      </c>
      <c r="P1057" s="172">
        <f t="shared" si="139"/>
        <v>12</v>
      </c>
      <c r="Q1057" s="173">
        <f t="shared" si="140"/>
        <v>10</v>
      </c>
      <c r="R1057" s="173">
        <f t="shared" si="141"/>
        <v>1</v>
      </c>
      <c r="S1057" s="193">
        <f t="shared" si="142"/>
        <v>9.0909090909090912E-2</v>
      </c>
    </row>
    <row r="1058" spans="1:19" x14ac:dyDescent="0.2">
      <c r="A1058" s="192" t="s">
        <v>394</v>
      </c>
      <c r="B1058" s="179" t="s">
        <v>28</v>
      </c>
      <c r="C1058" s="180" t="s">
        <v>31</v>
      </c>
      <c r="D1058" s="170">
        <v>3</v>
      </c>
      <c r="E1058" s="171">
        <v>2</v>
      </c>
      <c r="F1058" s="171">
        <v>1</v>
      </c>
      <c r="G1058" s="171">
        <v>1</v>
      </c>
      <c r="H1058" s="198">
        <f t="shared" si="136"/>
        <v>0.33333333333333331</v>
      </c>
      <c r="I1058" s="203">
        <v>29</v>
      </c>
      <c r="J1058" s="25">
        <v>20</v>
      </c>
      <c r="K1058" s="25">
        <v>12</v>
      </c>
      <c r="L1058" s="184">
        <f t="shared" si="137"/>
        <v>0.6</v>
      </c>
      <c r="M1058" s="206">
        <v>0</v>
      </c>
      <c r="N1058" s="25">
        <v>5</v>
      </c>
      <c r="O1058" s="201">
        <f t="shared" si="138"/>
        <v>0.2</v>
      </c>
      <c r="P1058" s="172">
        <f t="shared" si="139"/>
        <v>32</v>
      </c>
      <c r="Q1058" s="173">
        <f t="shared" si="140"/>
        <v>22</v>
      </c>
      <c r="R1058" s="173">
        <f t="shared" si="141"/>
        <v>6</v>
      </c>
      <c r="S1058" s="193">
        <f t="shared" si="142"/>
        <v>0.21428571428571427</v>
      </c>
    </row>
    <row r="1059" spans="1:19" x14ac:dyDescent="0.2">
      <c r="A1059" s="192" t="s">
        <v>394</v>
      </c>
      <c r="B1059" s="179" t="s">
        <v>32</v>
      </c>
      <c r="C1059" s="180" t="s">
        <v>33</v>
      </c>
      <c r="D1059" s="170">
        <v>0</v>
      </c>
      <c r="E1059" s="171">
        <v>0</v>
      </c>
      <c r="F1059" s="171">
        <v>0</v>
      </c>
      <c r="G1059" s="171">
        <v>0</v>
      </c>
      <c r="H1059" s="198" t="str">
        <f t="shared" si="136"/>
        <v/>
      </c>
      <c r="I1059" s="203">
        <v>122</v>
      </c>
      <c r="J1059" s="25">
        <v>94</v>
      </c>
      <c r="K1059" s="25">
        <v>63</v>
      </c>
      <c r="L1059" s="184">
        <f t="shared" si="137"/>
        <v>0.67021276595744683</v>
      </c>
      <c r="M1059" s="206">
        <v>4</v>
      </c>
      <c r="N1059" s="25">
        <v>21</v>
      </c>
      <c r="O1059" s="201">
        <f t="shared" si="138"/>
        <v>0.17647058823529413</v>
      </c>
      <c r="P1059" s="172">
        <f t="shared" si="139"/>
        <v>122</v>
      </c>
      <c r="Q1059" s="173">
        <f t="shared" si="140"/>
        <v>98</v>
      </c>
      <c r="R1059" s="173">
        <f t="shared" si="141"/>
        <v>21</v>
      </c>
      <c r="S1059" s="193">
        <f t="shared" si="142"/>
        <v>0.17647058823529413</v>
      </c>
    </row>
    <row r="1060" spans="1:19" x14ac:dyDescent="0.2">
      <c r="A1060" s="192" t="s">
        <v>394</v>
      </c>
      <c r="B1060" s="179" t="s">
        <v>35</v>
      </c>
      <c r="C1060" s="180" t="s">
        <v>36</v>
      </c>
      <c r="D1060" s="170">
        <v>0</v>
      </c>
      <c r="E1060" s="171">
        <v>0</v>
      </c>
      <c r="F1060" s="171">
        <v>0</v>
      </c>
      <c r="G1060" s="171">
        <v>0</v>
      </c>
      <c r="H1060" s="198" t="str">
        <f t="shared" si="136"/>
        <v/>
      </c>
      <c r="I1060" s="203">
        <v>84</v>
      </c>
      <c r="J1060" s="25">
        <v>74</v>
      </c>
      <c r="K1060" s="25">
        <v>41</v>
      </c>
      <c r="L1060" s="184">
        <f t="shared" si="137"/>
        <v>0.55405405405405406</v>
      </c>
      <c r="M1060" s="206">
        <v>0</v>
      </c>
      <c r="N1060" s="25">
        <v>7</v>
      </c>
      <c r="O1060" s="201">
        <f t="shared" si="138"/>
        <v>8.6419753086419748E-2</v>
      </c>
      <c r="P1060" s="172">
        <f t="shared" si="139"/>
        <v>84</v>
      </c>
      <c r="Q1060" s="173">
        <f t="shared" si="140"/>
        <v>74</v>
      </c>
      <c r="R1060" s="173">
        <f t="shared" si="141"/>
        <v>7</v>
      </c>
      <c r="S1060" s="193">
        <f t="shared" si="142"/>
        <v>8.6419753086419748E-2</v>
      </c>
    </row>
    <row r="1061" spans="1:19" x14ac:dyDescent="0.2">
      <c r="A1061" s="192" t="s">
        <v>394</v>
      </c>
      <c r="B1061" s="179" t="s">
        <v>35</v>
      </c>
      <c r="C1061" s="180" t="s">
        <v>37</v>
      </c>
      <c r="D1061" s="170">
        <v>1</v>
      </c>
      <c r="E1061" s="171">
        <v>0</v>
      </c>
      <c r="F1061" s="171">
        <v>0</v>
      </c>
      <c r="G1061" s="171">
        <v>0</v>
      </c>
      <c r="H1061" s="198" t="str">
        <f t="shared" si="136"/>
        <v/>
      </c>
      <c r="I1061" s="203">
        <v>143</v>
      </c>
      <c r="J1061" s="25">
        <v>121</v>
      </c>
      <c r="K1061" s="25">
        <v>69</v>
      </c>
      <c r="L1061" s="184">
        <f t="shared" si="137"/>
        <v>0.57024793388429751</v>
      </c>
      <c r="M1061" s="206">
        <v>3</v>
      </c>
      <c r="N1061" s="25">
        <v>11</v>
      </c>
      <c r="O1061" s="201">
        <f t="shared" si="138"/>
        <v>8.1481481481481488E-2</v>
      </c>
      <c r="P1061" s="172">
        <f t="shared" si="139"/>
        <v>144</v>
      </c>
      <c r="Q1061" s="173">
        <f t="shared" si="140"/>
        <v>124</v>
      </c>
      <c r="R1061" s="173">
        <f t="shared" si="141"/>
        <v>11</v>
      </c>
      <c r="S1061" s="193">
        <f t="shared" si="142"/>
        <v>8.1481481481481488E-2</v>
      </c>
    </row>
    <row r="1062" spans="1:19" x14ac:dyDescent="0.2">
      <c r="A1062" s="192" t="s">
        <v>394</v>
      </c>
      <c r="B1062" s="179" t="s">
        <v>35</v>
      </c>
      <c r="C1062" s="180" t="s">
        <v>38</v>
      </c>
      <c r="D1062" s="170">
        <v>1</v>
      </c>
      <c r="E1062" s="171">
        <v>0</v>
      </c>
      <c r="F1062" s="171">
        <v>0</v>
      </c>
      <c r="G1062" s="171">
        <v>0</v>
      </c>
      <c r="H1062" s="198" t="str">
        <f t="shared" si="136"/>
        <v/>
      </c>
      <c r="I1062" s="203">
        <v>150</v>
      </c>
      <c r="J1062" s="25">
        <v>131</v>
      </c>
      <c r="K1062" s="25">
        <v>91</v>
      </c>
      <c r="L1062" s="184">
        <f t="shared" si="137"/>
        <v>0.69465648854961837</v>
      </c>
      <c r="M1062" s="206">
        <v>2</v>
      </c>
      <c r="N1062" s="25">
        <v>11</v>
      </c>
      <c r="O1062" s="201">
        <f t="shared" si="138"/>
        <v>7.6388888888888895E-2</v>
      </c>
      <c r="P1062" s="172">
        <f t="shared" si="139"/>
        <v>151</v>
      </c>
      <c r="Q1062" s="173">
        <f t="shared" si="140"/>
        <v>133</v>
      </c>
      <c r="R1062" s="173">
        <f t="shared" si="141"/>
        <v>11</v>
      </c>
      <c r="S1062" s="193">
        <f t="shared" si="142"/>
        <v>7.6388888888888895E-2</v>
      </c>
    </row>
    <row r="1063" spans="1:19" ht="29" x14ac:dyDescent="0.2">
      <c r="A1063" s="192" t="s">
        <v>394</v>
      </c>
      <c r="B1063" s="179" t="s">
        <v>40</v>
      </c>
      <c r="C1063" s="180" t="s">
        <v>41</v>
      </c>
      <c r="D1063" s="170">
        <v>1</v>
      </c>
      <c r="E1063" s="171">
        <v>1</v>
      </c>
      <c r="F1063" s="171">
        <v>1</v>
      </c>
      <c r="G1063" s="171">
        <v>0</v>
      </c>
      <c r="H1063" s="198">
        <f t="shared" si="136"/>
        <v>0</v>
      </c>
      <c r="I1063" s="203">
        <v>12</v>
      </c>
      <c r="J1063" s="25">
        <v>8</v>
      </c>
      <c r="K1063" s="25">
        <v>3</v>
      </c>
      <c r="L1063" s="184">
        <f t="shared" si="137"/>
        <v>0.375</v>
      </c>
      <c r="M1063" s="206">
        <v>0</v>
      </c>
      <c r="N1063" s="25">
        <v>3</v>
      </c>
      <c r="O1063" s="201">
        <f t="shared" si="138"/>
        <v>0.27272727272727271</v>
      </c>
      <c r="P1063" s="172">
        <f t="shared" si="139"/>
        <v>13</v>
      </c>
      <c r="Q1063" s="173">
        <f t="shared" si="140"/>
        <v>9</v>
      </c>
      <c r="R1063" s="173">
        <f t="shared" si="141"/>
        <v>3</v>
      </c>
      <c r="S1063" s="193">
        <f t="shared" si="142"/>
        <v>0.25</v>
      </c>
    </row>
    <row r="1064" spans="1:19" x14ac:dyDescent="0.2">
      <c r="A1064" s="192" t="s">
        <v>394</v>
      </c>
      <c r="B1064" s="179" t="s">
        <v>42</v>
      </c>
      <c r="C1064" s="180" t="s">
        <v>43</v>
      </c>
      <c r="D1064" s="170">
        <v>2</v>
      </c>
      <c r="E1064" s="171">
        <v>1</v>
      </c>
      <c r="F1064" s="171">
        <v>0</v>
      </c>
      <c r="G1064" s="171">
        <v>1</v>
      </c>
      <c r="H1064" s="198">
        <f t="shared" si="136"/>
        <v>0.5</v>
      </c>
      <c r="I1064" s="203">
        <v>1439</v>
      </c>
      <c r="J1064" s="25">
        <v>1407</v>
      </c>
      <c r="K1064" s="25">
        <v>1132</v>
      </c>
      <c r="L1064" s="184">
        <f t="shared" si="137"/>
        <v>0.8045486851457001</v>
      </c>
      <c r="M1064" s="206">
        <v>0</v>
      </c>
      <c r="N1064" s="25">
        <v>22</v>
      </c>
      <c r="O1064" s="201">
        <f t="shared" si="138"/>
        <v>1.5395381385584325E-2</v>
      </c>
      <c r="P1064" s="172">
        <f t="shared" si="139"/>
        <v>1441</v>
      </c>
      <c r="Q1064" s="173">
        <f t="shared" si="140"/>
        <v>1408</v>
      </c>
      <c r="R1064" s="173">
        <f t="shared" si="141"/>
        <v>23</v>
      </c>
      <c r="S1064" s="193">
        <f t="shared" si="142"/>
        <v>1.6072676450034941E-2</v>
      </c>
    </row>
    <row r="1065" spans="1:19" ht="29" x14ac:dyDescent="0.2">
      <c r="A1065" s="192" t="s">
        <v>394</v>
      </c>
      <c r="B1065" s="179" t="s">
        <v>42</v>
      </c>
      <c r="C1065" s="180" t="s">
        <v>45</v>
      </c>
      <c r="D1065" s="170">
        <v>1</v>
      </c>
      <c r="E1065" s="171">
        <v>0</v>
      </c>
      <c r="F1065" s="171">
        <v>0</v>
      </c>
      <c r="G1065" s="171">
        <v>0</v>
      </c>
      <c r="H1065" s="198" t="str">
        <f t="shared" si="136"/>
        <v/>
      </c>
      <c r="I1065" s="203">
        <v>128</v>
      </c>
      <c r="J1065" s="25">
        <v>111</v>
      </c>
      <c r="K1065" s="25">
        <v>31</v>
      </c>
      <c r="L1065" s="184">
        <f t="shared" si="137"/>
        <v>0.27927927927927926</v>
      </c>
      <c r="M1065" s="206">
        <v>0</v>
      </c>
      <c r="N1065" s="25">
        <v>16</v>
      </c>
      <c r="O1065" s="201">
        <f t="shared" si="138"/>
        <v>0.12598425196850394</v>
      </c>
      <c r="P1065" s="172">
        <f t="shared" si="139"/>
        <v>129</v>
      </c>
      <c r="Q1065" s="173">
        <f t="shared" si="140"/>
        <v>111</v>
      </c>
      <c r="R1065" s="173">
        <f t="shared" si="141"/>
        <v>16</v>
      </c>
      <c r="S1065" s="193">
        <f t="shared" si="142"/>
        <v>0.12598425196850394</v>
      </c>
    </row>
    <row r="1066" spans="1:19" x14ac:dyDescent="0.2">
      <c r="A1066" s="192" t="s">
        <v>394</v>
      </c>
      <c r="B1066" s="179" t="s">
        <v>42</v>
      </c>
      <c r="C1066" s="180" t="s">
        <v>46</v>
      </c>
      <c r="D1066" s="170">
        <v>2</v>
      </c>
      <c r="E1066" s="171">
        <v>0</v>
      </c>
      <c r="F1066" s="171">
        <v>0</v>
      </c>
      <c r="G1066" s="171">
        <v>2</v>
      </c>
      <c r="H1066" s="198">
        <f t="shared" si="136"/>
        <v>1</v>
      </c>
      <c r="I1066" s="203">
        <v>454</v>
      </c>
      <c r="J1066" s="25">
        <v>437</v>
      </c>
      <c r="K1066" s="25">
        <v>268</v>
      </c>
      <c r="L1066" s="184">
        <f t="shared" si="137"/>
        <v>0.61327231121281467</v>
      </c>
      <c r="M1066" s="206">
        <v>1</v>
      </c>
      <c r="N1066" s="25">
        <v>0</v>
      </c>
      <c r="O1066" s="201">
        <f t="shared" si="138"/>
        <v>0</v>
      </c>
      <c r="P1066" s="172">
        <f t="shared" si="139"/>
        <v>456</v>
      </c>
      <c r="Q1066" s="173">
        <f t="shared" si="140"/>
        <v>438</v>
      </c>
      <c r="R1066" s="173">
        <f t="shared" si="141"/>
        <v>2</v>
      </c>
      <c r="S1066" s="193">
        <f t="shared" si="142"/>
        <v>4.5454545454545452E-3</v>
      </c>
    </row>
    <row r="1067" spans="1:19" x14ac:dyDescent="0.2">
      <c r="A1067" s="192" t="s">
        <v>394</v>
      </c>
      <c r="B1067" s="179" t="s">
        <v>47</v>
      </c>
      <c r="C1067" s="180" t="s">
        <v>48</v>
      </c>
      <c r="D1067" s="170">
        <v>2</v>
      </c>
      <c r="E1067" s="171">
        <v>1</v>
      </c>
      <c r="F1067" s="171">
        <v>1</v>
      </c>
      <c r="G1067" s="171">
        <v>0</v>
      </c>
      <c r="H1067" s="198">
        <f t="shared" si="136"/>
        <v>0</v>
      </c>
      <c r="I1067" s="203">
        <v>32</v>
      </c>
      <c r="J1067" s="25">
        <v>24</v>
      </c>
      <c r="K1067" s="25">
        <v>2</v>
      </c>
      <c r="L1067" s="184">
        <f t="shared" si="137"/>
        <v>8.3333333333333329E-2</v>
      </c>
      <c r="M1067" s="206">
        <v>0</v>
      </c>
      <c r="N1067" s="25">
        <v>3</v>
      </c>
      <c r="O1067" s="201">
        <f t="shared" si="138"/>
        <v>0.1111111111111111</v>
      </c>
      <c r="P1067" s="172">
        <f t="shared" si="139"/>
        <v>34</v>
      </c>
      <c r="Q1067" s="173">
        <f t="shared" si="140"/>
        <v>25</v>
      </c>
      <c r="R1067" s="173">
        <f t="shared" si="141"/>
        <v>3</v>
      </c>
      <c r="S1067" s="193">
        <f t="shared" si="142"/>
        <v>0.10714285714285714</v>
      </c>
    </row>
    <row r="1068" spans="1:19" ht="43" x14ac:dyDescent="0.2">
      <c r="A1068" s="192" t="s">
        <v>394</v>
      </c>
      <c r="B1068" s="179" t="s">
        <v>539</v>
      </c>
      <c r="C1068" s="180" t="s">
        <v>49</v>
      </c>
      <c r="D1068" s="170">
        <v>0</v>
      </c>
      <c r="E1068" s="171">
        <v>0</v>
      </c>
      <c r="F1068" s="171">
        <v>0</v>
      </c>
      <c r="G1068" s="171">
        <v>0</v>
      </c>
      <c r="H1068" s="198" t="str">
        <f t="shared" si="136"/>
        <v/>
      </c>
      <c r="I1068" s="203">
        <v>6</v>
      </c>
      <c r="J1068" s="25">
        <v>4</v>
      </c>
      <c r="K1068" s="25">
        <v>3</v>
      </c>
      <c r="L1068" s="184">
        <f t="shared" si="137"/>
        <v>0.75</v>
      </c>
      <c r="M1068" s="206">
        <v>0</v>
      </c>
      <c r="N1068" s="25">
        <v>0</v>
      </c>
      <c r="O1068" s="201">
        <f t="shared" si="138"/>
        <v>0</v>
      </c>
      <c r="P1068" s="172">
        <f t="shared" si="139"/>
        <v>6</v>
      </c>
      <c r="Q1068" s="173">
        <f t="shared" si="140"/>
        <v>4</v>
      </c>
      <c r="R1068" s="173" t="str">
        <f t="shared" si="141"/>
        <v/>
      </c>
      <c r="S1068" s="193" t="str">
        <f t="shared" si="142"/>
        <v/>
      </c>
    </row>
    <row r="1069" spans="1:19" x14ac:dyDescent="0.2">
      <c r="A1069" s="192" t="s">
        <v>394</v>
      </c>
      <c r="B1069" s="179" t="s">
        <v>50</v>
      </c>
      <c r="C1069" s="180" t="s">
        <v>51</v>
      </c>
      <c r="D1069" s="170">
        <v>0</v>
      </c>
      <c r="E1069" s="171">
        <v>0</v>
      </c>
      <c r="F1069" s="171">
        <v>0</v>
      </c>
      <c r="G1069" s="171">
        <v>0</v>
      </c>
      <c r="H1069" s="198" t="str">
        <f t="shared" si="136"/>
        <v/>
      </c>
      <c r="I1069" s="203">
        <v>7</v>
      </c>
      <c r="J1069" s="25">
        <v>5</v>
      </c>
      <c r="K1069" s="25">
        <v>2</v>
      </c>
      <c r="L1069" s="184">
        <f t="shared" si="137"/>
        <v>0.4</v>
      </c>
      <c r="M1069" s="206">
        <v>0</v>
      </c>
      <c r="N1069" s="25">
        <v>1</v>
      </c>
      <c r="O1069" s="201">
        <f t="shared" si="138"/>
        <v>0.16666666666666666</v>
      </c>
      <c r="P1069" s="172">
        <f t="shared" si="139"/>
        <v>7</v>
      </c>
      <c r="Q1069" s="173">
        <f t="shared" si="140"/>
        <v>5</v>
      </c>
      <c r="R1069" s="173">
        <f t="shared" si="141"/>
        <v>1</v>
      </c>
      <c r="S1069" s="193">
        <f t="shared" si="142"/>
        <v>0.16666666666666666</v>
      </c>
    </row>
    <row r="1070" spans="1:19" x14ac:dyDescent="0.2">
      <c r="A1070" s="192" t="s">
        <v>394</v>
      </c>
      <c r="B1070" s="179" t="s">
        <v>53</v>
      </c>
      <c r="C1070" s="180" t="s">
        <v>54</v>
      </c>
      <c r="D1070" s="170">
        <v>2</v>
      </c>
      <c r="E1070" s="171">
        <v>2</v>
      </c>
      <c r="F1070" s="171">
        <v>0</v>
      </c>
      <c r="G1070" s="171">
        <v>0</v>
      </c>
      <c r="H1070" s="198">
        <f t="shared" si="136"/>
        <v>0</v>
      </c>
      <c r="I1070" s="203">
        <v>18</v>
      </c>
      <c r="J1070" s="25">
        <v>13</v>
      </c>
      <c r="K1070" s="25">
        <v>10</v>
      </c>
      <c r="L1070" s="184">
        <f t="shared" si="137"/>
        <v>0.76923076923076927</v>
      </c>
      <c r="M1070" s="206">
        <v>0</v>
      </c>
      <c r="N1070" s="25">
        <v>4</v>
      </c>
      <c r="O1070" s="201">
        <f t="shared" si="138"/>
        <v>0.23529411764705882</v>
      </c>
      <c r="P1070" s="172">
        <f t="shared" si="139"/>
        <v>20</v>
      </c>
      <c r="Q1070" s="173">
        <f t="shared" si="140"/>
        <v>15</v>
      </c>
      <c r="R1070" s="173">
        <f t="shared" si="141"/>
        <v>4</v>
      </c>
      <c r="S1070" s="193">
        <f t="shared" si="142"/>
        <v>0.21052631578947367</v>
      </c>
    </row>
    <row r="1071" spans="1:19" x14ac:dyDescent="0.2">
      <c r="A1071" s="192" t="s">
        <v>394</v>
      </c>
      <c r="B1071" s="179" t="s">
        <v>55</v>
      </c>
      <c r="C1071" s="180" t="s">
        <v>56</v>
      </c>
      <c r="D1071" s="170">
        <v>58</v>
      </c>
      <c r="E1071" s="171">
        <v>15</v>
      </c>
      <c r="F1071" s="171">
        <v>3</v>
      </c>
      <c r="G1071" s="171">
        <v>38</v>
      </c>
      <c r="H1071" s="198">
        <f t="shared" si="136"/>
        <v>0.71698113207547165</v>
      </c>
      <c r="I1071" s="203">
        <v>268</v>
      </c>
      <c r="J1071" s="25">
        <v>181</v>
      </c>
      <c r="K1071" s="25">
        <v>88</v>
      </c>
      <c r="L1071" s="184">
        <f t="shared" si="137"/>
        <v>0.48618784530386738</v>
      </c>
      <c r="M1071" s="206">
        <v>24</v>
      </c>
      <c r="N1071" s="25">
        <v>48</v>
      </c>
      <c r="O1071" s="201">
        <f t="shared" si="138"/>
        <v>0.18972332015810275</v>
      </c>
      <c r="P1071" s="172">
        <f t="shared" si="139"/>
        <v>326</v>
      </c>
      <c r="Q1071" s="173">
        <f t="shared" si="140"/>
        <v>220</v>
      </c>
      <c r="R1071" s="173">
        <f t="shared" si="141"/>
        <v>86</v>
      </c>
      <c r="S1071" s="193">
        <f t="shared" si="142"/>
        <v>0.28104575163398693</v>
      </c>
    </row>
    <row r="1072" spans="1:19" x14ac:dyDescent="0.2">
      <c r="A1072" s="192" t="s">
        <v>394</v>
      </c>
      <c r="B1072" s="179" t="s">
        <v>59</v>
      </c>
      <c r="C1072" s="180" t="s">
        <v>60</v>
      </c>
      <c r="D1072" s="170">
        <v>0</v>
      </c>
      <c r="E1072" s="171">
        <v>0</v>
      </c>
      <c r="F1072" s="171">
        <v>0</v>
      </c>
      <c r="G1072" s="171">
        <v>0</v>
      </c>
      <c r="H1072" s="198" t="str">
        <f t="shared" si="136"/>
        <v/>
      </c>
      <c r="I1072" s="203">
        <v>1</v>
      </c>
      <c r="J1072" s="25">
        <v>1</v>
      </c>
      <c r="K1072" s="25">
        <v>0</v>
      </c>
      <c r="L1072" s="184">
        <f t="shared" si="137"/>
        <v>0</v>
      </c>
      <c r="M1072" s="206">
        <v>0</v>
      </c>
      <c r="N1072" s="25">
        <v>0</v>
      </c>
      <c r="O1072" s="201">
        <f t="shared" si="138"/>
        <v>0</v>
      </c>
      <c r="P1072" s="172">
        <f t="shared" si="139"/>
        <v>1</v>
      </c>
      <c r="Q1072" s="173">
        <f t="shared" si="140"/>
        <v>1</v>
      </c>
      <c r="R1072" s="173" t="str">
        <f t="shared" si="141"/>
        <v/>
      </c>
      <c r="S1072" s="193" t="str">
        <f t="shared" si="142"/>
        <v/>
      </c>
    </row>
    <row r="1073" spans="1:19" ht="29" x14ac:dyDescent="0.2">
      <c r="A1073" s="192" t="s">
        <v>394</v>
      </c>
      <c r="B1073" s="179" t="s">
        <v>62</v>
      </c>
      <c r="C1073" s="180" t="s">
        <v>63</v>
      </c>
      <c r="D1073" s="170">
        <v>1</v>
      </c>
      <c r="E1073" s="171">
        <v>0</v>
      </c>
      <c r="F1073" s="171">
        <v>0</v>
      </c>
      <c r="G1073" s="171">
        <v>0</v>
      </c>
      <c r="H1073" s="198" t="str">
        <f t="shared" si="136"/>
        <v/>
      </c>
      <c r="I1073" s="203">
        <v>578</v>
      </c>
      <c r="J1073" s="25">
        <v>353</v>
      </c>
      <c r="K1073" s="25">
        <v>102</v>
      </c>
      <c r="L1073" s="184">
        <f t="shared" si="137"/>
        <v>0.28895184135977336</v>
      </c>
      <c r="M1073" s="206">
        <v>0</v>
      </c>
      <c r="N1073" s="25">
        <v>194</v>
      </c>
      <c r="O1073" s="201">
        <f t="shared" si="138"/>
        <v>0.3546617915904936</v>
      </c>
      <c r="P1073" s="172">
        <f t="shared" si="139"/>
        <v>579</v>
      </c>
      <c r="Q1073" s="173">
        <f t="shared" si="140"/>
        <v>353</v>
      </c>
      <c r="R1073" s="173">
        <f t="shared" si="141"/>
        <v>194</v>
      </c>
      <c r="S1073" s="193">
        <f t="shared" si="142"/>
        <v>0.3546617915904936</v>
      </c>
    </row>
    <row r="1074" spans="1:19" x14ac:dyDescent="0.2">
      <c r="A1074" s="192" t="s">
        <v>394</v>
      </c>
      <c r="B1074" s="179" t="s">
        <v>65</v>
      </c>
      <c r="C1074" s="180" t="s">
        <v>66</v>
      </c>
      <c r="D1074" s="170">
        <v>3</v>
      </c>
      <c r="E1074" s="171">
        <v>0</v>
      </c>
      <c r="F1074" s="171">
        <v>0</v>
      </c>
      <c r="G1074" s="171">
        <v>3</v>
      </c>
      <c r="H1074" s="198">
        <f t="shared" si="136"/>
        <v>1</v>
      </c>
      <c r="I1074" s="203">
        <v>2495</v>
      </c>
      <c r="J1074" s="25">
        <v>1763</v>
      </c>
      <c r="K1074" s="25">
        <v>937</v>
      </c>
      <c r="L1074" s="184">
        <f t="shared" si="137"/>
        <v>0.53148043108338061</v>
      </c>
      <c r="M1074" s="206">
        <v>21</v>
      </c>
      <c r="N1074" s="25">
        <v>625</v>
      </c>
      <c r="O1074" s="201">
        <f t="shared" si="138"/>
        <v>0.25944375259443753</v>
      </c>
      <c r="P1074" s="172">
        <f t="shared" si="139"/>
        <v>2498</v>
      </c>
      <c r="Q1074" s="173">
        <f t="shared" si="140"/>
        <v>1784</v>
      </c>
      <c r="R1074" s="173">
        <f t="shared" si="141"/>
        <v>628</v>
      </c>
      <c r="S1074" s="193">
        <f t="shared" si="142"/>
        <v>0.26036484245439467</v>
      </c>
    </row>
    <row r="1075" spans="1:19" x14ac:dyDescent="0.2">
      <c r="A1075" s="192" t="s">
        <v>394</v>
      </c>
      <c r="B1075" s="179" t="s">
        <v>69</v>
      </c>
      <c r="C1075" s="180" t="s">
        <v>70</v>
      </c>
      <c r="D1075" s="170">
        <v>4</v>
      </c>
      <c r="E1075" s="171">
        <v>1</v>
      </c>
      <c r="F1075" s="171">
        <v>1</v>
      </c>
      <c r="G1075" s="171">
        <v>2</v>
      </c>
      <c r="H1075" s="198">
        <f t="shared" si="136"/>
        <v>0.66666666666666663</v>
      </c>
      <c r="I1075" s="203">
        <v>741</v>
      </c>
      <c r="J1075" s="25">
        <v>472</v>
      </c>
      <c r="K1075" s="25">
        <v>280</v>
      </c>
      <c r="L1075" s="184">
        <f t="shared" si="137"/>
        <v>0.59322033898305082</v>
      </c>
      <c r="M1075" s="206">
        <v>13</v>
      </c>
      <c r="N1075" s="25">
        <v>210</v>
      </c>
      <c r="O1075" s="201">
        <f t="shared" si="138"/>
        <v>0.30215827338129497</v>
      </c>
      <c r="P1075" s="172">
        <f t="shared" si="139"/>
        <v>745</v>
      </c>
      <c r="Q1075" s="173">
        <f t="shared" si="140"/>
        <v>486</v>
      </c>
      <c r="R1075" s="173">
        <f t="shared" si="141"/>
        <v>212</v>
      </c>
      <c r="S1075" s="193">
        <f t="shared" si="142"/>
        <v>0.30372492836676218</v>
      </c>
    </row>
    <row r="1076" spans="1:19" x14ac:dyDescent="0.2">
      <c r="A1076" s="192" t="s">
        <v>394</v>
      </c>
      <c r="B1076" s="179" t="s">
        <v>71</v>
      </c>
      <c r="C1076" s="180" t="s">
        <v>72</v>
      </c>
      <c r="D1076" s="170">
        <v>0</v>
      </c>
      <c r="E1076" s="171">
        <v>0</v>
      </c>
      <c r="F1076" s="171">
        <v>0</v>
      </c>
      <c r="G1076" s="171">
        <v>0</v>
      </c>
      <c r="H1076" s="198" t="str">
        <f t="shared" si="136"/>
        <v/>
      </c>
      <c r="I1076" s="203">
        <v>1</v>
      </c>
      <c r="J1076" s="25">
        <v>1</v>
      </c>
      <c r="K1076" s="25">
        <v>0</v>
      </c>
      <c r="L1076" s="184">
        <f t="shared" si="137"/>
        <v>0</v>
      </c>
      <c r="M1076" s="206">
        <v>0</v>
      </c>
      <c r="N1076" s="25">
        <v>0</v>
      </c>
      <c r="O1076" s="201">
        <f t="shared" si="138"/>
        <v>0</v>
      </c>
      <c r="P1076" s="172">
        <f t="shared" si="139"/>
        <v>1</v>
      </c>
      <c r="Q1076" s="173">
        <f t="shared" si="140"/>
        <v>1</v>
      </c>
      <c r="R1076" s="173" t="str">
        <f t="shared" si="141"/>
        <v/>
      </c>
      <c r="S1076" s="193" t="str">
        <f t="shared" si="142"/>
        <v/>
      </c>
    </row>
    <row r="1077" spans="1:19" ht="43" x14ac:dyDescent="0.2">
      <c r="A1077" s="192" t="s">
        <v>394</v>
      </c>
      <c r="B1077" s="179" t="s">
        <v>546</v>
      </c>
      <c r="C1077" s="180" t="s">
        <v>73</v>
      </c>
      <c r="D1077" s="170">
        <v>1</v>
      </c>
      <c r="E1077" s="171">
        <v>0</v>
      </c>
      <c r="F1077" s="171">
        <v>0</v>
      </c>
      <c r="G1077" s="171">
        <v>1</v>
      </c>
      <c r="H1077" s="198">
        <f t="shared" si="136"/>
        <v>1</v>
      </c>
      <c r="I1077" s="203">
        <v>101</v>
      </c>
      <c r="J1077" s="25">
        <v>50</v>
      </c>
      <c r="K1077" s="25">
        <v>28</v>
      </c>
      <c r="L1077" s="184">
        <f t="shared" si="137"/>
        <v>0.56000000000000005</v>
      </c>
      <c r="M1077" s="206">
        <v>42</v>
      </c>
      <c r="N1077" s="25">
        <v>6</v>
      </c>
      <c r="O1077" s="201">
        <f t="shared" si="138"/>
        <v>6.1224489795918366E-2</v>
      </c>
      <c r="P1077" s="172">
        <f t="shared" si="139"/>
        <v>102</v>
      </c>
      <c r="Q1077" s="173">
        <f t="shared" si="140"/>
        <v>92</v>
      </c>
      <c r="R1077" s="173">
        <f t="shared" si="141"/>
        <v>7</v>
      </c>
      <c r="S1077" s="193">
        <f t="shared" si="142"/>
        <v>7.0707070707070704E-2</v>
      </c>
    </row>
    <row r="1078" spans="1:19" x14ac:dyDescent="0.2">
      <c r="A1078" s="192" t="s">
        <v>394</v>
      </c>
      <c r="B1078" s="179" t="s">
        <v>74</v>
      </c>
      <c r="C1078" s="180" t="s">
        <v>247</v>
      </c>
      <c r="D1078" s="170">
        <v>0</v>
      </c>
      <c r="E1078" s="171">
        <v>0</v>
      </c>
      <c r="F1078" s="171">
        <v>0</v>
      </c>
      <c r="G1078" s="171">
        <v>0</v>
      </c>
      <c r="H1078" s="198" t="str">
        <f t="shared" si="136"/>
        <v/>
      </c>
      <c r="I1078" s="203">
        <v>3</v>
      </c>
      <c r="J1078" s="25">
        <v>2</v>
      </c>
      <c r="K1078" s="25">
        <v>0</v>
      </c>
      <c r="L1078" s="184">
        <f t="shared" si="137"/>
        <v>0</v>
      </c>
      <c r="M1078" s="206">
        <v>0</v>
      </c>
      <c r="N1078" s="25">
        <v>0</v>
      </c>
      <c r="O1078" s="201">
        <f t="shared" si="138"/>
        <v>0</v>
      </c>
      <c r="P1078" s="172">
        <f t="shared" si="139"/>
        <v>3</v>
      </c>
      <c r="Q1078" s="173">
        <f t="shared" si="140"/>
        <v>2</v>
      </c>
      <c r="R1078" s="173" t="str">
        <f t="shared" si="141"/>
        <v/>
      </c>
      <c r="S1078" s="193" t="str">
        <f t="shared" si="142"/>
        <v/>
      </c>
    </row>
    <row r="1079" spans="1:19" x14ac:dyDescent="0.2">
      <c r="A1079" s="192" t="s">
        <v>394</v>
      </c>
      <c r="B1079" s="179" t="s">
        <v>76</v>
      </c>
      <c r="C1079" s="180" t="s">
        <v>77</v>
      </c>
      <c r="D1079" s="170">
        <v>0</v>
      </c>
      <c r="E1079" s="171">
        <v>0</v>
      </c>
      <c r="F1079" s="171">
        <v>0</v>
      </c>
      <c r="G1079" s="171">
        <v>0</v>
      </c>
      <c r="H1079" s="198" t="str">
        <f t="shared" ref="H1079:H1137" si="148">IF((E1079+G1079)&lt;&gt;0,G1079/(E1079+G1079),"")</f>
        <v/>
      </c>
      <c r="I1079" s="203">
        <v>197</v>
      </c>
      <c r="J1079" s="25">
        <v>150</v>
      </c>
      <c r="K1079" s="25">
        <v>76</v>
      </c>
      <c r="L1079" s="184">
        <f t="shared" ref="L1079:L1137" si="149">IF(J1079&lt;&gt;0,K1079/J1079,"")</f>
        <v>0.50666666666666671</v>
      </c>
      <c r="M1079" s="206">
        <v>0</v>
      </c>
      <c r="N1079" s="25">
        <v>41</v>
      </c>
      <c r="O1079" s="201">
        <f t="shared" ref="O1079:O1137" si="150">IF((J1079+M1079+N1079)&lt;&gt;0,N1079/(J1079+M1079+N1079),"")</f>
        <v>0.21465968586387435</v>
      </c>
      <c r="P1079" s="172">
        <f t="shared" ref="P1079:P1137" si="151">IF(SUM(D1079,I1079)&gt;0,SUM(D1079,I1079),"")</f>
        <v>197</v>
      </c>
      <c r="Q1079" s="173">
        <f t="shared" ref="Q1079:Q1137" si="152">IF(SUM(E1079,J1079, M1079)&gt;0,SUM(E1079,J1079, M1079),"")</f>
        <v>150</v>
      </c>
      <c r="R1079" s="173">
        <f t="shared" ref="R1079:R1137" si="153">IF(SUM(G1079,N1079)&gt;0,SUM(G1079,N1079),"")</f>
        <v>41</v>
      </c>
      <c r="S1079" s="193">
        <f t="shared" ref="S1079:S1137" si="154">IFERROR(IF((Q1079+R1079)&lt;&gt;0,R1079/(Q1079+R1079),""),"")</f>
        <v>0.21465968586387435</v>
      </c>
    </row>
    <row r="1080" spans="1:19" x14ac:dyDescent="0.2">
      <c r="A1080" s="192" t="s">
        <v>394</v>
      </c>
      <c r="B1080" s="179" t="s">
        <v>78</v>
      </c>
      <c r="C1080" s="180" t="s">
        <v>79</v>
      </c>
      <c r="D1080" s="170">
        <v>0</v>
      </c>
      <c r="E1080" s="171">
        <v>0</v>
      </c>
      <c r="F1080" s="171">
        <v>0</v>
      </c>
      <c r="G1080" s="171">
        <v>0</v>
      </c>
      <c r="H1080" s="198" t="str">
        <f t="shared" si="148"/>
        <v/>
      </c>
      <c r="I1080" s="203">
        <v>1</v>
      </c>
      <c r="J1080" s="25">
        <v>1</v>
      </c>
      <c r="K1080" s="25">
        <v>0</v>
      </c>
      <c r="L1080" s="184">
        <f t="shared" si="149"/>
        <v>0</v>
      </c>
      <c r="M1080" s="206">
        <v>0</v>
      </c>
      <c r="N1080" s="25">
        <v>0</v>
      </c>
      <c r="O1080" s="201">
        <f t="shared" si="150"/>
        <v>0</v>
      </c>
      <c r="P1080" s="172">
        <f t="shared" si="151"/>
        <v>1</v>
      </c>
      <c r="Q1080" s="173">
        <f t="shared" si="152"/>
        <v>1</v>
      </c>
      <c r="R1080" s="173" t="str">
        <f t="shared" si="153"/>
        <v/>
      </c>
      <c r="S1080" s="193" t="str">
        <f t="shared" si="154"/>
        <v/>
      </c>
    </row>
    <row r="1081" spans="1:19" x14ac:dyDescent="0.2">
      <c r="A1081" s="192" t="s">
        <v>394</v>
      </c>
      <c r="B1081" s="240" t="s">
        <v>81</v>
      </c>
      <c r="C1081" s="180" t="s">
        <v>82</v>
      </c>
      <c r="D1081" s="170">
        <v>303</v>
      </c>
      <c r="E1081" s="171">
        <v>251</v>
      </c>
      <c r="F1081" s="171">
        <v>146</v>
      </c>
      <c r="G1081" s="171">
        <v>29</v>
      </c>
      <c r="H1081" s="198">
        <f t="shared" si="148"/>
        <v>0.10357142857142858</v>
      </c>
      <c r="I1081" s="203">
        <v>3269</v>
      </c>
      <c r="J1081" s="25">
        <v>1446</v>
      </c>
      <c r="K1081" s="25">
        <v>608</v>
      </c>
      <c r="L1081" s="184">
        <f t="shared" si="149"/>
        <v>0.42047026279391425</v>
      </c>
      <c r="M1081" s="206">
        <v>1</v>
      </c>
      <c r="N1081" s="25">
        <v>1669</v>
      </c>
      <c r="O1081" s="201">
        <f t="shared" si="150"/>
        <v>0.53562259306803595</v>
      </c>
      <c r="P1081" s="172">
        <f t="shared" si="151"/>
        <v>3572</v>
      </c>
      <c r="Q1081" s="173">
        <f t="shared" si="152"/>
        <v>1698</v>
      </c>
      <c r="R1081" s="173">
        <f t="shared" si="153"/>
        <v>1698</v>
      </c>
      <c r="S1081" s="193">
        <f t="shared" si="154"/>
        <v>0.5</v>
      </c>
    </row>
    <row r="1082" spans="1:19" x14ac:dyDescent="0.2">
      <c r="A1082" s="192" t="s">
        <v>394</v>
      </c>
      <c r="B1082" s="179" t="s">
        <v>83</v>
      </c>
      <c r="C1082" s="180" t="s">
        <v>84</v>
      </c>
      <c r="D1082" s="170">
        <v>0</v>
      </c>
      <c r="E1082" s="171">
        <v>0</v>
      </c>
      <c r="F1082" s="171">
        <v>0</v>
      </c>
      <c r="G1082" s="171">
        <v>0</v>
      </c>
      <c r="H1082" s="198" t="str">
        <f t="shared" si="148"/>
        <v/>
      </c>
      <c r="I1082" s="203">
        <v>10</v>
      </c>
      <c r="J1082" s="25">
        <v>6</v>
      </c>
      <c r="K1082" s="25">
        <v>0</v>
      </c>
      <c r="L1082" s="184">
        <f t="shared" si="149"/>
        <v>0</v>
      </c>
      <c r="M1082" s="206">
        <v>1</v>
      </c>
      <c r="N1082" s="25">
        <v>0</v>
      </c>
      <c r="O1082" s="201">
        <f t="shared" si="150"/>
        <v>0</v>
      </c>
      <c r="P1082" s="172">
        <f t="shared" si="151"/>
        <v>10</v>
      </c>
      <c r="Q1082" s="173">
        <f t="shared" si="152"/>
        <v>7</v>
      </c>
      <c r="R1082" s="173" t="str">
        <f t="shared" si="153"/>
        <v/>
      </c>
      <c r="S1082" s="193" t="str">
        <f t="shared" si="154"/>
        <v/>
      </c>
    </row>
    <row r="1083" spans="1:19" x14ac:dyDescent="0.2">
      <c r="A1083" s="192" t="s">
        <v>394</v>
      </c>
      <c r="B1083" s="179" t="s">
        <v>536</v>
      </c>
      <c r="C1083" s="180" t="s">
        <v>89</v>
      </c>
      <c r="D1083" s="170">
        <v>4</v>
      </c>
      <c r="E1083" s="171">
        <v>1</v>
      </c>
      <c r="F1083" s="171">
        <v>1</v>
      </c>
      <c r="G1083" s="171">
        <v>0</v>
      </c>
      <c r="H1083" s="198">
        <f t="shared" si="148"/>
        <v>0</v>
      </c>
      <c r="I1083" s="203">
        <v>76</v>
      </c>
      <c r="J1083" s="25">
        <v>71</v>
      </c>
      <c r="K1083" s="25">
        <v>37</v>
      </c>
      <c r="L1083" s="184">
        <f t="shared" si="149"/>
        <v>0.52112676056338025</v>
      </c>
      <c r="M1083" s="206">
        <v>0</v>
      </c>
      <c r="N1083" s="25">
        <v>3</v>
      </c>
      <c r="O1083" s="201">
        <f t="shared" si="150"/>
        <v>4.0540540540540543E-2</v>
      </c>
      <c r="P1083" s="172">
        <f t="shared" si="151"/>
        <v>80</v>
      </c>
      <c r="Q1083" s="173">
        <f t="shared" si="152"/>
        <v>72</v>
      </c>
      <c r="R1083" s="173">
        <f t="shared" si="153"/>
        <v>3</v>
      </c>
      <c r="S1083" s="193">
        <f t="shared" si="154"/>
        <v>0.04</v>
      </c>
    </row>
    <row r="1084" spans="1:19" x14ac:dyDescent="0.2">
      <c r="A1084" s="192" t="s">
        <v>394</v>
      </c>
      <c r="B1084" s="179" t="s">
        <v>90</v>
      </c>
      <c r="C1084" s="180" t="s">
        <v>91</v>
      </c>
      <c r="D1084" s="170">
        <v>1</v>
      </c>
      <c r="E1084" s="171">
        <v>0</v>
      </c>
      <c r="F1084" s="171">
        <v>0</v>
      </c>
      <c r="G1084" s="171">
        <v>1</v>
      </c>
      <c r="H1084" s="198">
        <f t="shared" si="148"/>
        <v>1</v>
      </c>
      <c r="I1084" s="203">
        <v>8</v>
      </c>
      <c r="J1084" s="25">
        <v>6</v>
      </c>
      <c r="K1084" s="25">
        <v>4</v>
      </c>
      <c r="L1084" s="184">
        <f t="shared" si="149"/>
        <v>0.66666666666666663</v>
      </c>
      <c r="M1084" s="206">
        <v>0</v>
      </c>
      <c r="N1084" s="25">
        <v>1</v>
      </c>
      <c r="O1084" s="201">
        <f t="shared" si="150"/>
        <v>0.14285714285714285</v>
      </c>
      <c r="P1084" s="172">
        <f t="shared" si="151"/>
        <v>9</v>
      </c>
      <c r="Q1084" s="173">
        <f t="shared" si="152"/>
        <v>6</v>
      </c>
      <c r="R1084" s="173">
        <f t="shared" si="153"/>
        <v>2</v>
      </c>
      <c r="S1084" s="193">
        <f t="shared" si="154"/>
        <v>0.25</v>
      </c>
    </row>
    <row r="1085" spans="1:19" x14ac:dyDescent="0.2">
      <c r="A1085" s="192" t="s">
        <v>394</v>
      </c>
      <c r="B1085" s="179" t="s">
        <v>92</v>
      </c>
      <c r="C1085" s="180" t="s">
        <v>93</v>
      </c>
      <c r="D1085" s="170">
        <v>6</v>
      </c>
      <c r="E1085" s="171">
        <v>0</v>
      </c>
      <c r="F1085" s="171">
        <v>0</v>
      </c>
      <c r="G1085" s="171">
        <v>6</v>
      </c>
      <c r="H1085" s="198">
        <f t="shared" si="148"/>
        <v>1</v>
      </c>
      <c r="I1085" s="203">
        <v>10373</v>
      </c>
      <c r="J1085" s="25">
        <v>8681</v>
      </c>
      <c r="K1085" s="25">
        <v>5358</v>
      </c>
      <c r="L1085" s="184">
        <f t="shared" si="149"/>
        <v>0.61720999884805894</v>
      </c>
      <c r="M1085" s="206">
        <v>2</v>
      </c>
      <c r="N1085" s="25">
        <v>1598</v>
      </c>
      <c r="O1085" s="201">
        <f t="shared" si="150"/>
        <v>0.15543235093862465</v>
      </c>
      <c r="P1085" s="172">
        <f t="shared" si="151"/>
        <v>10379</v>
      </c>
      <c r="Q1085" s="173">
        <f t="shared" si="152"/>
        <v>8683</v>
      </c>
      <c r="R1085" s="173">
        <f t="shared" si="153"/>
        <v>1604</v>
      </c>
      <c r="S1085" s="193">
        <f t="shared" si="154"/>
        <v>0.15592495382521629</v>
      </c>
    </row>
    <row r="1086" spans="1:19" x14ac:dyDescent="0.2">
      <c r="A1086" s="192" t="s">
        <v>394</v>
      </c>
      <c r="B1086" s="179" t="s">
        <v>98</v>
      </c>
      <c r="C1086" s="180" t="s">
        <v>99</v>
      </c>
      <c r="D1086" s="170">
        <v>24</v>
      </c>
      <c r="E1086" s="171">
        <v>0</v>
      </c>
      <c r="F1086" s="171">
        <v>0</v>
      </c>
      <c r="G1086" s="171">
        <v>13</v>
      </c>
      <c r="H1086" s="198">
        <f t="shared" si="148"/>
        <v>1</v>
      </c>
      <c r="I1086" s="203">
        <v>4873</v>
      </c>
      <c r="J1086" s="25">
        <v>4438</v>
      </c>
      <c r="K1086" s="25">
        <v>2529</v>
      </c>
      <c r="L1086" s="184">
        <f t="shared" si="149"/>
        <v>0.56985128436232535</v>
      </c>
      <c r="M1086" s="206">
        <v>5</v>
      </c>
      <c r="N1086" s="25">
        <v>291</v>
      </c>
      <c r="O1086" s="201">
        <f t="shared" si="150"/>
        <v>6.1470215462610903E-2</v>
      </c>
      <c r="P1086" s="172">
        <f t="shared" si="151"/>
        <v>4897</v>
      </c>
      <c r="Q1086" s="173">
        <f t="shared" si="152"/>
        <v>4443</v>
      </c>
      <c r="R1086" s="173">
        <f t="shared" si="153"/>
        <v>304</v>
      </c>
      <c r="S1086" s="193">
        <f t="shared" si="154"/>
        <v>6.4040446597851269E-2</v>
      </c>
    </row>
    <row r="1087" spans="1:19" x14ac:dyDescent="0.2">
      <c r="A1087" s="192" t="s">
        <v>394</v>
      </c>
      <c r="B1087" s="179" t="s">
        <v>538</v>
      </c>
      <c r="C1087" s="180" t="s">
        <v>100</v>
      </c>
      <c r="D1087" s="170">
        <v>1</v>
      </c>
      <c r="E1087" s="171">
        <v>0</v>
      </c>
      <c r="F1087" s="171">
        <v>0</v>
      </c>
      <c r="G1087" s="171">
        <v>1</v>
      </c>
      <c r="H1087" s="198">
        <f t="shared" si="148"/>
        <v>1</v>
      </c>
      <c r="I1087" s="203">
        <v>1687</v>
      </c>
      <c r="J1087" s="25">
        <v>1081</v>
      </c>
      <c r="K1087" s="25">
        <v>551</v>
      </c>
      <c r="L1087" s="184">
        <f t="shared" si="149"/>
        <v>0.50971322849213696</v>
      </c>
      <c r="M1087" s="206">
        <v>65</v>
      </c>
      <c r="N1087" s="25">
        <v>507</v>
      </c>
      <c r="O1087" s="201">
        <f t="shared" si="150"/>
        <v>0.30671506352087113</v>
      </c>
      <c r="P1087" s="172">
        <f t="shared" si="151"/>
        <v>1688</v>
      </c>
      <c r="Q1087" s="173">
        <f t="shared" si="152"/>
        <v>1146</v>
      </c>
      <c r="R1087" s="173">
        <f t="shared" si="153"/>
        <v>508</v>
      </c>
      <c r="S1087" s="193">
        <f t="shared" si="154"/>
        <v>0.30713422007255137</v>
      </c>
    </row>
    <row r="1088" spans="1:19" x14ac:dyDescent="0.2">
      <c r="A1088" s="192" t="s">
        <v>394</v>
      </c>
      <c r="B1088" s="179" t="s">
        <v>101</v>
      </c>
      <c r="C1088" s="180" t="s">
        <v>501</v>
      </c>
      <c r="D1088" s="170">
        <v>0</v>
      </c>
      <c r="E1088" s="171">
        <v>0</v>
      </c>
      <c r="F1088" s="171">
        <v>0</v>
      </c>
      <c r="G1088" s="171">
        <v>0</v>
      </c>
      <c r="H1088" s="198" t="str">
        <f t="shared" si="148"/>
        <v/>
      </c>
      <c r="I1088" s="203">
        <v>312</v>
      </c>
      <c r="J1088" s="25">
        <v>272</v>
      </c>
      <c r="K1088" s="25">
        <v>130</v>
      </c>
      <c r="L1088" s="184">
        <f t="shared" si="149"/>
        <v>0.47794117647058826</v>
      </c>
      <c r="M1088" s="206">
        <v>28</v>
      </c>
      <c r="N1088" s="25">
        <v>10</v>
      </c>
      <c r="O1088" s="201">
        <f t="shared" si="150"/>
        <v>3.2258064516129031E-2</v>
      </c>
      <c r="P1088" s="172">
        <f t="shared" si="151"/>
        <v>312</v>
      </c>
      <c r="Q1088" s="173">
        <f t="shared" si="152"/>
        <v>300</v>
      </c>
      <c r="R1088" s="173">
        <f t="shared" si="153"/>
        <v>10</v>
      </c>
      <c r="S1088" s="193">
        <f t="shared" si="154"/>
        <v>3.2258064516129031E-2</v>
      </c>
    </row>
    <row r="1089" spans="1:19" x14ac:dyDescent="0.2">
      <c r="A1089" s="192" t="s">
        <v>394</v>
      </c>
      <c r="B1089" s="179" t="s">
        <v>101</v>
      </c>
      <c r="C1089" s="180" t="s">
        <v>102</v>
      </c>
      <c r="D1089" s="170">
        <v>1</v>
      </c>
      <c r="E1089" s="171">
        <v>0</v>
      </c>
      <c r="F1089" s="171">
        <v>0</v>
      </c>
      <c r="G1089" s="171">
        <v>0</v>
      </c>
      <c r="H1089" s="198" t="str">
        <f t="shared" si="148"/>
        <v/>
      </c>
      <c r="I1089" s="203">
        <v>439</v>
      </c>
      <c r="J1089" s="25">
        <v>315</v>
      </c>
      <c r="K1089" s="25">
        <v>93</v>
      </c>
      <c r="L1089" s="184">
        <f t="shared" si="149"/>
        <v>0.29523809523809524</v>
      </c>
      <c r="M1089" s="206">
        <v>12</v>
      </c>
      <c r="N1089" s="25">
        <v>86</v>
      </c>
      <c r="O1089" s="201">
        <f t="shared" si="150"/>
        <v>0.20823244552058112</v>
      </c>
      <c r="P1089" s="172">
        <f t="shared" si="151"/>
        <v>440</v>
      </c>
      <c r="Q1089" s="173">
        <f t="shared" si="152"/>
        <v>327</v>
      </c>
      <c r="R1089" s="173">
        <f t="shared" si="153"/>
        <v>86</v>
      </c>
      <c r="S1089" s="193">
        <f t="shared" si="154"/>
        <v>0.20823244552058112</v>
      </c>
    </row>
    <row r="1090" spans="1:19" x14ac:dyDescent="0.2">
      <c r="A1090" s="192" t="s">
        <v>394</v>
      </c>
      <c r="B1090" s="179" t="s">
        <v>103</v>
      </c>
      <c r="C1090" s="180" t="s">
        <v>104</v>
      </c>
      <c r="D1090" s="170">
        <v>3</v>
      </c>
      <c r="E1090" s="171">
        <v>0</v>
      </c>
      <c r="F1090" s="171">
        <v>0</v>
      </c>
      <c r="G1090" s="171">
        <v>1</v>
      </c>
      <c r="H1090" s="198">
        <f t="shared" si="148"/>
        <v>1</v>
      </c>
      <c r="I1090" s="203">
        <v>440</v>
      </c>
      <c r="J1090" s="25">
        <v>387</v>
      </c>
      <c r="K1090" s="25">
        <v>212</v>
      </c>
      <c r="L1090" s="184">
        <f t="shared" si="149"/>
        <v>0.54780361757105944</v>
      </c>
      <c r="M1090" s="206">
        <v>3</v>
      </c>
      <c r="N1090" s="25">
        <v>18</v>
      </c>
      <c r="O1090" s="201">
        <f t="shared" si="150"/>
        <v>4.4117647058823532E-2</v>
      </c>
      <c r="P1090" s="172">
        <f t="shared" si="151"/>
        <v>443</v>
      </c>
      <c r="Q1090" s="173">
        <f t="shared" si="152"/>
        <v>390</v>
      </c>
      <c r="R1090" s="173">
        <f t="shared" si="153"/>
        <v>19</v>
      </c>
      <c r="S1090" s="193">
        <f t="shared" si="154"/>
        <v>4.6454767726161368E-2</v>
      </c>
    </row>
    <row r="1091" spans="1:19" x14ac:dyDescent="0.2">
      <c r="A1091" s="192" t="s">
        <v>394</v>
      </c>
      <c r="B1091" s="179" t="s">
        <v>105</v>
      </c>
      <c r="C1091" s="180" t="s">
        <v>106</v>
      </c>
      <c r="D1091" s="170">
        <v>0</v>
      </c>
      <c r="E1091" s="171">
        <v>0</v>
      </c>
      <c r="F1091" s="171">
        <v>0</v>
      </c>
      <c r="G1091" s="171">
        <v>0</v>
      </c>
      <c r="H1091" s="198" t="str">
        <f t="shared" si="148"/>
        <v/>
      </c>
      <c r="I1091" s="203">
        <v>93</v>
      </c>
      <c r="J1091" s="25">
        <v>108</v>
      </c>
      <c r="K1091" s="25">
        <v>46</v>
      </c>
      <c r="L1091" s="184">
        <f t="shared" si="149"/>
        <v>0.42592592592592593</v>
      </c>
      <c r="M1091" s="206">
        <v>6</v>
      </c>
      <c r="N1091" s="25">
        <v>10</v>
      </c>
      <c r="O1091" s="201">
        <f t="shared" si="150"/>
        <v>8.0645161290322578E-2</v>
      </c>
      <c r="P1091" s="172">
        <f t="shared" si="151"/>
        <v>93</v>
      </c>
      <c r="Q1091" s="173">
        <f t="shared" si="152"/>
        <v>114</v>
      </c>
      <c r="R1091" s="173">
        <f t="shared" si="153"/>
        <v>10</v>
      </c>
      <c r="S1091" s="193">
        <f t="shared" si="154"/>
        <v>8.0645161290322578E-2</v>
      </c>
    </row>
    <row r="1092" spans="1:19" x14ac:dyDescent="0.2">
      <c r="A1092" s="192" t="s">
        <v>394</v>
      </c>
      <c r="B1092" s="179" t="s">
        <v>107</v>
      </c>
      <c r="C1092" s="180" t="s">
        <v>287</v>
      </c>
      <c r="D1092" s="170">
        <v>0</v>
      </c>
      <c r="E1092" s="171">
        <v>0</v>
      </c>
      <c r="F1092" s="171">
        <v>0</v>
      </c>
      <c r="G1092" s="171">
        <v>0</v>
      </c>
      <c r="H1092" s="198" t="str">
        <f t="shared" si="148"/>
        <v/>
      </c>
      <c r="I1092" s="203">
        <v>2</v>
      </c>
      <c r="J1092" s="25">
        <v>0</v>
      </c>
      <c r="K1092" s="25">
        <v>0</v>
      </c>
      <c r="L1092" s="184" t="str">
        <f t="shared" si="149"/>
        <v/>
      </c>
      <c r="M1092" s="206">
        <v>0</v>
      </c>
      <c r="N1092" s="25">
        <v>0</v>
      </c>
      <c r="O1092" s="201" t="str">
        <f t="shared" si="150"/>
        <v/>
      </c>
      <c r="P1092" s="172">
        <f t="shared" si="151"/>
        <v>2</v>
      </c>
      <c r="Q1092" s="173" t="str">
        <f t="shared" si="152"/>
        <v/>
      </c>
      <c r="R1092" s="173" t="str">
        <f t="shared" si="153"/>
        <v/>
      </c>
      <c r="S1092" s="193" t="str">
        <f t="shared" si="154"/>
        <v/>
      </c>
    </row>
    <row r="1093" spans="1:19" x14ac:dyDescent="0.2">
      <c r="A1093" s="192" t="s">
        <v>394</v>
      </c>
      <c r="B1093" s="179" t="s">
        <v>110</v>
      </c>
      <c r="C1093" s="180" t="s">
        <v>111</v>
      </c>
      <c r="D1093" s="170">
        <v>1</v>
      </c>
      <c r="E1093" s="171">
        <v>0</v>
      </c>
      <c r="F1093" s="171">
        <v>0</v>
      </c>
      <c r="G1093" s="171">
        <v>0</v>
      </c>
      <c r="H1093" s="198" t="str">
        <f t="shared" si="148"/>
        <v/>
      </c>
      <c r="I1093" s="203">
        <v>96</v>
      </c>
      <c r="J1093" s="25">
        <v>119</v>
      </c>
      <c r="K1093" s="25">
        <v>39</v>
      </c>
      <c r="L1093" s="184">
        <f t="shared" si="149"/>
        <v>0.32773109243697479</v>
      </c>
      <c r="M1093" s="206">
        <v>0</v>
      </c>
      <c r="N1093" s="25">
        <v>35</v>
      </c>
      <c r="O1093" s="201">
        <f t="shared" si="150"/>
        <v>0.22727272727272727</v>
      </c>
      <c r="P1093" s="172">
        <f t="shared" si="151"/>
        <v>97</v>
      </c>
      <c r="Q1093" s="173">
        <f t="shared" si="152"/>
        <v>119</v>
      </c>
      <c r="R1093" s="173">
        <f t="shared" si="153"/>
        <v>35</v>
      </c>
      <c r="S1093" s="193">
        <f t="shared" si="154"/>
        <v>0.22727272727272727</v>
      </c>
    </row>
    <row r="1094" spans="1:19" x14ac:dyDescent="0.2">
      <c r="A1094" s="192" t="s">
        <v>394</v>
      </c>
      <c r="B1094" s="179" t="s">
        <v>112</v>
      </c>
      <c r="C1094" s="180" t="s">
        <v>113</v>
      </c>
      <c r="D1094" s="170">
        <v>0</v>
      </c>
      <c r="E1094" s="171">
        <v>0</v>
      </c>
      <c r="F1094" s="171">
        <v>0</v>
      </c>
      <c r="G1094" s="171">
        <v>0</v>
      </c>
      <c r="H1094" s="198" t="str">
        <f t="shared" si="148"/>
        <v/>
      </c>
      <c r="I1094" s="203">
        <v>1169</v>
      </c>
      <c r="J1094" s="25">
        <v>924</v>
      </c>
      <c r="K1094" s="25">
        <v>561</v>
      </c>
      <c r="L1094" s="184">
        <f t="shared" si="149"/>
        <v>0.6071428571428571</v>
      </c>
      <c r="M1094" s="206">
        <v>21</v>
      </c>
      <c r="N1094" s="25">
        <v>179</v>
      </c>
      <c r="O1094" s="201">
        <f t="shared" si="150"/>
        <v>0.15925266903914589</v>
      </c>
      <c r="P1094" s="172">
        <f t="shared" si="151"/>
        <v>1169</v>
      </c>
      <c r="Q1094" s="173">
        <f t="shared" si="152"/>
        <v>945</v>
      </c>
      <c r="R1094" s="173">
        <f t="shared" si="153"/>
        <v>179</v>
      </c>
      <c r="S1094" s="193">
        <f t="shared" si="154"/>
        <v>0.15925266903914589</v>
      </c>
    </row>
    <row r="1095" spans="1:19" x14ac:dyDescent="0.2">
      <c r="A1095" s="192" t="s">
        <v>394</v>
      </c>
      <c r="B1095" s="179" t="s">
        <v>114</v>
      </c>
      <c r="C1095" s="180" t="s">
        <v>525</v>
      </c>
      <c r="D1095" s="170">
        <v>0</v>
      </c>
      <c r="E1095" s="171">
        <v>0</v>
      </c>
      <c r="F1095" s="171">
        <v>0</v>
      </c>
      <c r="G1095" s="171">
        <v>0</v>
      </c>
      <c r="H1095" s="198" t="str">
        <f t="shared" si="148"/>
        <v/>
      </c>
      <c r="I1095" s="203">
        <v>199</v>
      </c>
      <c r="J1095" s="25">
        <v>182</v>
      </c>
      <c r="K1095" s="25">
        <v>98</v>
      </c>
      <c r="L1095" s="184">
        <f t="shared" si="149"/>
        <v>0.53846153846153844</v>
      </c>
      <c r="M1095" s="206">
        <v>4</v>
      </c>
      <c r="N1095" s="25">
        <v>8</v>
      </c>
      <c r="O1095" s="201">
        <f t="shared" si="150"/>
        <v>4.1237113402061855E-2</v>
      </c>
      <c r="P1095" s="172">
        <f t="shared" si="151"/>
        <v>199</v>
      </c>
      <c r="Q1095" s="173">
        <f t="shared" si="152"/>
        <v>186</v>
      </c>
      <c r="R1095" s="173">
        <f t="shared" si="153"/>
        <v>8</v>
      </c>
      <c r="S1095" s="193">
        <f t="shared" si="154"/>
        <v>4.1237113402061855E-2</v>
      </c>
    </row>
    <row r="1096" spans="1:19" x14ac:dyDescent="0.2">
      <c r="A1096" s="192" t="s">
        <v>394</v>
      </c>
      <c r="B1096" s="179" t="s">
        <v>116</v>
      </c>
      <c r="C1096" s="180" t="s">
        <v>117</v>
      </c>
      <c r="D1096" s="170">
        <v>8</v>
      </c>
      <c r="E1096" s="171">
        <v>2</v>
      </c>
      <c r="F1096" s="171">
        <v>0</v>
      </c>
      <c r="G1096" s="171">
        <v>0</v>
      </c>
      <c r="H1096" s="198">
        <f t="shared" si="148"/>
        <v>0</v>
      </c>
      <c r="I1096" s="203">
        <v>1028</v>
      </c>
      <c r="J1096" s="25">
        <v>1265</v>
      </c>
      <c r="K1096" s="25">
        <v>544</v>
      </c>
      <c r="L1096" s="184">
        <f t="shared" si="149"/>
        <v>0.43003952569169962</v>
      </c>
      <c r="M1096" s="206">
        <v>10</v>
      </c>
      <c r="N1096" s="25">
        <v>432</v>
      </c>
      <c r="O1096" s="201">
        <f t="shared" si="150"/>
        <v>0.2530755711775044</v>
      </c>
      <c r="P1096" s="172">
        <f t="shared" si="151"/>
        <v>1036</v>
      </c>
      <c r="Q1096" s="173">
        <f t="shared" si="152"/>
        <v>1277</v>
      </c>
      <c r="R1096" s="173">
        <f t="shared" si="153"/>
        <v>432</v>
      </c>
      <c r="S1096" s="193">
        <f t="shared" si="154"/>
        <v>0.25277940315974257</v>
      </c>
    </row>
    <row r="1097" spans="1:19" x14ac:dyDescent="0.2">
      <c r="A1097" s="192" t="s">
        <v>394</v>
      </c>
      <c r="B1097" s="179" t="s">
        <v>121</v>
      </c>
      <c r="C1097" s="180" t="s">
        <v>121</v>
      </c>
      <c r="D1097" s="170">
        <v>1</v>
      </c>
      <c r="E1097" s="171">
        <v>1</v>
      </c>
      <c r="F1097" s="171">
        <v>1</v>
      </c>
      <c r="G1097" s="171">
        <v>0</v>
      </c>
      <c r="H1097" s="198">
        <f t="shared" si="148"/>
        <v>0</v>
      </c>
      <c r="I1097" s="203">
        <v>3250</v>
      </c>
      <c r="J1097" s="25">
        <v>2943</v>
      </c>
      <c r="K1097" s="25">
        <v>2167</v>
      </c>
      <c r="L1097" s="184">
        <f t="shared" si="149"/>
        <v>0.73632347944274545</v>
      </c>
      <c r="M1097" s="206">
        <v>48</v>
      </c>
      <c r="N1097" s="25">
        <v>190</v>
      </c>
      <c r="O1097" s="201">
        <f t="shared" si="150"/>
        <v>5.9729644765796917E-2</v>
      </c>
      <c r="P1097" s="172">
        <f t="shared" si="151"/>
        <v>3251</v>
      </c>
      <c r="Q1097" s="173">
        <f t="shared" si="152"/>
        <v>2992</v>
      </c>
      <c r="R1097" s="173">
        <f t="shared" si="153"/>
        <v>190</v>
      </c>
      <c r="S1097" s="193">
        <f t="shared" si="154"/>
        <v>5.9710873664362035E-2</v>
      </c>
    </row>
    <row r="1098" spans="1:19" x14ac:dyDescent="0.2">
      <c r="A1098" s="192" t="s">
        <v>394</v>
      </c>
      <c r="B1098" s="179" t="s">
        <v>122</v>
      </c>
      <c r="C1098" s="180" t="s">
        <v>123</v>
      </c>
      <c r="D1098" s="170">
        <v>3</v>
      </c>
      <c r="E1098" s="171">
        <v>2</v>
      </c>
      <c r="F1098" s="171">
        <v>0</v>
      </c>
      <c r="G1098" s="171">
        <v>0</v>
      </c>
      <c r="H1098" s="198">
        <f t="shared" si="148"/>
        <v>0</v>
      </c>
      <c r="I1098" s="203">
        <v>1013</v>
      </c>
      <c r="J1098" s="25">
        <v>519</v>
      </c>
      <c r="K1098" s="25">
        <v>205</v>
      </c>
      <c r="L1098" s="184">
        <f t="shared" si="149"/>
        <v>0.39499036608863197</v>
      </c>
      <c r="M1098" s="206">
        <v>39</v>
      </c>
      <c r="N1098" s="25">
        <v>394</v>
      </c>
      <c r="O1098" s="201">
        <f t="shared" si="150"/>
        <v>0.41386554621848737</v>
      </c>
      <c r="P1098" s="172">
        <f t="shared" si="151"/>
        <v>1016</v>
      </c>
      <c r="Q1098" s="173">
        <f t="shared" si="152"/>
        <v>560</v>
      </c>
      <c r="R1098" s="173">
        <f t="shared" si="153"/>
        <v>394</v>
      </c>
      <c r="S1098" s="193">
        <f t="shared" si="154"/>
        <v>0.41299790356394128</v>
      </c>
    </row>
    <row r="1099" spans="1:19" x14ac:dyDescent="0.2">
      <c r="A1099" s="192" t="s">
        <v>394</v>
      </c>
      <c r="B1099" s="179" t="s">
        <v>125</v>
      </c>
      <c r="C1099" s="180" t="s">
        <v>126</v>
      </c>
      <c r="D1099" s="170">
        <v>2</v>
      </c>
      <c r="E1099" s="171">
        <v>0</v>
      </c>
      <c r="F1099" s="171">
        <v>0</v>
      </c>
      <c r="G1099" s="171">
        <v>2</v>
      </c>
      <c r="H1099" s="198">
        <f t="shared" si="148"/>
        <v>1</v>
      </c>
      <c r="I1099" s="203">
        <v>97</v>
      </c>
      <c r="J1099" s="25">
        <v>48</v>
      </c>
      <c r="K1099" s="25">
        <v>16</v>
      </c>
      <c r="L1099" s="184">
        <f t="shared" si="149"/>
        <v>0.33333333333333331</v>
      </c>
      <c r="M1099" s="206">
        <v>1</v>
      </c>
      <c r="N1099" s="25">
        <v>39</v>
      </c>
      <c r="O1099" s="201">
        <f t="shared" si="150"/>
        <v>0.44318181818181818</v>
      </c>
      <c r="P1099" s="172">
        <f t="shared" si="151"/>
        <v>99</v>
      </c>
      <c r="Q1099" s="173">
        <f t="shared" si="152"/>
        <v>49</v>
      </c>
      <c r="R1099" s="173">
        <f t="shared" si="153"/>
        <v>41</v>
      </c>
      <c r="S1099" s="193">
        <f t="shared" si="154"/>
        <v>0.45555555555555555</v>
      </c>
    </row>
    <row r="1100" spans="1:19" x14ac:dyDescent="0.2">
      <c r="A1100" s="192" t="s">
        <v>394</v>
      </c>
      <c r="B1100" s="179" t="s">
        <v>127</v>
      </c>
      <c r="C1100" s="180" t="s">
        <v>128</v>
      </c>
      <c r="D1100" s="170">
        <v>0</v>
      </c>
      <c r="E1100" s="171">
        <v>0</v>
      </c>
      <c r="F1100" s="171">
        <v>0</v>
      </c>
      <c r="G1100" s="171">
        <v>0</v>
      </c>
      <c r="H1100" s="198" t="str">
        <f t="shared" si="148"/>
        <v/>
      </c>
      <c r="I1100" s="203">
        <v>325</v>
      </c>
      <c r="J1100" s="25">
        <v>185</v>
      </c>
      <c r="K1100" s="25">
        <v>68</v>
      </c>
      <c r="L1100" s="184">
        <f t="shared" si="149"/>
        <v>0.36756756756756759</v>
      </c>
      <c r="M1100" s="206">
        <v>4</v>
      </c>
      <c r="N1100" s="25">
        <v>136</v>
      </c>
      <c r="O1100" s="201">
        <f t="shared" si="150"/>
        <v>0.41846153846153844</v>
      </c>
      <c r="P1100" s="172">
        <f t="shared" si="151"/>
        <v>325</v>
      </c>
      <c r="Q1100" s="173">
        <f t="shared" si="152"/>
        <v>189</v>
      </c>
      <c r="R1100" s="173">
        <f t="shared" si="153"/>
        <v>136</v>
      </c>
      <c r="S1100" s="193">
        <f t="shared" si="154"/>
        <v>0.41846153846153844</v>
      </c>
    </row>
    <row r="1101" spans="1:19" x14ac:dyDescent="0.2">
      <c r="A1101" s="192" t="s">
        <v>394</v>
      </c>
      <c r="B1101" s="179" t="s">
        <v>130</v>
      </c>
      <c r="C1101" s="180" t="s">
        <v>131</v>
      </c>
      <c r="D1101" s="170">
        <v>18</v>
      </c>
      <c r="E1101" s="171">
        <v>12</v>
      </c>
      <c r="F1101" s="171">
        <v>11</v>
      </c>
      <c r="G1101" s="171">
        <v>5</v>
      </c>
      <c r="H1101" s="198">
        <f t="shared" si="148"/>
        <v>0.29411764705882354</v>
      </c>
      <c r="I1101" s="203">
        <v>42</v>
      </c>
      <c r="J1101" s="25">
        <v>32</v>
      </c>
      <c r="K1101" s="25">
        <v>14</v>
      </c>
      <c r="L1101" s="184">
        <f t="shared" si="149"/>
        <v>0.4375</v>
      </c>
      <c r="M1101" s="206">
        <v>0</v>
      </c>
      <c r="N1101" s="25">
        <v>6</v>
      </c>
      <c r="O1101" s="201">
        <f t="shared" si="150"/>
        <v>0.15789473684210525</v>
      </c>
      <c r="P1101" s="172">
        <f t="shared" si="151"/>
        <v>60</v>
      </c>
      <c r="Q1101" s="173">
        <f t="shared" si="152"/>
        <v>44</v>
      </c>
      <c r="R1101" s="173">
        <f t="shared" si="153"/>
        <v>11</v>
      </c>
      <c r="S1101" s="193">
        <f t="shared" si="154"/>
        <v>0.2</v>
      </c>
    </row>
    <row r="1102" spans="1:19" x14ac:dyDescent="0.2">
      <c r="A1102" s="192" t="s">
        <v>394</v>
      </c>
      <c r="B1102" s="179" t="s">
        <v>133</v>
      </c>
      <c r="C1102" s="180" t="s">
        <v>134</v>
      </c>
      <c r="D1102" s="170">
        <v>0</v>
      </c>
      <c r="E1102" s="171">
        <v>0</v>
      </c>
      <c r="F1102" s="171">
        <v>0</v>
      </c>
      <c r="G1102" s="171">
        <v>0</v>
      </c>
      <c r="H1102" s="198" t="str">
        <f t="shared" si="148"/>
        <v/>
      </c>
      <c r="I1102" s="203">
        <v>4811</v>
      </c>
      <c r="J1102" s="25">
        <v>3475</v>
      </c>
      <c r="K1102" s="25">
        <v>1729</v>
      </c>
      <c r="L1102" s="184">
        <f t="shared" si="149"/>
        <v>0.49755395683453235</v>
      </c>
      <c r="M1102" s="206">
        <v>62</v>
      </c>
      <c r="N1102" s="25">
        <v>1120</v>
      </c>
      <c r="O1102" s="201">
        <f t="shared" si="150"/>
        <v>0.24049817479063776</v>
      </c>
      <c r="P1102" s="172">
        <f t="shared" si="151"/>
        <v>4811</v>
      </c>
      <c r="Q1102" s="173">
        <f t="shared" si="152"/>
        <v>3537</v>
      </c>
      <c r="R1102" s="173">
        <f t="shared" si="153"/>
        <v>1120</v>
      </c>
      <c r="S1102" s="193">
        <f t="shared" si="154"/>
        <v>0.24049817479063776</v>
      </c>
    </row>
    <row r="1103" spans="1:19" x14ac:dyDescent="0.2">
      <c r="A1103" s="192" t="s">
        <v>394</v>
      </c>
      <c r="B1103" s="179" t="s">
        <v>135</v>
      </c>
      <c r="C1103" s="180" t="s">
        <v>136</v>
      </c>
      <c r="D1103" s="170">
        <v>0</v>
      </c>
      <c r="E1103" s="171">
        <v>0</v>
      </c>
      <c r="F1103" s="171">
        <v>0</v>
      </c>
      <c r="G1103" s="171">
        <v>0</v>
      </c>
      <c r="H1103" s="198" t="str">
        <f t="shared" si="148"/>
        <v/>
      </c>
      <c r="I1103" s="203">
        <v>146</v>
      </c>
      <c r="J1103" s="25">
        <v>112</v>
      </c>
      <c r="K1103" s="25">
        <v>42</v>
      </c>
      <c r="L1103" s="184">
        <f t="shared" si="149"/>
        <v>0.375</v>
      </c>
      <c r="M1103" s="206">
        <v>0</v>
      </c>
      <c r="N1103" s="25">
        <v>33</v>
      </c>
      <c r="O1103" s="201">
        <f t="shared" si="150"/>
        <v>0.22758620689655173</v>
      </c>
      <c r="P1103" s="172">
        <f t="shared" si="151"/>
        <v>146</v>
      </c>
      <c r="Q1103" s="173">
        <f t="shared" si="152"/>
        <v>112</v>
      </c>
      <c r="R1103" s="173">
        <f t="shared" si="153"/>
        <v>33</v>
      </c>
      <c r="S1103" s="193">
        <f t="shared" si="154"/>
        <v>0.22758620689655173</v>
      </c>
    </row>
    <row r="1104" spans="1:19" x14ac:dyDescent="0.2">
      <c r="A1104" s="192" t="s">
        <v>394</v>
      </c>
      <c r="B1104" s="179" t="s">
        <v>346</v>
      </c>
      <c r="C1104" s="180" t="s">
        <v>347</v>
      </c>
      <c r="D1104" s="170">
        <v>0</v>
      </c>
      <c r="E1104" s="171">
        <v>0</v>
      </c>
      <c r="F1104" s="171">
        <v>0</v>
      </c>
      <c r="G1104" s="171">
        <v>0</v>
      </c>
      <c r="H1104" s="198" t="str">
        <f t="shared" si="148"/>
        <v/>
      </c>
      <c r="I1104" s="203">
        <v>334</v>
      </c>
      <c r="J1104" s="25">
        <v>248</v>
      </c>
      <c r="K1104" s="25">
        <v>229</v>
      </c>
      <c r="L1104" s="184">
        <f t="shared" si="149"/>
        <v>0.92338709677419351</v>
      </c>
      <c r="M1104" s="206">
        <v>0</v>
      </c>
      <c r="N1104" s="25">
        <v>78</v>
      </c>
      <c r="O1104" s="201">
        <f t="shared" si="150"/>
        <v>0.2392638036809816</v>
      </c>
      <c r="P1104" s="172">
        <f t="shared" si="151"/>
        <v>334</v>
      </c>
      <c r="Q1104" s="173">
        <f t="shared" si="152"/>
        <v>248</v>
      </c>
      <c r="R1104" s="173">
        <f t="shared" si="153"/>
        <v>78</v>
      </c>
      <c r="S1104" s="193">
        <f t="shared" si="154"/>
        <v>0.2392638036809816</v>
      </c>
    </row>
    <row r="1105" spans="1:19" x14ac:dyDescent="0.2">
      <c r="A1105" s="192" t="s">
        <v>394</v>
      </c>
      <c r="B1105" s="179" t="s">
        <v>140</v>
      </c>
      <c r="C1105" s="180" t="s">
        <v>141</v>
      </c>
      <c r="D1105" s="170">
        <v>10</v>
      </c>
      <c r="E1105" s="171">
        <v>4</v>
      </c>
      <c r="F1105" s="171">
        <v>3</v>
      </c>
      <c r="G1105" s="171">
        <v>3</v>
      </c>
      <c r="H1105" s="198">
        <f t="shared" si="148"/>
        <v>0.42857142857142855</v>
      </c>
      <c r="I1105" s="203">
        <v>89</v>
      </c>
      <c r="J1105" s="25">
        <v>68</v>
      </c>
      <c r="K1105" s="25">
        <v>25</v>
      </c>
      <c r="L1105" s="184">
        <f t="shared" si="149"/>
        <v>0.36764705882352944</v>
      </c>
      <c r="M1105" s="206">
        <v>1</v>
      </c>
      <c r="N1105" s="25">
        <v>13</v>
      </c>
      <c r="O1105" s="201">
        <f t="shared" si="150"/>
        <v>0.15853658536585366</v>
      </c>
      <c r="P1105" s="172">
        <f t="shared" si="151"/>
        <v>99</v>
      </c>
      <c r="Q1105" s="173">
        <f t="shared" si="152"/>
        <v>73</v>
      </c>
      <c r="R1105" s="173">
        <f t="shared" si="153"/>
        <v>16</v>
      </c>
      <c r="S1105" s="193">
        <f t="shared" si="154"/>
        <v>0.1797752808988764</v>
      </c>
    </row>
    <row r="1106" spans="1:19" x14ac:dyDescent="0.2">
      <c r="A1106" s="192" t="s">
        <v>394</v>
      </c>
      <c r="B1106" s="179" t="s">
        <v>140</v>
      </c>
      <c r="C1106" s="180" t="s">
        <v>142</v>
      </c>
      <c r="D1106" s="170">
        <v>3</v>
      </c>
      <c r="E1106" s="171">
        <v>3</v>
      </c>
      <c r="F1106" s="171">
        <v>2</v>
      </c>
      <c r="G1106" s="171">
        <v>0</v>
      </c>
      <c r="H1106" s="198">
        <f t="shared" si="148"/>
        <v>0</v>
      </c>
      <c r="I1106" s="203">
        <v>108</v>
      </c>
      <c r="J1106" s="25">
        <v>87</v>
      </c>
      <c r="K1106" s="25">
        <v>39</v>
      </c>
      <c r="L1106" s="184">
        <f t="shared" si="149"/>
        <v>0.44827586206896552</v>
      </c>
      <c r="M1106" s="206">
        <v>40</v>
      </c>
      <c r="N1106" s="25">
        <v>5</v>
      </c>
      <c r="O1106" s="201">
        <f t="shared" si="150"/>
        <v>3.787878787878788E-2</v>
      </c>
      <c r="P1106" s="172">
        <f t="shared" si="151"/>
        <v>111</v>
      </c>
      <c r="Q1106" s="173">
        <f t="shared" si="152"/>
        <v>130</v>
      </c>
      <c r="R1106" s="173">
        <f t="shared" si="153"/>
        <v>5</v>
      </c>
      <c r="S1106" s="193">
        <f t="shared" si="154"/>
        <v>3.7037037037037035E-2</v>
      </c>
    </row>
    <row r="1107" spans="1:19" ht="29" x14ac:dyDescent="0.2">
      <c r="A1107" s="192" t="s">
        <v>394</v>
      </c>
      <c r="B1107" s="179" t="s">
        <v>140</v>
      </c>
      <c r="C1107" s="180" t="s">
        <v>143</v>
      </c>
      <c r="D1107" s="170">
        <v>21</v>
      </c>
      <c r="E1107" s="171">
        <v>18</v>
      </c>
      <c r="F1107" s="171">
        <v>7</v>
      </c>
      <c r="G1107" s="171">
        <v>0</v>
      </c>
      <c r="H1107" s="198">
        <f t="shared" si="148"/>
        <v>0</v>
      </c>
      <c r="I1107" s="203">
        <v>129</v>
      </c>
      <c r="J1107" s="25">
        <v>93</v>
      </c>
      <c r="K1107" s="25">
        <v>42</v>
      </c>
      <c r="L1107" s="184">
        <f t="shared" si="149"/>
        <v>0.45161290322580644</v>
      </c>
      <c r="M1107" s="206">
        <v>0</v>
      </c>
      <c r="N1107" s="25">
        <v>26</v>
      </c>
      <c r="O1107" s="201">
        <f t="shared" si="150"/>
        <v>0.21848739495798319</v>
      </c>
      <c r="P1107" s="172">
        <f t="shared" si="151"/>
        <v>150</v>
      </c>
      <c r="Q1107" s="173">
        <f t="shared" si="152"/>
        <v>111</v>
      </c>
      <c r="R1107" s="173">
        <f t="shared" si="153"/>
        <v>26</v>
      </c>
      <c r="S1107" s="193">
        <f t="shared" si="154"/>
        <v>0.18978102189781021</v>
      </c>
    </row>
    <row r="1108" spans="1:19" x14ac:dyDescent="0.2">
      <c r="A1108" s="192" t="s">
        <v>394</v>
      </c>
      <c r="B1108" s="179" t="s">
        <v>144</v>
      </c>
      <c r="C1108" s="180" t="s">
        <v>145</v>
      </c>
      <c r="D1108" s="170">
        <v>0</v>
      </c>
      <c r="E1108" s="171">
        <v>0</v>
      </c>
      <c r="F1108" s="171">
        <v>0</v>
      </c>
      <c r="G1108" s="171">
        <v>0</v>
      </c>
      <c r="H1108" s="198" t="str">
        <f t="shared" si="148"/>
        <v/>
      </c>
      <c r="I1108" s="203">
        <v>18</v>
      </c>
      <c r="J1108" s="25">
        <v>13</v>
      </c>
      <c r="K1108" s="25">
        <v>2</v>
      </c>
      <c r="L1108" s="184">
        <f t="shared" si="149"/>
        <v>0.15384615384615385</v>
      </c>
      <c r="M1108" s="206">
        <v>0</v>
      </c>
      <c r="N1108" s="25">
        <v>3</v>
      </c>
      <c r="O1108" s="201">
        <f t="shared" si="150"/>
        <v>0.1875</v>
      </c>
      <c r="P1108" s="172">
        <f t="shared" si="151"/>
        <v>18</v>
      </c>
      <c r="Q1108" s="173">
        <f t="shared" si="152"/>
        <v>13</v>
      </c>
      <c r="R1108" s="173">
        <f t="shared" si="153"/>
        <v>3</v>
      </c>
      <c r="S1108" s="193">
        <f t="shared" si="154"/>
        <v>0.1875</v>
      </c>
    </row>
    <row r="1109" spans="1:19" x14ac:dyDescent="0.2">
      <c r="A1109" s="192" t="s">
        <v>394</v>
      </c>
      <c r="B1109" s="179" t="s">
        <v>151</v>
      </c>
      <c r="C1109" s="180" t="s">
        <v>152</v>
      </c>
      <c r="D1109" s="170">
        <v>2</v>
      </c>
      <c r="E1109" s="171">
        <v>0</v>
      </c>
      <c r="F1109" s="171">
        <v>0</v>
      </c>
      <c r="G1109" s="171">
        <v>2</v>
      </c>
      <c r="H1109" s="198">
        <f t="shared" si="148"/>
        <v>1</v>
      </c>
      <c r="I1109" s="203">
        <v>1528</v>
      </c>
      <c r="J1109" s="25">
        <v>1278</v>
      </c>
      <c r="K1109" s="25">
        <v>944</v>
      </c>
      <c r="L1109" s="184">
        <f t="shared" si="149"/>
        <v>0.73865414710485133</v>
      </c>
      <c r="M1109" s="206">
        <v>19</v>
      </c>
      <c r="N1109" s="25">
        <v>189</v>
      </c>
      <c r="O1109" s="201">
        <f t="shared" si="150"/>
        <v>0.12718707940780619</v>
      </c>
      <c r="P1109" s="172">
        <f t="shared" si="151"/>
        <v>1530</v>
      </c>
      <c r="Q1109" s="173">
        <f t="shared" si="152"/>
        <v>1297</v>
      </c>
      <c r="R1109" s="173">
        <f t="shared" si="153"/>
        <v>191</v>
      </c>
      <c r="S1109" s="193">
        <f t="shared" si="154"/>
        <v>0.12836021505376344</v>
      </c>
    </row>
    <row r="1110" spans="1:19" x14ac:dyDescent="0.2">
      <c r="A1110" s="192" t="s">
        <v>394</v>
      </c>
      <c r="B1110" s="179" t="s">
        <v>153</v>
      </c>
      <c r="C1110" s="180" t="s">
        <v>154</v>
      </c>
      <c r="D1110" s="170">
        <v>6</v>
      </c>
      <c r="E1110" s="171">
        <v>0</v>
      </c>
      <c r="F1110" s="171">
        <v>0</v>
      </c>
      <c r="G1110" s="171">
        <v>3</v>
      </c>
      <c r="H1110" s="198">
        <f t="shared" si="148"/>
        <v>1</v>
      </c>
      <c r="I1110" s="203">
        <v>2154</v>
      </c>
      <c r="J1110" s="25">
        <v>906</v>
      </c>
      <c r="K1110" s="25">
        <v>197</v>
      </c>
      <c r="L1110" s="184">
        <f t="shared" si="149"/>
        <v>0.217439293598234</v>
      </c>
      <c r="M1110" s="206">
        <v>48</v>
      </c>
      <c r="N1110" s="25">
        <v>1132</v>
      </c>
      <c r="O1110" s="201">
        <f t="shared" si="150"/>
        <v>0.54266538830297217</v>
      </c>
      <c r="P1110" s="172">
        <f t="shared" si="151"/>
        <v>2160</v>
      </c>
      <c r="Q1110" s="173">
        <f t="shared" si="152"/>
        <v>954</v>
      </c>
      <c r="R1110" s="173">
        <f t="shared" si="153"/>
        <v>1135</v>
      </c>
      <c r="S1110" s="193">
        <f t="shared" si="154"/>
        <v>0.54332216371469599</v>
      </c>
    </row>
    <row r="1111" spans="1:19" ht="29" x14ac:dyDescent="0.2">
      <c r="A1111" s="192" t="s">
        <v>394</v>
      </c>
      <c r="B1111" s="179" t="s">
        <v>541</v>
      </c>
      <c r="C1111" s="180" t="s">
        <v>155</v>
      </c>
      <c r="D1111" s="170">
        <v>0</v>
      </c>
      <c r="E1111" s="171">
        <v>0</v>
      </c>
      <c r="F1111" s="171">
        <v>0</v>
      </c>
      <c r="G1111" s="171">
        <v>0</v>
      </c>
      <c r="H1111" s="198" t="str">
        <f t="shared" si="148"/>
        <v/>
      </c>
      <c r="I1111" s="203">
        <v>133</v>
      </c>
      <c r="J1111" s="25">
        <v>87</v>
      </c>
      <c r="K1111" s="25">
        <v>30</v>
      </c>
      <c r="L1111" s="184">
        <f t="shared" si="149"/>
        <v>0.34482758620689657</v>
      </c>
      <c r="M1111" s="206">
        <v>17</v>
      </c>
      <c r="N1111" s="25">
        <v>25</v>
      </c>
      <c r="O1111" s="201">
        <f t="shared" si="150"/>
        <v>0.19379844961240311</v>
      </c>
      <c r="P1111" s="172">
        <f t="shared" si="151"/>
        <v>133</v>
      </c>
      <c r="Q1111" s="173">
        <f t="shared" si="152"/>
        <v>104</v>
      </c>
      <c r="R1111" s="173">
        <f t="shared" si="153"/>
        <v>25</v>
      </c>
      <c r="S1111" s="193">
        <f t="shared" si="154"/>
        <v>0.19379844961240311</v>
      </c>
    </row>
    <row r="1112" spans="1:19" x14ac:dyDescent="0.2">
      <c r="A1112" s="192" t="s">
        <v>394</v>
      </c>
      <c r="B1112" s="179" t="s">
        <v>158</v>
      </c>
      <c r="C1112" s="180" t="s">
        <v>159</v>
      </c>
      <c r="D1112" s="170">
        <v>0</v>
      </c>
      <c r="E1112" s="171">
        <v>0</v>
      </c>
      <c r="F1112" s="171">
        <v>0</v>
      </c>
      <c r="G1112" s="171">
        <v>0</v>
      </c>
      <c r="H1112" s="198" t="str">
        <f t="shared" si="148"/>
        <v/>
      </c>
      <c r="I1112" s="203">
        <v>90</v>
      </c>
      <c r="J1112" s="25">
        <v>75</v>
      </c>
      <c r="K1112" s="25">
        <v>46</v>
      </c>
      <c r="L1112" s="184">
        <f t="shared" si="149"/>
        <v>0.61333333333333329</v>
      </c>
      <c r="M1112" s="206">
        <v>1</v>
      </c>
      <c r="N1112" s="25">
        <v>10</v>
      </c>
      <c r="O1112" s="201">
        <f t="shared" si="150"/>
        <v>0.11627906976744186</v>
      </c>
      <c r="P1112" s="172">
        <f t="shared" si="151"/>
        <v>90</v>
      </c>
      <c r="Q1112" s="173">
        <f t="shared" si="152"/>
        <v>76</v>
      </c>
      <c r="R1112" s="173">
        <f t="shared" si="153"/>
        <v>10</v>
      </c>
      <c r="S1112" s="193">
        <f t="shared" si="154"/>
        <v>0.11627906976744186</v>
      </c>
    </row>
    <row r="1113" spans="1:19" x14ac:dyDescent="0.2">
      <c r="A1113" s="192" t="s">
        <v>394</v>
      </c>
      <c r="B1113" s="179" t="s">
        <v>160</v>
      </c>
      <c r="C1113" s="180" t="s">
        <v>161</v>
      </c>
      <c r="D1113" s="170">
        <v>8</v>
      </c>
      <c r="E1113" s="171">
        <v>1</v>
      </c>
      <c r="F1113" s="171">
        <v>1</v>
      </c>
      <c r="G1113" s="171">
        <v>2</v>
      </c>
      <c r="H1113" s="198">
        <f t="shared" si="148"/>
        <v>0.66666666666666663</v>
      </c>
      <c r="I1113" s="203">
        <v>36613</v>
      </c>
      <c r="J1113" s="25">
        <v>36071</v>
      </c>
      <c r="K1113" s="25">
        <v>35414</v>
      </c>
      <c r="L1113" s="184">
        <f t="shared" si="149"/>
        <v>0.98178592220897676</v>
      </c>
      <c r="M1113" s="206">
        <v>1</v>
      </c>
      <c r="N1113" s="25">
        <v>302</v>
      </c>
      <c r="O1113" s="201">
        <f t="shared" si="150"/>
        <v>8.3026337493814269E-3</v>
      </c>
      <c r="P1113" s="172">
        <f t="shared" si="151"/>
        <v>36621</v>
      </c>
      <c r="Q1113" s="173">
        <f t="shared" si="152"/>
        <v>36073</v>
      </c>
      <c r="R1113" s="173">
        <f t="shared" si="153"/>
        <v>304</v>
      </c>
      <c r="S1113" s="193">
        <f t="shared" si="154"/>
        <v>8.3569288286554685E-3</v>
      </c>
    </row>
    <row r="1114" spans="1:19" x14ac:dyDescent="0.2">
      <c r="A1114" s="192" t="s">
        <v>394</v>
      </c>
      <c r="B1114" s="179" t="s">
        <v>163</v>
      </c>
      <c r="C1114" s="180" t="s">
        <v>250</v>
      </c>
      <c r="D1114" s="170">
        <v>0</v>
      </c>
      <c r="E1114" s="171">
        <v>0</v>
      </c>
      <c r="F1114" s="171">
        <v>0</v>
      </c>
      <c r="G1114" s="171">
        <v>0</v>
      </c>
      <c r="H1114" s="198" t="str">
        <f t="shared" si="148"/>
        <v/>
      </c>
      <c r="I1114" s="203">
        <v>1</v>
      </c>
      <c r="J1114" s="25">
        <v>0</v>
      </c>
      <c r="K1114" s="25">
        <v>0</v>
      </c>
      <c r="L1114" s="184" t="str">
        <f t="shared" si="149"/>
        <v/>
      </c>
      <c r="M1114" s="206">
        <v>0</v>
      </c>
      <c r="N1114" s="25">
        <v>0</v>
      </c>
      <c r="O1114" s="201" t="str">
        <f t="shared" si="150"/>
        <v/>
      </c>
      <c r="P1114" s="172">
        <f t="shared" si="151"/>
        <v>1</v>
      </c>
      <c r="Q1114" s="173" t="str">
        <f t="shared" si="152"/>
        <v/>
      </c>
      <c r="R1114" s="173" t="str">
        <f t="shared" si="153"/>
        <v/>
      </c>
      <c r="S1114" s="193" t="str">
        <f t="shared" si="154"/>
        <v/>
      </c>
    </row>
    <row r="1115" spans="1:19" x14ac:dyDescent="0.2">
      <c r="A1115" s="192" t="s">
        <v>394</v>
      </c>
      <c r="B1115" s="179" t="s">
        <v>164</v>
      </c>
      <c r="C1115" s="180" t="s">
        <v>165</v>
      </c>
      <c r="D1115" s="170">
        <v>0</v>
      </c>
      <c r="E1115" s="171">
        <v>0</v>
      </c>
      <c r="F1115" s="171">
        <v>0</v>
      </c>
      <c r="G1115" s="171">
        <v>0</v>
      </c>
      <c r="H1115" s="198" t="str">
        <f t="shared" si="148"/>
        <v/>
      </c>
      <c r="I1115" s="203">
        <v>651</v>
      </c>
      <c r="J1115" s="25">
        <v>496</v>
      </c>
      <c r="K1115" s="25">
        <v>316</v>
      </c>
      <c r="L1115" s="184">
        <f t="shared" si="149"/>
        <v>0.63709677419354838</v>
      </c>
      <c r="M1115" s="206">
        <v>6</v>
      </c>
      <c r="N1115" s="25">
        <v>118</v>
      </c>
      <c r="O1115" s="201">
        <f t="shared" si="150"/>
        <v>0.19032258064516128</v>
      </c>
      <c r="P1115" s="172">
        <f t="shared" si="151"/>
        <v>651</v>
      </c>
      <c r="Q1115" s="173">
        <f t="shared" si="152"/>
        <v>502</v>
      </c>
      <c r="R1115" s="173">
        <f t="shared" si="153"/>
        <v>118</v>
      </c>
      <c r="S1115" s="193">
        <f t="shared" si="154"/>
        <v>0.19032258064516128</v>
      </c>
    </row>
    <row r="1116" spans="1:19" x14ac:dyDescent="0.2">
      <c r="A1116" s="192" t="s">
        <v>394</v>
      </c>
      <c r="B1116" s="179" t="s">
        <v>166</v>
      </c>
      <c r="C1116" s="180" t="s">
        <v>167</v>
      </c>
      <c r="D1116" s="170">
        <v>1</v>
      </c>
      <c r="E1116" s="171">
        <v>1</v>
      </c>
      <c r="F1116" s="171">
        <v>0</v>
      </c>
      <c r="G1116" s="171">
        <v>0</v>
      </c>
      <c r="H1116" s="198">
        <f t="shared" si="148"/>
        <v>0</v>
      </c>
      <c r="I1116" s="203">
        <v>169</v>
      </c>
      <c r="J1116" s="25">
        <v>140</v>
      </c>
      <c r="K1116" s="25">
        <v>113</v>
      </c>
      <c r="L1116" s="184">
        <f t="shared" si="149"/>
        <v>0.80714285714285716</v>
      </c>
      <c r="M1116" s="206">
        <v>0</v>
      </c>
      <c r="N1116" s="25">
        <v>23</v>
      </c>
      <c r="O1116" s="201">
        <f t="shared" si="150"/>
        <v>0.1411042944785276</v>
      </c>
      <c r="P1116" s="172">
        <f t="shared" si="151"/>
        <v>170</v>
      </c>
      <c r="Q1116" s="173">
        <f t="shared" si="152"/>
        <v>141</v>
      </c>
      <c r="R1116" s="173">
        <f t="shared" si="153"/>
        <v>23</v>
      </c>
      <c r="S1116" s="193">
        <f t="shared" si="154"/>
        <v>0.1402439024390244</v>
      </c>
    </row>
    <row r="1117" spans="1:19" ht="29" x14ac:dyDescent="0.2">
      <c r="A1117" s="192" t="s">
        <v>394</v>
      </c>
      <c r="B1117" s="179" t="s">
        <v>168</v>
      </c>
      <c r="C1117" s="180" t="s">
        <v>170</v>
      </c>
      <c r="D1117" s="170">
        <v>16</v>
      </c>
      <c r="E1117" s="171">
        <v>1</v>
      </c>
      <c r="F1117" s="171">
        <v>0</v>
      </c>
      <c r="G1117" s="171">
        <v>15</v>
      </c>
      <c r="H1117" s="198">
        <f t="shared" si="148"/>
        <v>0.9375</v>
      </c>
      <c r="I1117" s="203">
        <v>9860</v>
      </c>
      <c r="J1117" s="25">
        <v>10097</v>
      </c>
      <c r="K1117" s="25">
        <v>9358</v>
      </c>
      <c r="L1117" s="184">
        <f t="shared" si="149"/>
        <v>0.92680994354758839</v>
      </c>
      <c r="M1117" s="206">
        <v>20</v>
      </c>
      <c r="N1117" s="25">
        <v>299</v>
      </c>
      <c r="O1117" s="201">
        <f t="shared" si="150"/>
        <v>2.8705837173579107E-2</v>
      </c>
      <c r="P1117" s="172">
        <f t="shared" si="151"/>
        <v>9876</v>
      </c>
      <c r="Q1117" s="173">
        <f t="shared" si="152"/>
        <v>10118</v>
      </c>
      <c r="R1117" s="173">
        <f t="shared" si="153"/>
        <v>314</v>
      </c>
      <c r="S1117" s="193">
        <f t="shared" si="154"/>
        <v>3.0099693251533742E-2</v>
      </c>
    </row>
    <row r="1118" spans="1:19" x14ac:dyDescent="0.2">
      <c r="A1118" s="192" t="s">
        <v>394</v>
      </c>
      <c r="B1118" s="179" t="s">
        <v>172</v>
      </c>
      <c r="C1118" s="180" t="s">
        <v>173</v>
      </c>
      <c r="D1118" s="170">
        <v>0</v>
      </c>
      <c r="E1118" s="171">
        <v>0</v>
      </c>
      <c r="F1118" s="171">
        <v>0</v>
      </c>
      <c r="G1118" s="171">
        <v>0</v>
      </c>
      <c r="H1118" s="198" t="str">
        <f t="shared" si="148"/>
        <v/>
      </c>
      <c r="I1118" s="203">
        <v>29</v>
      </c>
      <c r="J1118" s="25">
        <v>29</v>
      </c>
      <c r="K1118" s="25">
        <v>13</v>
      </c>
      <c r="L1118" s="184">
        <f t="shared" si="149"/>
        <v>0.44827586206896552</v>
      </c>
      <c r="M1118" s="206">
        <v>0</v>
      </c>
      <c r="N1118" s="25">
        <v>0</v>
      </c>
      <c r="O1118" s="201">
        <f t="shared" si="150"/>
        <v>0</v>
      </c>
      <c r="P1118" s="172">
        <f t="shared" si="151"/>
        <v>29</v>
      </c>
      <c r="Q1118" s="173">
        <f t="shared" si="152"/>
        <v>29</v>
      </c>
      <c r="R1118" s="173" t="str">
        <f t="shared" si="153"/>
        <v/>
      </c>
      <c r="S1118" s="193" t="str">
        <f t="shared" si="154"/>
        <v/>
      </c>
    </row>
    <row r="1119" spans="1:19" x14ac:dyDescent="0.2">
      <c r="A1119" s="192" t="s">
        <v>394</v>
      </c>
      <c r="B1119" s="179" t="s">
        <v>174</v>
      </c>
      <c r="C1119" s="180" t="s">
        <v>175</v>
      </c>
      <c r="D1119" s="170">
        <v>9</v>
      </c>
      <c r="E1119" s="171">
        <v>1</v>
      </c>
      <c r="F1119" s="171">
        <v>1</v>
      </c>
      <c r="G1119" s="171">
        <v>7</v>
      </c>
      <c r="H1119" s="198">
        <f t="shared" si="148"/>
        <v>0.875</v>
      </c>
      <c r="I1119" s="203">
        <v>3921</v>
      </c>
      <c r="J1119" s="25">
        <v>3151</v>
      </c>
      <c r="K1119" s="25">
        <v>1992</v>
      </c>
      <c r="L1119" s="184">
        <f t="shared" si="149"/>
        <v>0.63218026023484608</v>
      </c>
      <c r="M1119" s="206">
        <v>19</v>
      </c>
      <c r="N1119" s="25">
        <v>588</v>
      </c>
      <c r="O1119" s="201">
        <f t="shared" si="150"/>
        <v>0.15646620542841938</v>
      </c>
      <c r="P1119" s="172">
        <f t="shared" si="151"/>
        <v>3930</v>
      </c>
      <c r="Q1119" s="173">
        <f t="shared" si="152"/>
        <v>3171</v>
      </c>
      <c r="R1119" s="173">
        <f t="shared" si="153"/>
        <v>595</v>
      </c>
      <c r="S1119" s="193">
        <f t="shared" si="154"/>
        <v>0.15799256505576209</v>
      </c>
    </row>
    <row r="1120" spans="1:19" x14ac:dyDescent="0.2">
      <c r="A1120" s="192" t="s">
        <v>394</v>
      </c>
      <c r="B1120" s="179" t="s">
        <v>176</v>
      </c>
      <c r="C1120" s="180" t="s">
        <v>177</v>
      </c>
      <c r="D1120" s="170">
        <v>1</v>
      </c>
      <c r="E1120" s="171">
        <v>0</v>
      </c>
      <c r="F1120" s="171">
        <v>0</v>
      </c>
      <c r="G1120" s="171">
        <v>1</v>
      </c>
      <c r="H1120" s="198">
        <f t="shared" si="148"/>
        <v>1</v>
      </c>
      <c r="I1120" s="203">
        <v>587</v>
      </c>
      <c r="J1120" s="25">
        <v>237</v>
      </c>
      <c r="K1120" s="25">
        <v>78</v>
      </c>
      <c r="L1120" s="184">
        <f t="shared" si="149"/>
        <v>0.32911392405063289</v>
      </c>
      <c r="M1120" s="206">
        <v>3</v>
      </c>
      <c r="N1120" s="25">
        <v>291</v>
      </c>
      <c r="O1120" s="201">
        <f t="shared" si="150"/>
        <v>0.54802259887005644</v>
      </c>
      <c r="P1120" s="172">
        <f t="shared" si="151"/>
        <v>588</v>
      </c>
      <c r="Q1120" s="173">
        <f t="shared" si="152"/>
        <v>240</v>
      </c>
      <c r="R1120" s="173">
        <f t="shared" si="153"/>
        <v>292</v>
      </c>
      <c r="S1120" s="193">
        <f t="shared" si="154"/>
        <v>0.54887218045112784</v>
      </c>
    </row>
    <row r="1121" spans="1:19" x14ac:dyDescent="0.2">
      <c r="A1121" s="192" t="s">
        <v>394</v>
      </c>
      <c r="B1121" s="179" t="s">
        <v>178</v>
      </c>
      <c r="C1121" s="180" t="s">
        <v>496</v>
      </c>
      <c r="D1121" s="170">
        <v>1</v>
      </c>
      <c r="E1121" s="171">
        <v>0</v>
      </c>
      <c r="F1121" s="171">
        <v>0</v>
      </c>
      <c r="G1121" s="171">
        <v>1</v>
      </c>
      <c r="H1121" s="198">
        <f t="shared" si="148"/>
        <v>1</v>
      </c>
      <c r="I1121" s="203">
        <v>50</v>
      </c>
      <c r="J1121" s="25">
        <v>40</v>
      </c>
      <c r="K1121" s="25">
        <v>21</v>
      </c>
      <c r="L1121" s="184">
        <f t="shared" si="149"/>
        <v>0.52500000000000002</v>
      </c>
      <c r="M1121" s="206">
        <v>0</v>
      </c>
      <c r="N1121" s="25">
        <v>9</v>
      </c>
      <c r="O1121" s="201">
        <f t="shared" si="150"/>
        <v>0.18367346938775511</v>
      </c>
      <c r="P1121" s="172">
        <f t="shared" si="151"/>
        <v>51</v>
      </c>
      <c r="Q1121" s="173">
        <f t="shared" si="152"/>
        <v>40</v>
      </c>
      <c r="R1121" s="173">
        <f t="shared" si="153"/>
        <v>10</v>
      </c>
      <c r="S1121" s="193">
        <f t="shared" si="154"/>
        <v>0.2</v>
      </c>
    </row>
    <row r="1122" spans="1:19" x14ac:dyDescent="0.2">
      <c r="A1122" s="192" t="s">
        <v>394</v>
      </c>
      <c r="B1122" s="179" t="s">
        <v>180</v>
      </c>
      <c r="C1122" s="180" t="s">
        <v>180</v>
      </c>
      <c r="D1122" s="170">
        <v>0</v>
      </c>
      <c r="E1122" s="171">
        <v>0</v>
      </c>
      <c r="F1122" s="171">
        <v>0</v>
      </c>
      <c r="G1122" s="171">
        <v>0</v>
      </c>
      <c r="H1122" s="198" t="str">
        <f t="shared" si="148"/>
        <v/>
      </c>
      <c r="I1122" s="203">
        <v>692</v>
      </c>
      <c r="J1122" s="25">
        <v>620</v>
      </c>
      <c r="K1122" s="25">
        <v>249</v>
      </c>
      <c r="L1122" s="184">
        <f t="shared" si="149"/>
        <v>0.40161290322580645</v>
      </c>
      <c r="M1122" s="206">
        <v>0</v>
      </c>
      <c r="N1122" s="25">
        <v>55</v>
      </c>
      <c r="O1122" s="201">
        <f t="shared" si="150"/>
        <v>8.1481481481481488E-2</v>
      </c>
      <c r="P1122" s="172">
        <f t="shared" si="151"/>
        <v>692</v>
      </c>
      <c r="Q1122" s="173">
        <f t="shared" si="152"/>
        <v>620</v>
      </c>
      <c r="R1122" s="173">
        <f t="shared" si="153"/>
        <v>55</v>
      </c>
      <c r="S1122" s="193">
        <f t="shared" si="154"/>
        <v>8.1481481481481488E-2</v>
      </c>
    </row>
    <row r="1123" spans="1:19" x14ac:dyDescent="0.2">
      <c r="A1123" s="192" t="s">
        <v>394</v>
      </c>
      <c r="B1123" s="179" t="s">
        <v>384</v>
      </c>
      <c r="C1123" s="180" t="s">
        <v>385</v>
      </c>
      <c r="D1123" s="170">
        <v>0</v>
      </c>
      <c r="E1123" s="171">
        <v>0</v>
      </c>
      <c r="F1123" s="171">
        <v>0</v>
      </c>
      <c r="G1123" s="171">
        <v>0</v>
      </c>
      <c r="H1123" s="198" t="str">
        <f t="shared" si="148"/>
        <v/>
      </c>
      <c r="I1123" s="203">
        <v>17</v>
      </c>
      <c r="J1123" s="25">
        <v>0</v>
      </c>
      <c r="K1123" s="25">
        <v>0</v>
      </c>
      <c r="L1123" s="184" t="str">
        <f t="shared" si="149"/>
        <v/>
      </c>
      <c r="M1123" s="206">
        <v>0</v>
      </c>
      <c r="N1123" s="25">
        <v>0</v>
      </c>
      <c r="O1123" s="201" t="str">
        <f t="shared" si="150"/>
        <v/>
      </c>
      <c r="P1123" s="172">
        <f t="shared" si="151"/>
        <v>17</v>
      </c>
      <c r="Q1123" s="173" t="str">
        <f t="shared" si="152"/>
        <v/>
      </c>
      <c r="R1123" s="173" t="str">
        <f t="shared" si="153"/>
        <v/>
      </c>
      <c r="S1123" s="193" t="str">
        <f t="shared" si="154"/>
        <v/>
      </c>
    </row>
    <row r="1124" spans="1:19" x14ac:dyDescent="0.2">
      <c r="A1124" s="192" t="s">
        <v>394</v>
      </c>
      <c r="B1124" s="179" t="s">
        <v>182</v>
      </c>
      <c r="C1124" s="180" t="s">
        <v>183</v>
      </c>
      <c r="D1124" s="170">
        <v>1</v>
      </c>
      <c r="E1124" s="171">
        <v>1</v>
      </c>
      <c r="F1124" s="171">
        <v>1</v>
      </c>
      <c r="G1124" s="171">
        <v>0</v>
      </c>
      <c r="H1124" s="198">
        <f t="shared" si="148"/>
        <v>0</v>
      </c>
      <c r="I1124" s="203">
        <v>1018</v>
      </c>
      <c r="J1124" s="25">
        <v>957</v>
      </c>
      <c r="K1124" s="25">
        <v>488</v>
      </c>
      <c r="L1124" s="184">
        <f t="shared" si="149"/>
        <v>0.50992685475444099</v>
      </c>
      <c r="M1124" s="206">
        <v>0</v>
      </c>
      <c r="N1124" s="25">
        <v>32</v>
      </c>
      <c r="O1124" s="201">
        <f t="shared" si="150"/>
        <v>3.2355915065722954E-2</v>
      </c>
      <c r="P1124" s="172">
        <f t="shared" si="151"/>
        <v>1019</v>
      </c>
      <c r="Q1124" s="173">
        <f t="shared" si="152"/>
        <v>958</v>
      </c>
      <c r="R1124" s="173">
        <f t="shared" si="153"/>
        <v>32</v>
      </c>
      <c r="S1124" s="193">
        <f t="shared" si="154"/>
        <v>3.2323232323232323E-2</v>
      </c>
    </row>
    <row r="1125" spans="1:19" x14ac:dyDescent="0.2">
      <c r="A1125" s="192" t="s">
        <v>394</v>
      </c>
      <c r="B1125" s="179" t="s">
        <v>182</v>
      </c>
      <c r="C1125" s="180" t="s">
        <v>184</v>
      </c>
      <c r="D1125" s="170">
        <v>2</v>
      </c>
      <c r="E1125" s="171">
        <v>0</v>
      </c>
      <c r="F1125" s="171">
        <v>0</v>
      </c>
      <c r="G1125" s="171">
        <v>0</v>
      </c>
      <c r="H1125" s="198" t="str">
        <f t="shared" si="148"/>
        <v/>
      </c>
      <c r="I1125" s="203">
        <v>1742</v>
      </c>
      <c r="J1125" s="25">
        <v>1535</v>
      </c>
      <c r="K1125" s="25">
        <v>638</v>
      </c>
      <c r="L1125" s="184">
        <f t="shared" si="149"/>
        <v>0.41563517915309445</v>
      </c>
      <c r="M1125" s="206">
        <v>2</v>
      </c>
      <c r="N1125" s="25">
        <v>136</v>
      </c>
      <c r="O1125" s="201">
        <f t="shared" si="150"/>
        <v>8.1291093843395099E-2</v>
      </c>
      <c r="P1125" s="172">
        <f t="shared" si="151"/>
        <v>1744</v>
      </c>
      <c r="Q1125" s="173">
        <f t="shared" si="152"/>
        <v>1537</v>
      </c>
      <c r="R1125" s="173">
        <f t="shared" si="153"/>
        <v>136</v>
      </c>
      <c r="S1125" s="193">
        <f t="shared" si="154"/>
        <v>8.1291093843395099E-2</v>
      </c>
    </row>
    <row r="1126" spans="1:19" x14ac:dyDescent="0.2">
      <c r="A1126" s="192" t="s">
        <v>394</v>
      </c>
      <c r="B1126" s="179" t="s">
        <v>542</v>
      </c>
      <c r="C1126" s="180" t="s">
        <v>118</v>
      </c>
      <c r="D1126" s="170">
        <v>7</v>
      </c>
      <c r="E1126" s="171">
        <v>0</v>
      </c>
      <c r="F1126" s="171">
        <v>0</v>
      </c>
      <c r="G1126" s="171">
        <v>7</v>
      </c>
      <c r="H1126" s="198">
        <f t="shared" si="148"/>
        <v>1</v>
      </c>
      <c r="I1126" s="203">
        <v>70</v>
      </c>
      <c r="J1126" s="25">
        <v>34</v>
      </c>
      <c r="K1126" s="25">
        <v>18</v>
      </c>
      <c r="L1126" s="184">
        <f t="shared" si="149"/>
        <v>0.52941176470588236</v>
      </c>
      <c r="M1126" s="206">
        <v>0</v>
      </c>
      <c r="N1126" s="25">
        <v>36</v>
      </c>
      <c r="O1126" s="201">
        <f t="shared" si="150"/>
        <v>0.51428571428571423</v>
      </c>
      <c r="P1126" s="172">
        <f t="shared" si="151"/>
        <v>77</v>
      </c>
      <c r="Q1126" s="173">
        <f t="shared" si="152"/>
        <v>34</v>
      </c>
      <c r="R1126" s="173">
        <f t="shared" si="153"/>
        <v>43</v>
      </c>
      <c r="S1126" s="193">
        <f t="shared" si="154"/>
        <v>0.55844155844155841</v>
      </c>
    </row>
    <row r="1127" spans="1:19" x14ac:dyDescent="0.2">
      <c r="A1127" s="192" t="s">
        <v>394</v>
      </c>
      <c r="B1127" s="179" t="s">
        <v>185</v>
      </c>
      <c r="C1127" s="180" t="s">
        <v>186</v>
      </c>
      <c r="D1127" s="170">
        <v>0</v>
      </c>
      <c r="E1127" s="171">
        <v>0</v>
      </c>
      <c r="F1127" s="171">
        <v>0</v>
      </c>
      <c r="G1127" s="171">
        <v>0</v>
      </c>
      <c r="H1127" s="198" t="str">
        <f t="shared" si="148"/>
        <v/>
      </c>
      <c r="I1127" s="203">
        <v>2</v>
      </c>
      <c r="J1127" s="25">
        <v>2</v>
      </c>
      <c r="K1127" s="25">
        <v>0</v>
      </c>
      <c r="L1127" s="184">
        <f t="shared" si="149"/>
        <v>0</v>
      </c>
      <c r="M1127" s="206">
        <v>0</v>
      </c>
      <c r="N1127" s="25">
        <v>0</v>
      </c>
      <c r="O1127" s="201">
        <f t="shared" si="150"/>
        <v>0</v>
      </c>
      <c r="P1127" s="172">
        <f t="shared" si="151"/>
        <v>2</v>
      </c>
      <c r="Q1127" s="173">
        <f t="shared" si="152"/>
        <v>2</v>
      </c>
      <c r="R1127" s="173" t="str">
        <f t="shared" si="153"/>
        <v/>
      </c>
      <c r="S1127" s="193" t="str">
        <f t="shared" si="154"/>
        <v/>
      </c>
    </row>
    <row r="1128" spans="1:19" x14ac:dyDescent="0.2">
      <c r="A1128" s="192" t="s">
        <v>394</v>
      </c>
      <c r="B1128" s="179" t="s">
        <v>187</v>
      </c>
      <c r="C1128" s="180" t="s">
        <v>188</v>
      </c>
      <c r="D1128" s="170">
        <v>0</v>
      </c>
      <c r="E1128" s="171">
        <v>0</v>
      </c>
      <c r="F1128" s="171">
        <v>0</v>
      </c>
      <c r="G1128" s="171">
        <v>0</v>
      </c>
      <c r="H1128" s="198" t="str">
        <f t="shared" si="148"/>
        <v/>
      </c>
      <c r="I1128" s="203">
        <v>102</v>
      </c>
      <c r="J1128" s="25">
        <v>83</v>
      </c>
      <c r="K1128" s="25">
        <v>47</v>
      </c>
      <c r="L1128" s="184">
        <f t="shared" si="149"/>
        <v>0.5662650602409639</v>
      </c>
      <c r="M1128" s="206">
        <v>4</v>
      </c>
      <c r="N1128" s="25">
        <v>8</v>
      </c>
      <c r="O1128" s="201">
        <f t="shared" si="150"/>
        <v>8.4210526315789472E-2</v>
      </c>
      <c r="P1128" s="172">
        <f t="shared" si="151"/>
        <v>102</v>
      </c>
      <c r="Q1128" s="173">
        <f t="shared" si="152"/>
        <v>87</v>
      </c>
      <c r="R1128" s="173">
        <f t="shared" si="153"/>
        <v>8</v>
      </c>
      <c r="S1128" s="193">
        <f t="shared" si="154"/>
        <v>8.4210526315789472E-2</v>
      </c>
    </row>
    <row r="1129" spans="1:19" x14ac:dyDescent="0.2">
      <c r="A1129" s="192" t="s">
        <v>394</v>
      </c>
      <c r="B1129" s="179" t="s">
        <v>189</v>
      </c>
      <c r="C1129" s="180" t="s">
        <v>190</v>
      </c>
      <c r="D1129" s="170">
        <v>4</v>
      </c>
      <c r="E1129" s="171">
        <v>3</v>
      </c>
      <c r="F1129" s="171">
        <v>3</v>
      </c>
      <c r="G1129" s="171">
        <v>0</v>
      </c>
      <c r="H1129" s="198">
        <f t="shared" si="148"/>
        <v>0</v>
      </c>
      <c r="I1129" s="203">
        <v>284</v>
      </c>
      <c r="J1129" s="25">
        <v>154</v>
      </c>
      <c r="K1129" s="25">
        <v>53</v>
      </c>
      <c r="L1129" s="184">
        <f t="shared" si="149"/>
        <v>0.34415584415584416</v>
      </c>
      <c r="M1129" s="206">
        <v>3</v>
      </c>
      <c r="N1129" s="25">
        <v>111</v>
      </c>
      <c r="O1129" s="201">
        <f t="shared" si="150"/>
        <v>0.41417910447761191</v>
      </c>
      <c r="P1129" s="172">
        <f t="shared" si="151"/>
        <v>288</v>
      </c>
      <c r="Q1129" s="173">
        <f t="shared" si="152"/>
        <v>160</v>
      </c>
      <c r="R1129" s="173">
        <f t="shared" si="153"/>
        <v>111</v>
      </c>
      <c r="S1129" s="193">
        <f t="shared" si="154"/>
        <v>0.40959409594095941</v>
      </c>
    </row>
    <row r="1130" spans="1:19" x14ac:dyDescent="0.2">
      <c r="A1130" s="192" t="s">
        <v>394</v>
      </c>
      <c r="B1130" s="179" t="s">
        <v>191</v>
      </c>
      <c r="C1130" s="180" t="s">
        <v>192</v>
      </c>
      <c r="D1130" s="170">
        <v>20</v>
      </c>
      <c r="E1130" s="171">
        <v>9</v>
      </c>
      <c r="F1130" s="171">
        <v>6</v>
      </c>
      <c r="G1130" s="171">
        <v>11</v>
      </c>
      <c r="H1130" s="198">
        <f t="shared" si="148"/>
        <v>0.55000000000000004</v>
      </c>
      <c r="I1130" s="203">
        <v>3105</v>
      </c>
      <c r="J1130" s="25">
        <v>2393</v>
      </c>
      <c r="K1130" s="25">
        <v>1344</v>
      </c>
      <c r="L1130" s="184">
        <f t="shared" si="149"/>
        <v>0.56163811115754281</v>
      </c>
      <c r="M1130" s="206">
        <v>3</v>
      </c>
      <c r="N1130" s="25">
        <v>624</v>
      </c>
      <c r="O1130" s="201">
        <f t="shared" si="150"/>
        <v>0.20662251655629138</v>
      </c>
      <c r="P1130" s="172">
        <f t="shared" si="151"/>
        <v>3125</v>
      </c>
      <c r="Q1130" s="173">
        <f t="shared" si="152"/>
        <v>2405</v>
      </c>
      <c r="R1130" s="173">
        <f t="shared" si="153"/>
        <v>635</v>
      </c>
      <c r="S1130" s="193">
        <f t="shared" si="154"/>
        <v>0.20888157894736842</v>
      </c>
    </row>
    <row r="1131" spans="1:19" x14ac:dyDescent="0.2">
      <c r="A1131" s="192" t="s">
        <v>394</v>
      </c>
      <c r="B1131" s="179" t="s">
        <v>193</v>
      </c>
      <c r="C1131" s="180" t="s">
        <v>194</v>
      </c>
      <c r="D1131" s="170">
        <v>0</v>
      </c>
      <c r="E1131" s="171">
        <v>0</v>
      </c>
      <c r="F1131" s="171">
        <v>0</v>
      </c>
      <c r="G1131" s="171">
        <v>0</v>
      </c>
      <c r="H1131" s="198" t="str">
        <f t="shared" si="148"/>
        <v/>
      </c>
      <c r="I1131" s="203">
        <v>9</v>
      </c>
      <c r="J1131" s="25">
        <v>6</v>
      </c>
      <c r="K1131" s="25">
        <v>4</v>
      </c>
      <c r="L1131" s="184">
        <f t="shared" si="149"/>
        <v>0.66666666666666663</v>
      </c>
      <c r="M1131" s="206">
        <v>0</v>
      </c>
      <c r="N1131" s="25">
        <v>1</v>
      </c>
      <c r="O1131" s="201">
        <f t="shared" si="150"/>
        <v>0.14285714285714285</v>
      </c>
      <c r="P1131" s="172">
        <f t="shared" si="151"/>
        <v>9</v>
      </c>
      <c r="Q1131" s="173">
        <f t="shared" si="152"/>
        <v>6</v>
      </c>
      <c r="R1131" s="173">
        <f t="shared" si="153"/>
        <v>1</v>
      </c>
      <c r="S1131" s="193">
        <f t="shared" si="154"/>
        <v>0.14285714285714285</v>
      </c>
    </row>
    <row r="1132" spans="1:19" x14ac:dyDescent="0.2">
      <c r="A1132" s="192" t="s">
        <v>394</v>
      </c>
      <c r="B1132" s="179" t="s">
        <v>544</v>
      </c>
      <c r="C1132" s="180" t="s">
        <v>196</v>
      </c>
      <c r="D1132" s="170">
        <v>1</v>
      </c>
      <c r="E1132" s="171">
        <v>2</v>
      </c>
      <c r="F1132" s="171">
        <v>2</v>
      </c>
      <c r="G1132" s="171">
        <v>0</v>
      </c>
      <c r="H1132" s="198">
        <f t="shared" si="148"/>
        <v>0</v>
      </c>
      <c r="I1132" s="203">
        <v>23</v>
      </c>
      <c r="J1132" s="25">
        <v>22</v>
      </c>
      <c r="K1132" s="25">
        <v>12</v>
      </c>
      <c r="L1132" s="184">
        <f t="shared" si="149"/>
        <v>0.54545454545454541</v>
      </c>
      <c r="M1132" s="206">
        <v>0</v>
      </c>
      <c r="N1132" s="25">
        <v>12</v>
      </c>
      <c r="O1132" s="201">
        <f t="shared" si="150"/>
        <v>0.35294117647058826</v>
      </c>
      <c r="P1132" s="172">
        <f t="shared" si="151"/>
        <v>24</v>
      </c>
      <c r="Q1132" s="173">
        <f t="shared" si="152"/>
        <v>24</v>
      </c>
      <c r="R1132" s="173">
        <f t="shared" si="153"/>
        <v>12</v>
      </c>
      <c r="S1132" s="193">
        <f t="shared" si="154"/>
        <v>0.33333333333333331</v>
      </c>
    </row>
    <row r="1133" spans="1:19" x14ac:dyDescent="0.2">
      <c r="A1133" s="192" t="s">
        <v>394</v>
      </c>
      <c r="B1133" s="179" t="s">
        <v>489</v>
      </c>
      <c r="C1133" s="180" t="s">
        <v>197</v>
      </c>
      <c r="D1133" s="170">
        <v>1</v>
      </c>
      <c r="E1133" s="171">
        <v>0</v>
      </c>
      <c r="F1133" s="171">
        <v>0</v>
      </c>
      <c r="G1133" s="171">
        <v>0</v>
      </c>
      <c r="H1133" s="198" t="str">
        <f t="shared" si="148"/>
        <v/>
      </c>
      <c r="I1133" s="203">
        <v>336</v>
      </c>
      <c r="J1133" s="25">
        <v>360</v>
      </c>
      <c r="K1133" s="25">
        <v>145</v>
      </c>
      <c r="L1133" s="184">
        <f t="shared" si="149"/>
        <v>0.40277777777777779</v>
      </c>
      <c r="M1133" s="206">
        <v>0</v>
      </c>
      <c r="N1133" s="25">
        <v>204</v>
      </c>
      <c r="O1133" s="201">
        <f t="shared" si="150"/>
        <v>0.36170212765957449</v>
      </c>
      <c r="P1133" s="172">
        <f t="shared" si="151"/>
        <v>337</v>
      </c>
      <c r="Q1133" s="173">
        <f t="shared" si="152"/>
        <v>360</v>
      </c>
      <c r="R1133" s="173">
        <f t="shared" si="153"/>
        <v>204</v>
      </c>
      <c r="S1133" s="193">
        <f t="shared" si="154"/>
        <v>0.36170212765957449</v>
      </c>
    </row>
    <row r="1134" spans="1:19" x14ac:dyDescent="0.2">
      <c r="A1134" s="192" t="s">
        <v>394</v>
      </c>
      <c r="B1134" s="179" t="s">
        <v>198</v>
      </c>
      <c r="C1134" s="180" t="s">
        <v>199</v>
      </c>
      <c r="D1134" s="170">
        <v>0</v>
      </c>
      <c r="E1134" s="171">
        <v>0</v>
      </c>
      <c r="F1134" s="171">
        <v>0</v>
      </c>
      <c r="G1134" s="171">
        <v>0</v>
      </c>
      <c r="H1134" s="198" t="str">
        <f t="shared" si="148"/>
        <v/>
      </c>
      <c r="I1134" s="203">
        <v>1727</v>
      </c>
      <c r="J1134" s="25">
        <v>1318</v>
      </c>
      <c r="K1134" s="25">
        <v>401</v>
      </c>
      <c r="L1134" s="184">
        <f t="shared" si="149"/>
        <v>0.30424886191198786</v>
      </c>
      <c r="M1134" s="206">
        <v>0</v>
      </c>
      <c r="N1134" s="25">
        <v>360</v>
      </c>
      <c r="O1134" s="201">
        <f t="shared" si="150"/>
        <v>0.21454112038140644</v>
      </c>
      <c r="P1134" s="172">
        <f t="shared" si="151"/>
        <v>1727</v>
      </c>
      <c r="Q1134" s="173">
        <f t="shared" si="152"/>
        <v>1318</v>
      </c>
      <c r="R1134" s="173">
        <f t="shared" si="153"/>
        <v>360</v>
      </c>
      <c r="S1134" s="193">
        <f t="shared" si="154"/>
        <v>0.21454112038140644</v>
      </c>
    </row>
    <row r="1135" spans="1:19" ht="29" x14ac:dyDescent="0.2">
      <c r="A1135" s="192" t="s">
        <v>394</v>
      </c>
      <c r="B1135" s="179" t="s">
        <v>200</v>
      </c>
      <c r="C1135" s="180" t="s">
        <v>201</v>
      </c>
      <c r="D1135" s="170">
        <v>22</v>
      </c>
      <c r="E1135" s="171">
        <v>18</v>
      </c>
      <c r="F1135" s="171">
        <v>13</v>
      </c>
      <c r="G1135" s="171">
        <v>3</v>
      </c>
      <c r="H1135" s="198">
        <f t="shared" si="148"/>
        <v>0.14285714285714285</v>
      </c>
      <c r="I1135" s="203">
        <v>10</v>
      </c>
      <c r="J1135" s="25">
        <v>9</v>
      </c>
      <c r="K1135" s="25">
        <v>4</v>
      </c>
      <c r="L1135" s="184">
        <f t="shared" si="149"/>
        <v>0.44444444444444442</v>
      </c>
      <c r="M1135" s="206">
        <v>0</v>
      </c>
      <c r="N1135" s="25">
        <v>1</v>
      </c>
      <c r="O1135" s="201">
        <f t="shared" si="150"/>
        <v>0.1</v>
      </c>
      <c r="P1135" s="172">
        <f t="shared" si="151"/>
        <v>32</v>
      </c>
      <c r="Q1135" s="173">
        <f t="shared" si="152"/>
        <v>27</v>
      </c>
      <c r="R1135" s="173">
        <f t="shared" si="153"/>
        <v>4</v>
      </c>
      <c r="S1135" s="193">
        <f t="shared" si="154"/>
        <v>0.12903225806451613</v>
      </c>
    </row>
    <row r="1136" spans="1:19" x14ac:dyDescent="0.2">
      <c r="A1136" s="192" t="s">
        <v>394</v>
      </c>
      <c r="B1136" s="179" t="s">
        <v>202</v>
      </c>
      <c r="C1136" s="180" t="s">
        <v>203</v>
      </c>
      <c r="D1136" s="170">
        <v>1</v>
      </c>
      <c r="E1136" s="171">
        <v>1</v>
      </c>
      <c r="F1136" s="171">
        <v>1</v>
      </c>
      <c r="G1136" s="171">
        <v>0</v>
      </c>
      <c r="H1136" s="198">
        <f t="shared" si="148"/>
        <v>0</v>
      </c>
      <c r="I1136" s="203">
        <v>850</v>
      </c>
      <c r="J1136" s="25">
        <v>622</v>
      </c>
      <c r="K1136" s="25">
        <v>359</v>
      </c>
      <c r="L1136" s="184">
        <f t="shared" si="149"/>
        <v>0.57717041800643087</v>
      </c>
      <c r="M1136" s="206">
        <v>17</v>
      </c>
      <c r="N1136" s="25">
        <v>165</v>
      </c>
      <c r="O1136" s="201">
        <f t="shared" si="150"/>
        <v>0.20522388059701493</v>
      </c>
      <c r="P1136" s="172">
        <f t="shared" si="151"/>
        <v>851</v>
      </c>
      <c r="Q1136" s="173">
        <f t="shared" si="152"/>
        <v>640</v>
      </c>
      <c r="R1136" s="173">
        <f t="shared" si="153"/>
        <v>165</v>
      </c>
      <c r="S1136" s="193">
        <f t="shared" si="154"/>
        <v>0.20496894409937888</v>
      </c>
    </row>
    <row r="1137" spans="1:19" x14ac:dyDescent="0.2">
      <c r="A1137" s="192" t="s">
        <v>394</v>
      </c>
      <c r="B1137" s="179" t="s">
        <v>204</v>
      </c>
      <c r="C1137" s="180" t="s">
        <v>205</v>
      </c>
      <c r="D1137" s="170">
        <v>0</v>
      </c>
      <c r="E1137" s="171">
        <v>0</v>
      </c>
      <c r="F1137" s="171">
        <v>0</v>
      </c>
      <c r="G1137" s="171">
        <v>0</v>
      </c>
      <c r="H1137" s="198" t="str">
        <f t="shared" si="148"/>
        <v/>
      </c>
      <c r="I1137" s="203">
        <v>8824</v>
      </c>
      <c r="J1137" s="25">
        <v>6417</v>
      </c>
      <c r="K1137" s="25">
        <v>4138</v>
      </c>
      <c r="L1137" s="184">
        <f t="shared" si="149"/>
        <v>0.64484961820165188</v>
      </c>
      <c r="M1137" s="206">
        <v>4</v>
      </c>
      <c r="N1137" s="25">
        <v>2018</v>
      </c>
      <c r="O1137" s="201">
        <f t="shared" si="150"/>
        <v>0.23912785875103684</v>
      </c>
      <c r="P1137" s="172">
        <f t="shared" si="151"/>
        <v>8824</v>
      </c>
      <c r="Q1137" s="173">
        <f t="shared" si="152"/>
        <v>6421</v>
      </c>
      <c r="R1137" s="173">
        <f t="shared" si="153"/>
        <v>2018</v>
      </c>
      <c r="S1137" s="193">
        <f t="shared" si="154"/>
        <v>0.23912785875103684</v>
      </c>
    </row>
    <row r="1138" spans="1:19" x14ac:dyDescent="0.2">
      <c r="A1138" s="192" t="s">
        <v>394</v>
      </c>
      <c r="B1138" s="179" t="s">
        <v>204</v>
      </c>
      <c r="C1138" s="180" t="s">
        <v>206</v>
      </c>
      <c r="D1138" s="170">
        <v>15</v>
      </c>
      <c r="E1138" s="171">
        <v>2</v>
      </c>
      <c r="F1138" s="171">
        <v>0</v>
      </c>
      <c r="G1138" s="171">
        <v>13</v>
      </c>
      <c r="H1138" s="198">
        <f t="shared" ref="H1138:H1195" si="155">IF((E1138+G1138)&lt;&gt;0,G1138/(E1138+G1138),"")</f>
        <v>0.8666666666666667</v>
      </c>
      <c r="I1138" s="203">
        <v>11959</v>
      </c>
      <c r="J1138" s="25">
        <v>9715</v>
      </c>
      <c r="K1138" s="25">
        <v>6833</v>
      </c>
      <c r="L1138" s="184">
        <f t="shared" ref="L1138:L1195" si="156">IF(J1138&lt;&gt;0,K1138/J1138,"")</f>
        <v>0.70334534225424605</v>
      </c>
      <c r="M1138" s="206">
        <v>4</v>
      </c>
      <c r="N1138" s="25">
        <v>1867</v>
      </c>
      <c r="O1138" s="201">
        <f t="shared" ref="O1138:O1195" si="157">IF((J1138+M1138+N1138)&lt;&gt;0,N1138/(J1138+M1138+N1138),"")</f>
        <v>0.16114275850163992</v>
      </c>
      <c r="P1138" s="172">
        <f t="shared" ref="P1138:P1195" si="158">IF(SUM(D1138,I1138)&gt;0,SUM(D1138,I1138),"")</f>
        <v>11974</v>
      </c>
      <c r="Q1138" s="173">
        <f t="shared" ref="Q1138:Q1195" si="159">IF(SUM(E1138,J1138, M1138)&gt;0,SUM(E1138,J1138, M1138),"")</f>
        <v>9721</v>
      </c>
      <c r="R1138" s="173">
        <f t="shared" ref="R1138:R1195" si="160">IF(SUM(G1138,N1138)&gt;0,SUM(G1138,N1138),"")</f>
        <v>1880</v>
      </c>
      <c r="S1138" s="193">
        <f t="shared" ref="S1138:S1195" si="161">IFERROR(IF((Q1138+R1138)&lt;&gt;0,R1138/(Q1138+R1138),""),"")</f>
        <v>0.16205499525902939</v>
      </c>
    </row>
    <row r="1139" spans="1:19" x14ac:dyDescent="0.2">
      <c r="A1139" s="192" t="s">
        <v>394</v>
      </c>
      <c r="B1139" s="179" t="s">
        <v>207</v>
      </c>
      <c r="C1139" s="180" t="s">
        <v>208</v>
      </c>
      <c r="D1139" s="170">
        <v>2</v>
      </c>
      <c r="E1139" s="171">
        <v>1</v>
      </c>
      <c r="F1139" s="171">
        <v>0</v>
      </c>
      <c r="G1139" s="171">
        <v>0</v>
      </c>
      <c r="H1139" s="198">
        <f t="shared" si="155"/>
        <v>0</v>
      </c>
      <c r="I1139" s="203">
        <v>432</v>
      </c>
      <c r="J1139" s="25">
        <v>251</v>
      </c>
      <c r="K1139" s="25">
        <v>74</v>
      </c>
      <c r="L1139" s="184">
        <f t="shared" si="156"/>
        <v>0.29482071713147412</v>
      </c>
      <c r="M1139" s="206">
        <v>8</v>
      </c>
      <c r="N1139" s="25">
        <v>150</v>
      </c>
      <c r="O1139" s="201">
        <f t="shared" si="157"/>
        <v>0.36674816625916873</v>
      </c>
      <c r="P1139" s="172">
        <f t="shared" si="158"/>
        <v>434</v>
      </c>
      <c r="Q1139" s="173">
        <f t="shared" si="159"/>
        <v>260</v>
      </c>
      <c r="R1139" s="173">
        <f t="shared" si="160"/>
        <v>150</v>
      </c>
      <c r="S1139" s="193">
        <f t="shared" si="161"/>
        <v>0.36585365853658536</v>
      </c>
    </row>
    <row r="1140" spans="1:19" x14ac:dyDescent="0.2">
      <c r="A1140" s="192" t="s">
        <v>394</v>
      </c>
      <c r="B1140" s="179" t="s">
        <v>209</v>
      </c>
      <c r="C1140" s="180" t="s">
        <v>493</v>
      </c>
      <c r="D1140" s="170">
        <v>5</v>
      </c>
      <c r="E1140" s="171">
        <v>3</v>
      </c>
      <c r="F1140" s="171">
        <v>3</v>
      </c>
      <c r="G1140" s="171">
        <v>2</v>
      </c>
      <c r="H1140" s="198">
        <f t="shared" si="155"/>
        <v>0.4</v>
      </c>
      <c r="I1140" s="203">
        <v>313</v>
      </c>
      <c r="J1140" s="25">
        <v>205</v>
      </c>
      <c r="K1140" s="25">
        <v>144</v>
      </c>
      <c r="L1140" s="184">
        <f t="shared" si="156"/>
        <v>0.70243902439024386</v>
      </c>
      <c r="M1140" s="206">
        <v>1</v>
      </c>
      <c r="N1140" s="25">
        <v>94</v>
      </c>
      <c r="O1140" s="201">
        <f t="shared" si="157"/>
        <v>0.31333333333333335</v>
      </c>
      <c r="P1140" s="172">
        <f t="shared" si="158"/>
        <v>318</v>
      </c>
      <c r="Q1140" s="173">
        <f t="shared" si="159"/>
        <v>209</v>
      </c>
      <c r="R1140" s="173">
        <f t="shared" si="160"/>
        <v>96</v>
      </c>
      <c r="S1140" s="193">
        <f t="shared" si="161"/>
        <v>0.31475409836065577</v>
      </c>
    </row>
    <row r="1141" spans="1:19" ht="29" x14ac:dyDescent="0.2">
      <c r="A1141" s="192" t="s">
        <v>394</v>
      </c>
      <c r="B1141" s="179" t="s">
        <v>212</v>
      </c>
      <c r="C1141" s="180" t="s">
        <v>214</v>
      </c>
      <c r="D1141" s="170">
        <v>5</v>
      </c>
      <c r="E1141" s="171">
        <v>1</v>
      </c>
      <c r="F1141" s="171">
        <v>1</v>
      </c>
      <c r="G1141" s="171">
        <v>3</v>
      </c>
      <c r="H1141" s="198">
        <f t="shared" si="155"/>
        <v>0.75</v>
      </c>
      <c r="I1141" s="203">
        <v>3653</v>
      </c>
      <c r="J1141" s="25">
        <v>2721</v>
      </c>
      <c r="K1141" s="25">
        <v>1432</v>
      </c>
      <c r="L1141" s="184">
        <f t="shared" si="156"/>
        <v>0.52627710400588024</v>
      </c>
      <c r="M1141" s="206">
        <v>97</v>
      </c>
      <c r="N1141" s="25">
        <v>708</v>
      </c>
      <c r="O1141" s="201">
        <f t="shared" si="157"/>
        <v>0.20079410096426545</v>
      </c>
      <c r="P1141" s="172">
        <f t="shared" si="158"/>
        <v>3658</v>
      </c>
      <c r="Q1141" s="173">
        <f t="shared" si="159"/>
        <v>2819</v>
      </c>
      <c r="R1141" s="173">
        <f t="shared" si="160"/>
        <v>711</v>
      </c>
      <c r="S1141" s="193">
        <f t="shared" si="161"/>
        <v>0.20141643059490086</v>
      </c>
    </row>
    <row r="1142" spans="1:19" x14ac:dyDescent="0.2">
      <c r="A1142" s="192" t="s">
        <v>394</v>
      </c>
      <c r="B1142" s="179" t="s">
        <v>215</v>
      </c>
      <c r="C1142" s="180" t="s">
        <v>217</v>
      </c>
      <c r="D1142" s="170">
        <v>939</v>
      </c>
      <c r="E1142" s="171">
        <v>804</v>
      </c>
      <c r="F1142" s="171">
        <v>750</v>
      </c>
      <c r="G1142" s="171">
        <v>56</v>
      </c>
      <c r="H1142" s="198">
        <f t="shared" si="155"/>
        <v>6.5116279069767441E-2</v>
      </c>
      <c r="I1142" s="203">
        <v>2700</v>
      </c>
      <c r="J1142" s="25">
        <v>2217</v>
      </c>
      <c r="K1142" s="25">
        <v>1261</v>
      </c>
      <c r="L1142" s="184">
        <f t="shared" si="156"/>
        <v>0.56878664862426698</v>
      </c>
      <c r="M1142" s="206">
        <v>23</v>
      </c>
      <c r="N1142" s="25">
        <v>258</v>
      </c>
      <c r="O1142" s="201">
        <f t="shared" si="157"/>
        <v>0.10328262610088071</v>
      </c>
      <c r="P1142" s="172">
        <f t="shared" si="158"/>
        <v>3639</v>
      </c>
      <c r="Q1142" s="173">
        <f t="shared" si="159"/>
        <v>3044</v>
      </c>
      <c r="R1142" s="173">
        <f t="shared" si="160"/>
        <v>314</v>
      </c>
      <c r="S1142" s="193">
        <f t="shared" si="161"/>
        <v>9.350804050029779E-2</v>
      </c>
    </row>
    <row r="1143" spans="1:19" x14ac:dyDescent="0.2">
      <c r="A1143" s="192" t="s">
        <v>394</v>
      </c>
      <c r="B1143" s="179" t="s">
        <v>220</v>
      </c>
      <c r="C1143" s="180" t="s">
        <v>221</v>
      </c>
      <c r="D1143" s="170">
        <v>0</v>
      </c>
      <c r="E1143" s="171">
        <v>0</v>
      </c>
      <c r="F1143" s="171">
        <v>0</v>
      </c>
      <c r="G1143" s="171">
        <v>0</v>
      </c>
      <c r="H1143" s="198" t="str">
        <f t="shared" si="155"/>
        <v/>
      </c>
      <c r="I1143" s="203">
        <v>2</v>
      </c>
      <c r="J1143" s="25">
        <v>0</v>
      </c>
      <c r="K1143" s="25">
        <v>0</v>
      </c>
      <c r="L1143" s="184" t="str">
        <f t="shared" si="156"/>
        <v/>
      </c>
      <c r="M1143" s="206">
        <v>0</v>
      </c>
      <c r="N1143" s="25">
        <v>0</v>
      </c>
      <c r="O1143" s="201" t="str">
        <f t="shared" si="157"/>
        <v/>
      </c>
      <c r="P1143" s="172">
        <f t="shared" si="158"/>
        <v>2</v>
      </c>
      <c r="Q1143" s="173" t="str">
        <f t="shared" si="159"/>
        <v/>
      </c>
      <c r="R1143" s="173" t="str">
        <f t="shared" si="160"/>
        <v/>
      </c>
      <c r="S1143" s="193" t="str">
        <f t="shared" si="161"/>
        <v/>
      </c>
    </row>
    <row r="1144" spans="1:19" x14ac:dyDescent="0.2">
      <c r="A1144" s="192" t="s">
        <v>394</v>
      </c>
      <c r="B1144" s="179" t="s">
        <v>220</v>
      </c>
      <c r="C1144" s="180" t="s">
        <v>223</v>
      </c>
      <c r="D1144" s="170">
        <v>0</v>
      </c>
      <c r="E1144" s="171">
        <v>0</v>
      </c>
      <c r="F1144" s="171">
        <v>0</v>
      </c>
      <c r="G1144" s="171">
        <v>0</v>
      </c>
      <c r="H1144" s="198" t="str">
        <f t="shared" si="155"/>
        <v/>
      </c>
      <c r="I1144" s="203">
        <v>224</v>
      </c>
      <c r="J1144" s="25">
        <v>184</v>
      </c>
      <c r="K1144" s="25">
        <v>112</v>
      </c>
      <c r="L1144" s="184">
        <f t="shared" si="156"/>
        <v>0.60869565217391308</v>
      </c>
      <c r="M1144" s="206">
        <v>0</v>
      </c>
      <c r="N1144" s="25">
        <v>28</v>
      </c>
      <c r="O1144" s="201">
        <f t="shared" si="157"/>
        <v>0.13207547169811321</v>
      </c>
      <c r="P1144" s="172">
        <f t="shared" si="158"/>
        <v>224</v>
      </c>
      <c r="Q1144" s="173">
        <f t="shared" si="159"/>
        <v>184</v>
      </c>
      <c r="R1144" s="173">
        <f t="shared" si="160"/>
        <v>28</v>
      </c>
      <c r="S1144" s="193">
        <f t="shared" si="161"/>
        <v>0.13207547169811321</v>
      </c>
    </row>
    <row r="1145" spans="1:19" x14ac:dyDescent="0.2">
      <c r="A1145" s="192" t="s">
        <v>394</v>
      </c>
      <c r="B1145" s="179" t="s">
        <v>220</v>
      </c>
      <c r="C1145" s="180" t="s">
        <v>224</v>
      </c>
      <c r="D1145" s="170">
        <v>2</v>
      </c>
      <c r="E1145" s="171">
        <v>1</v>
      </c>
      <c r="F1145" s="171">
        <v>1</v>
      </c>
      <c r="G1145" s="171">
        <v>1</v>
      </c>
      <c r="H1145" s="198">
        <f t="shared" si="155"/>
        <v>0.5</v>
      </c>
      <c r="I1145" s="203">
        <v>321</v>
      </c>
      <c r="J1145" s="25">
        <v>268</v>
      </c>
      <c r="K1145" s="25">
        <v>159</v>
      </c>
      <c r="L1145" s="184">
        <f t="shared" si="156"/>
        <v>0.59328358208955223</v>
      </c>
      <c r="M1145" s="206">
        <v>2</v>
      </c>
      <c r="N1145" s="25">
        <v>21</v>
      </c>
      <c r="O1145" s="201">
        <f t="shared" ref="O1145:O1150" si="162">IF((J1145+M1145+N1145)&lt;&gt;0,N1145/(J1145+M1145+N1145),"")</f>
        <v>7.2164948453608241E-2</v>
      </c>
      <c r="P1145" s="172">
        <f t="shared" ref="P1145:P1150" si="163">IF(SUM(D1145,I1145)&gt;0,SUM(D1145,I1145),"")</f>
        <v>323</v>
      </c>
      <c r="Q1145" s="173">
        <f t="shared" ref="Q1145:Q1150" si="164">IF(SUM(E1145,J1145, M1145)&gt;0,SUM(E1145,J1145, M1145),"")</f>
        <v>271</v>
      </c>
      <c r="R1145" s="173">
        <f t="shared" ref="R1145:R1150" si="165">IF(SUM(G1145,N1145)&gt;0,SUM(G1145,N1145),"")</f>
        <v>22</v>
      </c>
      <c r="S1145" s="193">
        <f t="shared" ref="S1145:S1150" si="166">IFERROR(IF((Q1145+R1145)&lt;&gt;0,R1145/(Q1145+R1145),""),"")</f>
        <v>7.5085324232081918E-2</v>
      </c>
    </row>
    <row r="1146" spans="1:19" ht="29" x14ac:dyDescent="0.2">
      <c r="A1146" s="192" t="s">
        <v>394</v>
      </c>
      <c r="B1146" s="179" t="s">
        <v>220</v>
      </c>
      <c r="C1146" s="180" t="s">
        <v>225</v>
      </c>
      <c r="D1146" s="170">
        <v>0</v>
      </c>
      <c r="E1146" s="171">
        <v>0</v>
      </c>
      <c r="F1146" s="171">
        <v>0</v>
      </c>
      <c r="G1146" s="171">
        <v>0</v>
      </c>
      <c r="H1146" s="198" t="str">
        <f t="shared" si="155"/>
        <v/>
      </c>
      <c r="I1146" s="203">
        <v>153</v>
      </c>
      <c r="J1146" s="25">
        <v>132</v>
      </c>
      <c r="K1146" s="25">
        <v>107</v>
      </c>
      <c r="L1146" s="184">
        <f t="shared" si="156"/>
        <v>0.81060606060606055</v>
      </c>
      <c r="M1146" s="206">
        <v>0</v>
      </c>
      <c r="N1146" s="25">
        <v>11</v>
      </c>
      <c r="O1146" s="201">
        <f t="shared" si="162"/>
        <v>7.6923076923076927E-2</v>
      </c>
      <c r="P1146" s="172">
        <f t="shared" si="163"/>
        <v>153</v>
      </c>
      <c r="Q1146" s="173">
        <f t="shared" si="164"/>
        <v>132</v>
      </c>
      <c r="R1146" s="173">
        <f t="shared" si="165"/>
        <v>11</v>
      </c>
      <c r="S1146" s="193">
        <f t="shared" si="166"/>
        <v>7.6923076923076927E-2</v>
      </c>
    </row>
    <row r="1147" spans="1:19" x14ac:dyDescent="0.2">
      <c r="A1147" s="192" t="s">
        <v>394</v>
      </c>
      <c r="B1147" s="179" t="s">
        <v>220</v>
      </c>
      <c r="C1147" s="180" t="s">
        <v>226</v>
      </c>
      <c r="D1147" s="170">
        <v>3</v>
      </c>
      <c r="E1147" s="171">
        <v>2</v>
      </c>
      <c r="F1147" s="171">
        <v>0</v>
      </c>
      <c r="G1147" s="171">
        <v>0</v>
      </c>
      <c r="H1147" s="198">
        <f t="shared" si="155"/>
        <v>0</v>
      </c>
      <c r="I1147" s="203">
        <v>603</v>
      </c>
      <c r="J1147" s="25">
        <v>717</v>
      </c>
      <c r="K1147" s="25">
        <v>454</v>
      </c>
      <c r="L1147" s="184">
        <f t="shared" si="156"/>
        <v>0.63319386331938632</v>
      </c>
      <c r="M1147" s="206">
        <v>8</v>
      </c>
      <c r="N1147" s="25">
        <v>81</v>
      </c>
      <c r="O1147" s="201">
        <f t="shared" si="162"/>
        <v>0.10049627791563276</v>
      </c>
      <c r="P1147" s="172">
        <f t="shared" si="163"/>
        <v>606</v>
      </c>
      <c r="Q1147" s="173">
        <f t="shared" si="164"/>
        <v>727</v>
      </c>
      <c r="R1147" s="173">
        <f t="shared" si="165"/>
        <v>81</v>
      </c>
      <c r="S1147" s="193">
        <f t="shared" si="166"/>
        <v>0.10024752475247525</v>
      </c>
    </row>
    <row r="1148" spans="1:19" x14ac:dyDescent="0.2">
      <c r="A1148" s="192" t="s">
        <v>394</v>
      </c>
      <c r="B1148" s="179" t="s">
        <v>229</v>
      </c>
      <c r="C1148" s="180" t="s">
        <v>230</v>
      </c>
      <c r="D1148" s="170">
        <v>0</v>
      </c>
      <c r="E1148" s="171">
        <v>0</v>
      </c>
      <c r="F1148" s="171">
        <v>0</v>
      </c>
      <c r="G1148" s="171">
        <v>0</v>
      </c>
      <c r="H1148" s="198" t="str">
        <f t="shared" si="155"/>
        <v/>
      </c>
      <c r="I1148" s="203">
        <v>1</v>
      </c>
      <c r="J1148" s="25">
        <v>0</v>
      </c>
      <c r="K1148" s="25">
        <v>0</v>
      </c>
      <c r="L1148" s="184" t="str">
        <f t="shared" si="156"/>
        <v/>
      </c>
      <c r="M1148" s="206">
        <v>0</v>
      </c>
      <c r="N1148" s="25">
        <v>1</v>
      </c>
      <c r="O1148" s="201">
        <f t="shared" si="162"/>
        <v>1</v>
      </c>
      <c r="P1148" s="172">
        <f t="shared" si="163"/>
        <v>1</v>
      </c>
      <c r="Q1148" s="173" t="str">
        <f t="shared" si="164"/>
        <v/>
      </c>
      <c r="R1148" s="173">
        <f t="shared" si="165"/>
        <v>1</v>
      </c>
      <c r="S1148" s="193" t="str">
        <f t="shared" si="166"/>
        <v/>
      </c>
    </row>
    <row r="1149" spans="1:19" x14ac:dyDescent="0.2">
      <c r="A1149" s="192" t="s">
        <v>394</v>
      </c>
      <c r="B1149" s="179" t="s">
        <v>545</v>
      </c>
      <c r="C1149" s="180" t="s">
        <v>231</v>
      </c>
      <c r="D1149" s="170">
        <v>0</v>
      </c>
      <c r="E1149" s="171">
        <v>0</v>
      </c>
      <c r="F1149" s="171">
        <v>0</v>
      </c>
      <c r="G1149" s="171">
        <v>0</v>
      </c>
      <c r="H1149" s="198" t="str">
        <f t="shared" si="155"/>
        <v/>
      </c>
      <c r="I1149" s="203">
        <v>411</v>
      </c>
      <c r="J1149" s="25">
        <v>363</v>
      </c>
      <c r="K1149" s="25">
        <v>258</v>
      </c>
      <c r="L1149" s="184">
        <f t="shared" si="156"/>
        <v>0.71074380165289253</v>
      </c>
      <c r="M1149" s="206">
        <v>1</v>
      </c>
      <c r="N1149" s="25">
        <v>34</v>
      </c>
      <c r="O1149" s="201">
        <f t="shared" si="162"/>
        <v>8.5427135678391955E-2</v>
      </c>
      <c r="P1149" s="172">
        <f t="shared" si="163"/>
        <v>411</v>
      </c>
      <c r="Q1149" s="173">
        <f t="shared" si="164"/>
        <v>364</v>
      </c>
      <c r="R1149" s="173">
        <f t="shared" si="165"/>
        <v>34</v>
      </c>
      <c r="S1149" s="193">
        <f t="shared" si="166"/>
        <v>8.5427135678391955E-2</v>
      </c>
    </row>
    <row r="1150" spans="1:19" x14ac:dyDescent="0.2">
      <c r="A1150" s="192" t="s">
        <v>394</v>
      </c>
      <c r="B1150" s="179" t="s">
        <v>234</v>
      </c>
      <c r="C1150" s="180" t="s">
        <v>235</v>
      </c>
      <c r="D1150" s="170">
        <v>1</v>
      </c>
      <c r="E1150" s="171">
        <v>0</v>
      </c>
      <c r="F1150" s="171">
        <v>0</v>
      </c>
      <c r="G1150" s="171">
        <v>0</v>
      </c>
      <c r="H1150" s="198" t="str">
        <f t="shared" si="155"/>
        <v/>
      </c>
      <c r="I1150" s="203">
        <v>191</v>
      </c>
      <c r="J1150" s="25">
        <v>143</v>
      </c>
      <c r="K1150" s="25">
        <v>42</v>
      </c>
      <c r="L1150" s="184">
        <f t="shared" si="156"/>
        <v>0.2937062937062937</v>
      </c>
      <c r="M1150" s="206">
        <v>0</v>
      </c>
      <c r="N1150" s="25">
        <v>41</v>
      </c>
      <c r="O1150" s="201">
        <f t="shared" si="162"/>
        <v>0.22282608695652173</v>
      </c>
      <c r="P1150" s="172">
        <f t="shared" si="163"/>
        <v>192</v>
      </c>
      <c r="Q1150" s="173">
        <f t="shared" si="164"/>
        <v>143</v>
      </c>
      <c r="R1150" s="173">
        <f t="shared" si="165"/>
        <v>41</v>
      </c>
      <c r="S1150" s="193">
        <f t="shared" si="166"/>
        <v>0.22282608695652173</v>
      </c>
    </row>
    <row r="1151" spans="1:19" x14ac:dyDescent="0.2">
      <c r="A1151" s="192" t="s">
        <v>430</v>
      </c>
      <c r="B1151" s="179" t="s">
        <v>4</v>
      </c>
      <c r="C1151" s="180" t="s">
        <v>5</v>
      </c>
      <c r="D1151" s="170"/>
      <c r="E1151" s="171"/>
      <c r="F1151" s="171"/>
      <c r="G1151" s="171"/>
      <c r="H1151" s="198" t="str">
        <f t="shared" si="155"/>
        <v/>
      </c>
      <c r="I1151" s="203">
        <v>1</v>
      </c>
      <c r="J1151" s="25">
        <v>1</v>
      </c>
      <c r="K1151" s="25">
        <v>1</v>
      </c>
      <c r="L1151" s="184">
        <f t="shared" si="156"/>
        <v>1</v>
      </c>
      <c r="M1151" s="206">
        <v>0</v>
      </c>
      <c r="N1151" s="25">
        <v>0</v>
      </c>
      <c r="O1151" s="201">
        <f t="shared" si="157"/>
        <v>0</v>
      </c>
      <c r="P1151" s="172">
        <f t="shared" si="158"/>
        <v>1</v>
      </c>
      <c r="Q1151" s="173">
        <f t="shared" si="159"/>
        <v>1</v>
      </c>
      <c r="R1151" s="173" t="str">
        <f t="shared" si="160"/>
        <v/>
      </c>
      <c r="S1151" s="193" t="str">
        <f t="shared" si="161"/>
        <v/>
      </c>
    </row>
    <row r="1152" spans="1:19" x14ac:dyDescent="0.2">
      <c r="A1152" s="192" t="s">
        <v>430</v>
      </c>
      <c r="B1152" s="179" t="s">
        <v>10</v>
      </c>
      <c r="C1152" s="180" t="s">
        <v>11</v>
      </c>
      <c r="D1152" s="170"/>
      <c r="E1152" s="171"/>
      <c r="F1152" s="171"/>
      <c r="G1152" s="171"/>
      <c r="H1152" s="198" t="str">
        <f t="shared" si="155"/>
        <v/>
      </c>
      <c r="I1152" s="203">
        <v>7</v>
      </c>
      <c r="J1152" s="25">
        <v>4</v>
      </c>
      <c r="K1152" s="25">
        <v>3</v>
      </c>
      <c r="L1152" s="184">
        <f t="shared" si="156"/>
        <v>0.75</v>
      </c>
      <c r="M1152" s="206">
        <v>2</v>
      </c>
      <c r="N1152" s="25">
        <v>3</v>
      </c>
      <c r="O1152" s="201">
        <f t="shared" si="157"/>
        <v>0.33333333333333331</v>
      </c>
      <c r="P1152" s="172">
        <f t="shared" si="158"/>
        <v>7</v>
      </c>
      <c r="Q1152" s="173">
        <f t="shared" si="159"/>
        <v>6</v>
      </c>
      <c r="R1152" s="173">
        <f t="shared" si="160"/>
        <v>3</v>
      </c>
      <c r="S1152" s="193">
        <f t="shared" si="161"/>
        <v>0.33333333333333331</v>
      </c>
    </row>
    <row r="1153" spans="1:19" x14ac:dyDescent="0.2">
      <c r="A1153" s="192" t="s">
        <v>430</v>
      </c>
      <c r="B1153" s="179" t="s">
        <v>42</v>
      </c>
      <c r="C1153" s="180" t="s">
        <v>43</v>
      </c>
      <c r="D1153" s="170"/>
      <c r="E1153" s="171"/>
      <c r="F1153" s="171"/>
      <c r="G1153" s="171"/>
      <c r="H1153" s="198" t="str">
        <f t="shared" si="155"/>
        <v/>
      </c>
      <c r="I1153" s="203">
        <v>114</v>
      </c>
      <c r="J1153" s="25">
        <v>107</v>
      </c>
      <c r="K1153" s="25">
        <v>12</v>
      </c>
      <c r="L1153" s="184">
        <f t="shared" si="156"/>
        <v>0.11214953271028037</v>
      </c>
      <c r="M1153" s="206">
        <v>45</v>
      </c>
      <c r="N1153" s="25">
        <v>7</v>
      </c>
      <c r="O1153" s="201">
        <f t="shared" si="157"/>
        <v>4.40251572327044E-2</v>
      </c>
      <c r="P1153" s="172">
        <f t="shared" si="158"/>
        <v>114</v>
      </c>
      <c r="Q1153" s="173">
        <f t="shared" si="159"/>
        <v>152</v>
      </c>
      <c r="R1153" s="173">
        <f t="shared" si="160"/>
        <v>7</v>
      </c>
      <c r="S1153" s="193">
        <f t="shared" si="161"/>
        <v>4.40251572327044E-2</v>
      </c>
    </row>
    <row r="1154" spans="1:19" ht="29" x14ac:dyDescent="0.2">
      <c r="A1154" s="192" t="s">
        <v>430</v>
      </c>
      <c r="B1154" s="179" t="s">
        <v>42</v>
      </c>
      <c r="C1154" s="180" t="s">
        <v>45</v>
      </c>
      <c r="D1154" s="170"/>
      <c r="E1154" s="171"/>
      <c r="F1154" s="171"/>
      <c r="G1154" s="171"/>
      <c r="H1154" s="198" t="str">
        <f t="shared" si="155"/>
        <v/>
      </c>
      <c r="I1154" s="203">
        <v>40</v>
      </c>
      <c r="J1154" s="25">
        <v>32</v>
      </c>
      <c r="K1154" s="25">
        <v>9</v>
      </c>
      <c r="L1154" s="184">
        <f t="shared" si="156"/>
        <v>0.28125</v>
      </c>
      <c r="M1154" s="206">
        <v>1</v>
      </c>
      <c r="N1154" s="25">
        <v>8</v>
      </c>
      <c r="O1154" s="201">
        <f t="shared" si="157"/>
        <v>0.1951219512195122</v>
      </c>
      <c r="P1154" s="172">
        <f t="shared" si="158"/>
        <v>40</v>
      </c>
      <c r="Q1154" s="173">
        <f t="shared" si="159"/>
        <v>33</v>
      </c>
      <c r="R1154" s="173">
        <f t="shared" si="160"/>
        <v>8</v>
      </c>
      <c r="S1154" s="193">
        <f t="shared" si="161"/>
        <v>0.1951219512195122</v>
      </c>
    </row>
    <row r="1155" spans="1:19" x14ac:dyDescent="0.2">
      <c r="A1155" s="192" t="s">
        <v>430</v>
      </c>
      <c r="B1155" s="179" t="s">
        <v>42</v>
      </c>
      <c r="C1155" s="180" t="s">
        <v>46</v>
      </c>
      <c r="D1155" s="170"/>
      <c r="E1155" s="171"/>
      <c r="F1155" s="171"/>
      <c r="G1155" s="171"/>
      <c r="H1155" s="198" t="str">
        <f t="shared" si="155"/>
        <v/>
      </c>
      <c r="I1155" s="203">
        <v>57</v>
      </c>
      <c r="J1155" s="25">
        <v>48</v>
      </c>
      <c r="K1155" s="25">
        <v>13</v>
      </c>
      <c r="L1155" s="184">
        <f t="shared" si="156"/>
        <v>0.27083333333333331</v>
      </c>
      <c r="M1155" s="206">
        <v>0</v>
      </c>
      <c r="N1155" s="25">
        <v>9</v>
      </c>
      <c r="O1155" s="201">
        <f t="shared" si="157"/>
        <v>0.15789473684210525</v>
      </c>
      <c r="P1155" s="172">
        <f t="shared" si="158"/>
        <v>57</v>
      </c>
      <c r="Q1155" s="173">
        <f t="shared" si="159"/>
        <v>48</v>
      </c>
      <c r="R1155" s="173">
        <f t="shared" si="160"/>
        <v>9</v>
      </c>
      <c r="S1155" s="193">
        <f t="shared" si="161"/>
        <v>0.15789473684210525</v>
      </c>
    </row>
    <row r="1156" spans="1:19" x14ac:dyDescent="0.2">
      <c r="A1156" s="192" t="s">
        <v>430</v>
      </c>
      <c r="B1156" s="179" t="s">
        <v>55</v>
      </c>
      <c r="C1156" s="180" t="s">
        <v>56</v>
      </c>
      <c r="D1156" s="170"/>
      <c r="E1156" s="171"/>
      <c r="F1156" s="171"/>
      <c r="G1156" s="171"/>
      <c r="H1156" s="198" t="str">
        <f t="shared" si="155"/>
        <v/>
      </c>
      <c r="I1156" s="203">
        <v>6</v>
      </c>
      <c r="J1156" s="25">
        <v>6</v>
      </c>
      <c r="K1156" s="25">
        <v>0</v>
      </c>
      <c r="L1156" s="184">
        <f t="shared" si="156"/>
        <v>0</v>
      </c>
      <c r="M1156" s="206">
        <v>13</v>
      </c>
      <c r="N1156" s="25">
        <v>0</v>
      </c>
      <c r="O1156" s="201">
        <f t="shared" si="157"/>
        <v>0</v>
      </c>
      <c r="P1156" s="172">
        <f t="shared" si="158"/>
        <v>6</v>
      </c>
      <c r="Q1156" s="173">
        <f t="shared" si="159"/>
        <v>19</v>
      </c>
      <c r="R1156" s="173" t="str">
        <f t="shared" si="160"/>
        <v/>
      </c>
      <c r="S1156" s="193" t="str">
        <f t="shared" si="161"/>
        <v/>
      </c>
    </row>
    <row r="1157" spans="1:19" x14ac:dyDescent="0.2">
      <c r="A1157" s="192" t="s">
        <v>430</v>
      </c>
      <c r="B1157" s="179" t="s">
        <v>61</v>
      </c>
      <c r="C1157" s="180" t="s">
        <v>269</v>
      </c>
      <c r="D1157" s="170"/>
      <c r="E1157" s="171"/>
      <c r="F1157" s="171"/>
      <c r="G1157" s="171"/>
      <c r="H1157" s="198" t="str">
        <f t="shared" si="155"/>
        <v/>
      </c>
      <c r="I1157" s="203">
        <v>3</v>
      </c>
      <c r="J1157" s="25">
        <v>0</v>
      </c>
      <c r="K1157" s="25">
        <v>0</v>
      </c>
      <c r="L1157" s="184" t="str">
        <f t="shared" si="156"/>
        <v/>
      </c>
      <c r="M1157" s="206">
        <v>0</v>
      </c>
      <c r="N1157" s="25">
        <v>3</v>
      </c>
      <c r="O1157" s="201">
        <f t="shared" si="157"/>
        <v>1</v>
      </c>
      <c r="P1157" s="172">
        <f t="shared" si="158"/>
        <v>3</v>
      </c>
      <c r="Q1157" s="173" t="str">
        <f t="shared" si="159"/>
        <v/>
      </c>
      <c r="R1157" s="173">
        <f t="shared" si="160"/>
        <v>3</v>
      </c>
      <c r="S1157" s="193" t="str">
        <f t="shared" si="161"/>
        <v/>
      </c>
    </row>
    <row r="1158" spans="1:19" x14ac:dyDescent="0.2">
      <c r="A1158" s="192" t="s">
        <v>430</v>
      </c>
      <c r="B1158" s="179" t="s">
        <v>81</v>
      </c>
      <c r="C1158" s="180" t="s">
        <v>82</v>
      </c>
      <c r="D1158" s="170"/>
      <c r="E1158" s="171"/>
      <c r="F1158" s="171"/>
      <c r="G1158" s="171"/>
      <c r="H1158" s="198" t="str">
        <f t="shared" si="155"/>
        <v/>
      </c>
      <c r="I1158" s="203">
        <v>421</v>
      </c>
      <c r="J1158" s="25">
        <v>117</v>
      </c>
      <c r="K1158" s="25">
        <v>44</v>
      </c>
      <c r="L1158" s="184">
        <f t="shared" si="156"/>
        <v>0.37606837606837606</v>
      </c>
      <c r="M1158" s="206">
        <v>46</v>
      </c>
      <c r="N1158" s="25">
        <v>304</v>
      </c>
      <c r="O1158" s="201">
        <f t="shared" si="157"/>
        <v>0.65096359743040688</v>
      </c>
      <c r="P1158" s="172">
        <f t="shared" si="158"/>
        <v>421</v>
      </c>
      <c r="Q1158" s="173">
        <f t="shared" si="159"/>
        <v>163</v>
      </c>
      <c r="R1158" s="173">
        <f t="shared" si="160"/>
        <v>304</v>
      </c>
      <c r="S1158" s="193">
        <f t="shared" si="161"/>
        <v>0.65096359743040688</v>
      </c>
    </row>
    <row r="1159" spans="1:19" x14ac:dyDescent="0.2">
      <c r="A1159" s="192" t="s">
        <v>430</v>
      </c>
      <c r="B1159" s="179" t="s">
        <v>83</v>
      </c>
      <c r="C1159" s="180" t="s">
        <v>84</v>
      </c>
      <c r="D1159" s="170"/>
      <c r="E1159" s="171"/>
      <c r="F1159" s="171"/>
      <c r="G1159" s="171"/>
      <c r="H1159" s="198" t="str">
        <f t="shared" si="155"/>
        <v/>
      </c>
      <c r="I1159" s="203">
        <v>1</v>
      </c>
      <c r="J1159" s="25">
        <v>1</v>
      </c>
      <c r="K1159" s="25">
        <v>0</v>
      </c>
      <c r="L1159" s="184">
        <f t="shared" si="156"/>
        <v>0</v>
      </c>
      <c r="M1159" s="206">
        <v>0</v>
      </c>
      <c r="N1159" s="25">
        <v>0</v>
      </c>
      <c r="O1159" s="201">
        <f t="shared" si="157"/>
        <v>0</v>
      </c>
      <c r="P1159" s="172">
        <f t="shared" si="158"/>
        <v>1</v>
      </c>
      <c r="Q1159" s="173">
        <f t="shared" si="159"/>
        <v>1</v>
      </c>
      <c r="R1159" s="173" t="str">
        <f t="shared" si="160"/>
        <v/>
      </c>
      <c r="S1159" s="193" t="str">
        <f t="shared" si="161"/>
        <v/>
      </c>
    </row>
    <row r="1160" spans="1:19" x14ac:dyDescent="0.2">
      <c r="A1160" s="192" t="s">
        <v>430</v>
      </c>
      <c r="B1160" s="179" t="s">
        <v>92</v>
      </c>
      <c r="C1160" s="180" t="s">
        <v>93</v>
      </c>
      <c r="D1160" s="170"/>
      <c r="E1160" s="171"/>
      <c r="F1160" s="171"/>
      <c r="G1160" s="171"/>
      <c r="H1160" s="198" t="str">
        <f t="shared" si="155"/>
        <v/>
      </c>
      <c r="I1160" s="203">
        <v>911</v>
      </c>
      <c r="J1160" s="25">
        <v>595</v>
      </c>
      <c r="K1160" s="25">
        <v>48</v>
      </c>
      <c r="L1160" s="184">
        <f t="shared" si="156"/>
        <v>8.067226890756303E-2</v>
      </c>
      <c r="M1160" s="206">
        <v>130</v>
      </c>
      <c r="N1160" s="25">
        <v>321</v>
      </c>
      <c r="O1160" s="201">
        <f t="shared" si="157"/>
        <v>0.30688336520076481</v>
      </c>
      <c r="P1160" s="172">
        <f t="shared" si="158"/>
        <v>911</v>
      </c>
      <c r="Q1160" s="173">
        <f t="shared" si="159"/>
        <v>725</v>
      </c>
      <c r="R1160" s="173">
        <f t="shared" si="160"/>
        <v>321</v>
      </c>
      <c r="S1160" s="193">
        <f t="shared" si="161"/>
        <v>0.30688336520076481</v>
      </c>
    </row>
    <row r="1161" spans="1:19" x14ac:dyDescent="0.2">
      <c r="A1161" s="192" t="s">
        <v>430</v>
      </c>
      <c r="B1161" s="179" t="s">
        <v>538</v>
      </c>
      <c r="C1161" s="180" t="s">
        <v>100</v>
      </c>
      <c r="D1161" s="170"/>
      <c r="E1161" s="171"/>
      <c r="F1161" s="171"/>
      <c r="G1161" s="171"/>
      <c r="H1161" s="198" t="str">
        <f t="shared" si="155"/>
        <v/>
      </c>
      <c r="I1161" s="203">
        <v>0</v>
      </c>
      <c r="J1161" s="25">
        <v>0</v>
      </c>
      <c r="K1161" s="25">
        <v>0</v>
      </c>
      <c r="L1161" s="184" t="str">
        <f t="shared" si="156"/>
        <v/>
      </c>
      <c r="M1161" s="206">
        <v>5</v>
      </c>
      <c r="N1161" s="25">
        <v>0</v>
      </c>
      <c r="O1161" s="201">
        <f t="shared" si="157"/>
        <v>0</v>
      </c>
      <c r="P1161" s="172" t="str">
        <f t="shared" si="158"/>
        <v/>
      </c>
      <c r="Q1161" s="173">
        <f t="shared" si="159"/>
        <v>5</v>
      </c>
      <c r="R1161" s="173" t="str">
        <f t="shared" si="160"/>
        <v/>
      </c>
      <c r="S1161" s="193" t="str">
        <f t="shared" si="161"/>
        <v/>
      </c>
    </row>
    <row r="1162" spans="1:19" x14ac:dyDescent="0.2">
      <c r="A1162" s="192" t="s">
        <v>430</v>
      </c>
      <c r="B1162" s="179" t="s">
        <v>107</v>
      </c>
      <c r="C1162" s="180" t="s">
        <v>287</v>
      </c>
      <c r="D1162" s="170"/>
      <c r="E1162" s="171"/>
      <c r="F1162" s="171"/>
      <c r="G1162" s="171"/>
      <c r="H1162" s="198" t="str">
        <f t="shared" si="155"/>
        <v/>
      </c>
      <c r="I1162" s="203">
        <v>3</v>
      </c>
      <c r="J1162" s="25">
        <v>0</v>
      </c>
      <c r="K1162" s="25">
        <v>0</v>
      </c>
      <c r="L1162" s="184" t="str">
        <f t="shared" si="156"/>
        <v/>
      </c>
      <c r="M1162" s="206">
        <v>0</v>
      </c>
      <c r="N1162" s="25">
        <v>3</v>
      </c>
      <c r="O1162" s="201">
        <f t="shared" si="157"/>
        <v>1</v>
      </c>
      <c r="P1162" s="172">
        <f t="shared" si="158"/>
        <v>3</v>
      </c>
      <c r="Q1162" s="173" t="str">
        <f t="shared" si="159"/>
        <v/>
      </c>
      <c r="R1162" s="173">
        <f t="shared" si="160"/>
        <v>3</v>
      </c>
      <c r="S1162" s="193" t="str">
        <f t="shared" si="161"/>
        <v/>
      </c>
    </row>
    <row r="1163" spans="1:19" x14ac:dyDescent="0.2">
      <c r="A1163" s="192" t="s">
        <v>430</v>
      </c>
      <c r="B1163" s="179" t="s">
        <v>112</v>
      </c>
      <c r="C1163" s="180" t="s">
        <v>113</v>
      </c>
      <c r="D1163" s="170"/>
      <c r="E1163" s="171"/>
      <c r="F1163" s="171"/>
      <c r="G1163" s="171"/>
      <c r="H1163" s="198" t="str">
        <f t="shared" si="155"/>
        <v/>
      </c>
      <c r="I1163" s="203">
        <v>346</v>
      </c>
      <c r="J1163" s="25">
        <v>243</v>
      </c>
      <c r="K1163" s="25">
        <v>79</v>
      </c>
      <c r="L1163" s="184">
        <f t="shared" si="156"/>
        <v>0.32510288065843623</v>
      </c>
      <c r="M1163" s="206">
        <v>64</v>
      </c>
      <c r="N1163" s="25">
        <v>104</v>
      </c>
      <c r="O1163" s="201">
        <f t="shared" si="157"/>
        <v>0.25304136253041365</v>
      </c>
      <c r="P1163" s="172">
        <f t="shared" si="158"/>
        <v>346</v>
      </c>
      <c r="Q1163" s="173">
        <f t="shared" si="159"/>
        <v>307</v>
      </c>
      <c r="R1163" s="173">
        <f t="shared" si="160"/>
        <v>104</v>
      </c>
      <c r="S1163" s="193">
        <f t="shared" si="161"/>
        <v>0.25304136253041365</v>
      </c>
    </row>
    <row r="1164" spans="1:19" x14ac:dyDescent="0.2">
      <c r="A1164" s="192" t="s">
        <v>430</v>
      </c>
      <c r="B1164" s="179" t="s">
        <v>116</v>
      </c>
      <c r="C1164" s="180" t="s">
        <v>117</v>
      </c>
      <c r="D1164" s="170"/>
      <c r="E1164" s="171"/>
      <c r="F1164" s="171"/>
      <c r="G1164" s="171"/>
      <c r="H1164" s="198" t="str">
        <f t="shared" si="155"/>
        <v/>
      </c>
      <c r="I1164" s="203">
        <v>400</v>
      </c>
      <c r="J1164" s="25">
        <v>236</v>
      </c>
      <c r="K1164" s="25">
        <v>40</v>
      </c>
      <c r="L1164" s="184">
        <f t="shared" si="156"/>
        <v>0.16949152542372881</v>
      </c>
      <c r="M1164" s="206">
        <v>39</v>
      </c>
      <c r="N1164" s="25">
        <v>165</v>
      </c>
      <c r="O1164" s="201">
        <f t="shared" si="157"/>
        <v>0.375</v>
      </c>
      <c r="P1164" s="172">
        <f t="shared" si="158"/>
        <v>400</v>
      </c>
      <c r="Q1164" s="173">
        <f t="shared" si="159"/>
        <v>275</v>
      </c>
      <c r="R1164" s="173">
        <f t="shared" si="160"/>
        <v>165</v>
      </c>
      <c r="S1164" s="193">
        <f t="shared" si="161"/>
        <v>0.375</v>
      </c>
    </row>
    <row r="1165" spans="1:19" x14ac:dyDescent="0.2">
      <c r="A1165" s="192" t="s">
        <v>430</v>
      </c>
      <c r="B1165" s="179" t="s">
        <v>140</v>
      </c>
      <c r="C1165" s="180" t="s">
        <v>142</v>
      </c>
      <c r="D1165" s="170"/>
      <c r="E1165" s="171"/>
      <c r="F1165" s="171"/>
      <c r="G1165" s="171"/>
      <c r="H1165" s="198" t="str">
        <f t="shared" si="155"/>
        <v/>
      </c>
      <c r="I1165" s="203">
        <v>1</v>
      </c>
      <c r="J1165" s="25">
        <v>0</v>
      </c>
      <c r="K1165" s="25">
        <v>0</v>
      </c>
      <c r="L1165" s="184" t="str">
        <f t="shared" si="156"/>
        <v/>
      </c>
      <c r="M1165" s="206">
        <v>2</v>
      </c>
      <c r="N1165" s="25">
        <v>0</v>
      </c>
      <c r="O1165" s="201">
        <f t="shared" si="157"/>
        <v>0</v>
      </c>
      <c r="P1165" s="172">
        <f t="shared" si="158"/>
        <v>1</v>
      </c>
      <c r="Q1165" s="173">
        <f t="shared" si="159"/>
        <v>2</v>
      </c>
      <c r="R1165" s="173" t="str">
        <f t="shared" si="160"/>
        <v/>
      </c>
      <c r="S1165" s="193" t="str">
        <f t="shared" si="161"/>
        <v/>
      </c>
    </row>
    <row r="1166" spans="1:19" x14ac:dyDescent="0.2">
      <c r="A1166" s="192" t="s">
        <v>430</v>
      </c>
      <c r="B1166" s="179" t="s">
        <v>160</v>
      </c>
      <c r="C1166" s="180" t="s">
        <v>161</v>
      </c>
      <c r="D1166" s="170"/>
      <c r="E1166" s="171"/>
      <c r="F1166" s="171"/>
      <c r="G1166" s="171"/>
      <c r="H1166" s="198" t="str">
        <f t="shared" si="155"/>
        <v/>
      </c>
      <c r="I1166" s="203">
        <v>1</v>
      </c>
      <c r="J1166" s="25">
        <v>1</v>
      </c>
      <c r="K1166" s="25">
        <v>1</v>
      </c>
      <c r="L1166" s="184">
        <f t="shared" si="156"/>
        <v>1</v>
      </c>
      <c r="M1166" s="206">
        <v>0</v>
      </c>
      <c r="N1166" s="25">
        <v>0</v>
      </c>
      <c r="O1166" s="201">
        <f t="shared" si="157"/>
        <v>0</v>
      </c>
      <c r="P1166" s="172">
        <f t="shared" si="158"/>
        <v>1</v>
      </c>
      <c r="Q1166" s="173">
        <f t="shared" si="159"/>
        <v>1</v>
      </c>
      <c r="R1166" s="173" t="str">
        <f t="shared" si="160"/>
        <v/>
      </c>
      <c r="S1166" s="193" t="str">
        <f t="shared" si="161"/>
        <v/>
      </c>
    </row>
    <row r="1167" spans="1:19" ht="29" x14ac:dyDescent="0.2">
      <c r="A1167" s="192" t="s">
        <v>430</v>
      </c>
      <c r="B1167" s="179" t="s">
        <v>168</v>
      </c>
      <c r="C1167" s="180" t="s">
        <v>170</v>
      </c>
      <c r="D1167" s="170"/>
      <c r="E1167" s="171"/>
      <c r="F1167" s="171"/>
      <c r="G1167" s="171"/>
      <c r="H1167" s="198" t="str">
        <f t="shared" si="155"/>
        <v/>
      </c>
      <c r="I1167" s="203">
        <v>1821</v>
      </c>
      <c r="J1167" s="25">
        <v>1584</v>
      </c>
      <c r="K1167" s="25">
        <v>1432</v>
      </c>
      <c r="L1167" s="184">
        <f t="shared" si="156"/>
        <v>0.90404040404040409</v>
      </c>
      <c r="M1167" s="206">
        <v>109</v>
      </c>
      <c r="N1167" s="25">
        <v>208</v>
      </c>
      <c r="O1167" s="201">
        <f t="shared" si="157"/>
        <v>0.10941609679116254</v>
      </c>
      <c r="P1167" s="172">
        <f t="shared" si="158"/>
        <v>1821</v>
      </c>
      <c r="Q1167" s="173">
        <f t="shared" si="159"/>
        <v>1693</v>
      </c>
      <c r="R1167" s="173">
        <f t="shared" si="160"/>
        <v>208</v>
      </c>
      <c r="S1167" s="193">
        <f t="shared" si="161"/>
        <v>0.10941609679116254</v>
      </c>
    </row>
    <row r="1168" spans="1:19" x14ac:dyDescent="0.2">
      <c r="A1168" s="192" t="s">
        <v>430</v>
      </c>
      <c r="B1168" s="179" t="s">
        <v>182</v>
      </c>
      <c r="C1168" s="180" t="s">
        <v>184</v>
      </c>
      <c r="D1168" s="170"/>
      <c r="E1168" s="171"/>
      <c r="F1168" s="171"/>
      <c r="G1168" s="171"/>
      <c r="H1168" s="198" t="str">
        <f t="shared" si="155"/>
        <v/>
      </c>
      <c r="I1168" s="203">
        <v>222</v>
      </c>
      <c r="J1168" s="25">
        <v>210</v>
      </c>
      <c r="K1168" s="25">
        <v>109</v>
      </c>
      <c r="L1168" s="184">
        <f t="shared" si="156"/>
        <v>0.51904761904761909</v>
      </c>
      <c r="M1168" s="206">
        <v>19</v>
      </c>
      <c r="N1168" s="25">
        <v>9</v>
      </c>
      <c r="O1168" s="201">
        <f t="shared" si="157"/>
        <v>3.7815126050420166E-2</v>
      </c>
      <c r="P1168" s="172">
        <f t="shared" si="158"/>
        <v>222</v>
      </c>
      <c r="Q1168" s="173">
        <f t="shared" si="159"/>
        <v>229</v>
      </c>
      <c r="R1168" s="173">
        <f t="shared" si="160"/>
        <v>9</v>
      </c>
      <c r="S1168" s="193">
        <f t="shared" si="161"/>
        <v>3.7815126050420166E-2</v>
      </c>
    </row>
    <row r="1169" spans="1:19" x14ac:dyDescent="0.2">
      <c r="A1169" s="192" t="s">
        <v>430</v>
      </c>
      <c r="B1169" s="179" t="s">
        <v>193</v>
      </c>
      <c r="C1169" s="180" t="s">
        <v>194</v>
      </c>
      <c r="D1169" s="170"/>
      <c r="E1169" s="171"/>
      <c r="F1169" s="171"/>
      <c r="G1169" s="171"/>
      <c r="H1169" s="198" t="str">
        <f t="shared" si="155"/>
        <v/>
      </c>
      <c r="I1169" s="203">
        <v>3</v>
      </c>
      <c r="J1169" s="25">
        <v>3</v>
      </c>
      <c r="K1169" s="25">
        <v>2</v>
      </c>
      <c r="L1169" s="184">
        <f t="shared" si="156"/>
        <v>0.66666666666666663</v>
      </c>
      <c r="M1169" s="206">
        <v>2</v>
      </c>
      <c r="N1169" s="25">
        <v>0</v>
      </c>
      <c r="O1169" s="201">
        <f t="shared" si="157"/>
        <v>0</v>
      </c>
      <c r="P1169" s="172">
        <f t="shared" si="158"/>
        <v>3</v>
      </c>
      <c r="Q1169" s="173">
        <f t="shared" si="159"/>
        <v>5</v>
      </c>
      <c r="R1169" s="173" t="str">
        <f t="shared" si="160"/>
        <v/>
      </c>
      <c r="S1169" s="193" t="str">
        <f t="shared" si="161"/>
        <v/>
      </c>
    </row>
    <row r="1170" spans="1:19" x14ac:dyDescent="0.2">
      <c r="A1170" s="192" t="s">
        <v>430</v>
      </c>
      <c r="B1170" s="179" t="s">
        <v>198</v>
      </c>
      <c r="C1170" s="180" t="s">
        <v>199</v>
      </c>
      <c r="D1170" s="170"/>
      <c r="E1170" s="171"/>
      <c r="F1170" s="171"/>
      <c r="G1170" s="171"/>
      <c r="H1170" s="198" t="str">
        <f t="shared" si="155"/>
        <v/>
      </c>
      <c r="I1170" s="203">
        <v>1664</v>
      </c>
      <c r="J1170" s="25">
        <v>1210</v>
      </c>
      <c r="K1170" s="25">
        <v>1163</v>
      </c>
      <c r="L1170" s="184">
        <f t="shared" si="156"/>
        <v>0.96115702479338838</v>
      </c>
      <c r="M1170" s="206">
        <v>179</v>
      </c>
      <c r="N1170" s="25">
        <v>471</v>
      </c>
      <c r="O1170" s="201">
        <f t="shared" si="157"/>
        <v>0.25322580645161291</v>
      </c>
      <c r="P1170" s="172">
        <f t="shared" si="158"/>
        <v>1664</v>
      </c>
      <c r="Q1170" s="173">
        <f t="shared" si="159"/>
        <v>1389</v>
      </c>
      <c r="R1170" s="173">
        <f t="shared" si="160"/>
        <v>471</v>
      </c>
      <c r="S1170" s="193">
        <f t="shared" si="161"/>
        <v>0.25322580645161291</v>
      </c>
    </row>
    <row r="1171" spans="1:19" x14ac:dyDescent="0.2">
      <c r="A1171" s="192" t="s">
        <v>430</v>
      </c>
      <c r="B1171" s="179" t="s">
        <v>204</v>
      </c>
      <c r="C1171" s="180" t="s">
        <v>205</v>
      </c>
      <c r="D1171" s="170"/>
      <c r="E1171" s="171"/>
      <c r="F1171" s="171"/>
      <c r="G1171" s="171"/>
      <c r="H1171" s="198" t="str">
        <f t="shared" si="155"/>
        <v/>
      </c>
      <c r="I1171" s="203">
        <v>1318</v>
      </c>
      <c r="J1171" s="25">
        <v>554</v>
      </c>
      <c r="K1171" s="25">
        <v>253</v>
      </c>
      <c r="L1171" s="184">
        <f t="shared" si="156"/>
        <v>0.45667870036101083</v>
      </c>
      <c r="M1171" s="206">
        <v>294</v>
      </c>
      <c r="N1171" s="25">
        <v>504</v>
      </c>
      <c r="O1171" s="201">
        <f t="shared" si="157"/>
        <v>0.37278106508875741</v>
      </c>
      <c r="P1171" s="172">
        <f t="shared" si="158"/>
        <v>1318</v>
      </c>
      <c r="Q1171" s="173">
        <f t="shared" si="159"/>
        <v>848</v>
      </c>
      <c r="R1171" s="173">
        <f t="shared" si="160"/>
        <v>504</v>
      </c>
      <c r="S1171" s="193">
        <f t="shared" si="161"/>
        <v>0.37278106508875741</v>
      </c>
    </row>
    <row r="1172" spans="1:19" ht="29" x14ac:dyDescent="0.2">
      <c r="A1172" s="192" t="s">
        <v>430</v>
      </c>
      <c r="B1172" s="179" t="s">
        <v>212</v>
      </c>
      <c r="C1172" s="180" t="s">
        <v>213</v>
      </c>
      <c r="D1172" s="170"/>
      <c r="E1172" s="171"/>
      <c r="F1172" s="171"/>
      <c r="G1172" s="171"/>
      <c r="H1172" s="198" t="str">
        <f t="shared" si="155"/>
        <v/>
      </c>
      <c r="I1172" s="203">
        <v>1395</v>
      </c>
      <c r="J1172" s="25">
        <v>905</v>
      </c>
      <c r="K1172" s="25">
        <v>302</v>
      </c>
      <c r="L1172" s="184">
        <f t="shared" si="156"/>
        <v>0.33370165745856356</v>
      </c>
      <c r="M1172" s="206">
        <v>71</v>
      </c>
      <c r="N1172" s="25">
        <v>512</v>
      </c>
      <c r="O1172" s="201">
        <f t="shared" si="157"/>
        <v>0.34408602150537637</v>
      </c>
      <c r="P1172" s="172">
        <f t="shared" si="158"/>
        <v>1395</v>
      </c>
      <c r="Q1172" s="173">
        <f t="shared" si="159"/>
        <v>976</v>
      </c>
      <c r="R1172" s="173">
        <f t="shared" si="160"/>
        <v>512</v>
      </c>
      <c r="S1172" s="193">
        <f t="shared" si="161"/>
        <v>0.34408602150537637</v>
      </c>
    </row>
    <row r="1173" spans="1:19" x14ac:dyDescent="0.2">
      <c r="A1173" s="192" t="s">
        <v>430</v>
      </c>
      <c r="B1173" s="179" t="s">
        <v>215</v>
      </c>
      <c r="C1173" s="180" t="s">
        <v>217</v>
      </c>
      <c r="D1173" s="170"/>
      <c r="E1173" s="171"/>
      <c r="F1173" s="171"/>
      <c r="G1173" s="171"/>
      <c r="H1173" s="198" t="str">
        <f t="shared" si="155"/>
        <v/>
      </c>
      <c r="I1173" s="203">
        <v>988</v>
      </c>
      <c r="J1173" s="25">
        <v>887</v>
      </c>
      <c r="K1173" s="25">
        <v>407</v>
      </c>
      <c r="L1173" s="184">
        <f t="shared" si="156"/>
        <v>0.45885005636978582</v>
      </c>
      <c r="M1173" s="206">
        <v>6</v>
      </c>
      <c r="N1173" s="25">
        <v>97</v>
      </c>
      <c r="O1173" s="201">
        <f t="shared" si="157"/>
        <v>9.7979797979797986E-2</v>
      </c>
      <c r="P1173" s="172">
        <f t="shared" si="158"/>
        <v>988</v>
      </c>
      <c r="Q1173" s="173">
        <f t="shared" si="159"/>
        <v>893</v>
      </c>
      <c r="R1173" s="173">
        <f t="shared" si="160"/>
        <v>97</v>
      </c>
      <c r="S1173" s="193">
        <f t="shared" si="161"/>
        <v>9.7979797979797986E-2</v>
      </c>
    </row>
    <row r="1174" spans="1:19" x14ac:dyDescent="0.2">
      <c r="A1174" s="192" t="s">
        <v>430</v>
      </c>
      <c r="B1174" s="179" t="s">
        <v>220</v>
      </c>
      <c r="C1174" s="180" t="s">
        <v>224</v>
      </c>
      <c r="D1174" s="170"/>
      <c r="E1174" s="171"/>
      <c r="F1174" s="171"/>
      <c r="G1174" s="171"/>
      <c r="H1174" s="198" t="str">
        <f t="shared" si="155"/>
        <v/>
      </c>
      <c r="I1174" s="203">
        <v>172</v>
      </c>
      <c r="J1174" s="25">
        <v>114</v>
      </c>
      <c r="K1174" s="25">
        <v>26</v>
      </c>
      <c r="L1174" s="184">
        <f t="shared" si="156"/>
        <v>0.22807017543859648</v>
      </c>
      <c r="M1174" s="206">
        <v>1</v>
      </c>
      <c r="N1174" s="25">
        <v>67</v>
      </c>
      <c r="O1174" s="201">
        <f t="shared" si="157"/>
        <v>0.36813186813186816</v>
      </c>
      <c r="P1174" s="172">
        <f t="shared" si="158"/>
        <v>172</v>
      </c>
      <c r="Q1174" s="173">
        <f t="shared" si="159"/>
        <v>115</v>
      </c>
      <c r="R1174" s="173">
        <f t="shared" si="160"/>
        <v>67</v>
      </c>
      <c r="S1174" s="193">
        <f t="shared" si="161"/>
        <v>0.36813186813186816</v>
      </c>
    </row>
    <row r="1175" spans="1:19" x14ac:dyDescent="0.2">
      <c r="A1175" s="192" t="s">
        <v>431</v>
      </c>
      <c r="B1175" s="179" t="s">
        <v>2</v>
      </c>
      <c r="C1175" s="180" t="s">
        <v>3</v>
      </c>
      <c r="D1175" s="170"/>
      <c r="E1175" s="171"/>
      <c r="F1175" s="171"/>
      <c r="G1175" s="171"/>
      <c r="H1175" s="198" t="str">
        <f t="shared" si="155"/>
        <v/>
      </c>
      <c r="I1175" s="203">
        <v>90</v>
      </c>
      <c r="J1175" s="25">
        <v>90</v>
      </c>
      <c r="K1175" s="25">
        <v>53</v>
      </c>
      <c r="L1175" s="184">
        <f t="shared" si="156"/>
        <v>0.58888888888888891</v>
      </c>
      <c r="M1175" s="206">
        <v>71</v>
      </c>
      <c r="N1175" s="25"/>
      <c r="O1175" s="201">
        <f t="shared" si="157"/>
        <v>0</v>
      </c>
      <c r="P1175" s="172">
        <f t="shared" si="158"/>
        <v>90</v>
      </c>
      <c r="Q1175" s="173">
        <f t="shared" si="159"/>
        <v>161</v>
      </c>
      <c r="R1175" s="173" t="str">
        <f t="shared" si="160"/>
        <v/>
      </c>
      <c r="S1175" s="193" t="str">
        <f t="shared" si="161"/>
        <v/>
      </c>
    </row>
    <row r="1176" spans="1:19" x14ac:dyDescent="0.2">
      <c r="A1176" s="192" t="s">
        <v>431</v>
      </c>
      <c r="B1176" s="179" t="s">
        <v>4</v>
      </c>
      <c r="C1176" s="180" t="s">
        <v>5</v>
      </c>
      <c r="D1176" s="170"/>
      <c r="E1176" s="171"/>
      <c r="F1176" s="171"/>
      <c r="G1176" s="171"/>
      <c r="H1176" s="198" t="str">
        <f t="shared" si="155"/>
        <v/>
      </c>
      <c r="I1176" s="203">
        <v>165</v>
      </c>
      <c r="J1176" s="25">
        <v>124</v>
      </c>
      <c r="K1176" s="25">
        <v>64</v>
      </c>
      <c r="L1176" s="184">
        <f t="shared" si="156"/>
        <v>0.5161290322580645</v>
      </c>
      <c r="M1176" s="206"/>
      <c r="N1176" s="25">
        <v>22</v>
      </c>
      <c r="O1176" s="201">
        <f t="shared" si="157"/>
        <v>0.15068493150684931</v>
      </c>
      <c r="P1176" s="172">
        <f t="shared" si="158"/>
        <v>165</v>
      </c>
      <c r="Q1176" s="173">
        <f t="shared" si="159"/>
        <v>124</v>
      </c>
      <c r="R1176" s="173">
        <f t="shared" si="160"/>
        <v>22</v>
      </c>
      <c r="S1176" s="193">
        <f t="shared" si="161"/>
        <v>0.15068493150684931</v>
      </c>
    </row>
    <row r="1177" spans="1:19" x14ac:dyDescent="0.2">
      <c r="A1177" s="192" t="s">
        <v>431</v>
      </c>
      <c r="B1177" s="179" t="s">
        <v>6</v>
      </c>
      <c r="C1177" s="180" t="s">
        <v>7</v>
      </c>
      <c r="D1177" s="170"/>
      <c r="E1177" s="171"/>
      <c r="F1177" s="171"/>
      <c r="G1177" s="171"/>
      <c r="H1177" s="198" t="str">
        <f t="shared" si="155"/>
        <v/>
      </c>
      <c r="I1177" s="203">
        <v>110</v>
      </c>
      <c r="J1177" s="25">
        <v>65</v>
      </c>
      <c r="K1177" s="25">
        <v>10</v>
      </c>
      <c r="L1177" s="184">
        <f t="shared" si="156"/>
        <v>0.15384615384615385</v>
      </c>
      <c r="M1177" s="206"/>
      <c r="N1177" s="25">
        <v>45</v>
      </c>
      <c r="O1177" s="201">
        <f t="shared" si="157"/>
        <v>0.40909090909090912</v>
      </c>
      <c r="P1177" s="172">
        <f t="shared" si="158"/>
        <v>110</v>
      </c>
      <c r="Q1177" s="173">
        <f t="shared" si="159"/>
        <v>65</v>
      </c>
      <c r="R1177" s="173">
        <f t="shared" si="160"/>
        <v>45</v>
      </c>
      <c r="S1177" s="193">
        <f t="shared" si="161"/>
        <v>0.40909090909090912</v>
      </c>
    </row>
    <row r="1178" spans="1:19" x14ac:dyDescent="0.2">
      <c r="A1178" s="192" t="s">
        <v>431</v>
      </c>
      <c r="B1178" s="179" t="s">
        <v>311</v>
      </c>
      <c r="C1178" s="180" t="s">
        <v>312</v>
      </c>
      <c r="D1178" s="170"/>
      <c r="E1178" s="171"/>
      <c r="F1178" s="171"/>
      <c r="G1178" s="171"/>
      <c r="H1178" s="198" t="str">
        <f t="shared" si="155"/>
        <v/>
      </c>
      <c r="I1178" s="203">
        <v>611</v>
      </c>
      <c r="J1178" s="25">
        <v>608</v>
      </c>
      <c r="K1178" s="25">
        <v>132</v>
      </c>
      <c r="L1178" s="184">
        <f t="shared" si="156"/>
        <v>0.21710526315789475</v>
      </c>
      <c r="M1178" s="206">
        <v>6</v>
      </c>
      <c r="N1178" s="25">
        <v>2</v>
      </c>
      <c r="O1178" s="201">
        <f t="shared" si="157"/>
        <v>3.246753246753247E-3</v>
      </c>
      <c r="P1178" s="172">
        <f t="shared" si="158"/>
        <v>611</v>
      </c>
      <c r="Q1178" s="173">
        <f t="shared" si="159"/>
        <v>614</v>
      </c>
      <c r="R1178" s="173">
        <f t="shared" si="160"/>
        <v>2</v>
      </c>
      <c r="S1178" s="193">
        <f t="shared" si="161"/>
        <v>3.246753246753247E-3</v>
      </c>
    </row>
    <row r="1179" spans="1:19" x14ac:dyDescent="0.2">
      <c r="A1179" s="192" t="s">
        <v>431</v>
      </c>
      <c r="B1179" s="179" t="s">
        <v>10</v>
      </c>
      <c r="C1179" s="180" t="s">
        <v>12</v>
      </c>
      <c r="D1179" s="170"/>
      <c r="E1179" s="171"/>
      <c r="F1179" s="171"/>
      <c r="G1179" s="171"/>
      <c r="H1179" s="198" t="str">
        <f t="shared" si="155"/>
        <v/>
      </c>
      <c r="I1179" s="203">
        <v>2</v>
      </c>
      <c r="J1179" s="25">
        <v>2</v>
      </c>
      <c r="K1179" s="25">
        <v>1</v>
      </c>
      <c r="L1179" s="184">
        <f t="shared" si="156"/>
        <v>0.5</v>
      </c>
      <c r="M1179" s="206"/>
      <c r="N1179" s="25"/>
      <c r="O1179" s="201">
        <f t="shared" si="157"/>
        <v>0</v>
      </c>
      <c r="P1179" s="172">
        <f t="shared" si="158"/>
        <v>2</v>
      </c>
      <c r="Q1179" s="173">
        <f t="shared" si="159"/>
        <v>2</v>
      </c>
      <c r="R1179" s="173" t="str">
        <f t="shared" si="160"/>
        <v/>
      </c>
      <c r="S1179" s="193" t="str">
        <f t="shared" si="161"/>
        <v/>
      </c>
    </row>
    <row r="1180" spans="1:19" x14ac:dyDescent="0.2">
      <c r="A1180" s="192" t="s">
        <v>431</v>
      </c>
      <c r="B1180" s="179" t="s">
        <v>13</v>
      </c>
      <c r="C1180" s="180" t="s">
        <v>14</v>
      </c>
      <c r="D1180" s="170"/>
      <c r="E1180" s="171"/>
      <c r="F1180" s="171"/>
      <c r="G1180" s="171"/>
      <c r="H1180" s="198" t="str">
        <f t="shared" si="155"/>
        <v/>
      </c>
      <c r="I1180" s="203">
        <v>1</v>
      </c>
      <c r="J1180" s="25">
        <v>1</v>
      </c>
      <c r="K1180" s="25">
        <v>1</v>
      </c>
      <c r="L1180" s="184">
        <f t="shared" si="156"/>
        <v>1</v>
      </c>
      <c r="M1180" s="206"/>
      <c r="N1180" s="25"/>
      <c r="O1180" s="201">
        <f t="shared" si="157"/>
        <v>0</v>
      </c>
      <c r="P1180" s="172">
        <f t="shared" si="158"/>
        <v>1</v>
      </c>
      <c r="Q1180" s="173">
        <f t="shared" si="159"/>
        <v>1</v>
      </c>
      <c r="R1180" s="173" t="str">
        <f t="shared" si="160"/>
        <v/>
      </c>
      <c r="S1180" s="193" t="str">
        <f t="shared" si="161"/>
        <v/>
      </c>
    </row>
    <row r="1181" spans="1:19" x14ac:dyDescent="0.2">
      <c r="A1181" s="192" t="s">
        <v>431</v>
      </c>
      <c r="B1181" s="179" t="s">
        <v>15</v>
      </c>
      <c r="C1181" s="180" t="s">
        <v>16</v>
      </c>
      <c r="D1181" s="170"/>
      <c r="E1181" s="171"/>
      <c r="F1181" s="171"/>
      <c r="G1181" s="171"/>
      <c r="H1181" s="198" t="str">
        <f t="shared" si="155"/>
        <v/>
      </c>
      <c r="I1181" s="203">
        <v>310</v>
      </c>
      <c r="J1181" s="25">
        <v>281</v>
      </c>
      <c r="K1181" s="25">
        <v>217</v>
      </c>
      <c r="L1181" s="184">
        <f t="shared" si="156"/>
        <v>0.77224199288256223</v>
      </c>
      <c r="M1181" s="206">
        <v>26</v>
      </c>
      <c r="N1181" s="25">
        <v>24</v>
      </c>
      <c r="O1181" s="201">
        <f t="shared" si="157"/>
        <v>7.2507552870090641E-2</v>
      </c>
      <c r="P1181" s="172">
        <f t="shared" si="158"/>
        <v>310</v>
      </c>
      <c r="Q1181" s="173">
        <f t="shared" si="159"/>
        <v>307</v>
      </c>
      <c r="R1181" s="173">
        <f t="shared" si="160"/>
        <v>24</v>
      </c>
      <c r="S1181" s="193">
        <f t="shared" si="161"/>
        <v>7.2507552870090641E-2</v>
      </c>
    </row>
    <row r="1182" spans="1:19" x14ac:dyDescent="0.2">
      <c r="A1182" s="192" t="s">
        <v>431</v>
      </c>
      <c r="B1182" s="179" t="s">
        <v>19</v>
      </c>
      <c r="C1182" s="180" t="s">
        <v>432</v>
      </c>
      <c r="D1182" s="170"/>
      <c r="E1182" s="171"/>
      <c r="F1182" s="171"/>
      <c r="G1182" s="171"/>
      <c r="H1182" s="198" t="str">
        <f t="shared" si="155"/>
        <v/>
      </c>
      <c r="I1182" s="203">
        <v>4014</v>
      </c>
      <c r="J1182" s="25">
        <v>3940</v>
      </c>
      <c r="K1182" s="25">
        <v>3715</v>
      </c>
      <c r="L1182" s="184">
        <f t="shared" si="156"/>
        <v>0.94289340101522845</v>
      </c>
      <c r="M1182" s="206">
        <v>1</v>
      </c>
      <c r="N1182" s="25">
        <v>74</v>
      </c>
      <c r="O1182" s="201">
        <f t="shared" si="157"/>
        <v>1.8430884184308841E-2</v>
      </c>
      <c r="P1182" s="172">
        <f t="shared" si="158"/>
        <v>4014</v>
      </c>
      <c r="Q1182" s="173">
        <f t="shared" si="159"/>
        <v>3941</v>
      </c>
      <c r="R1182" s="173">
        <f t="shared" si="160"/>
        <v>74</v>
      </c>
      <c r="S1182" s="193">
        <f t="shared" si="161"/>
        <v>1.8430884184308841E-2</v>
      </c>
    </row>
    <row r="1183" spans="1:19" x14ac:dyDescent="0.2">
      <c r="A1183" s="192" t="s">
        <v>431</v>
      </c>
      <c r="B1183" s="179" t="s">
        <v>19</v>
      </c>
      <c r="C1183" s="180" t="s">
        <v>357</v>
      </c>
      <c r="D1183" s="170"/>
      <c r="E1183" s="171"/>
      <c r="F1183" s="171"/>
      <c r="G1183" s="171"/>
      <c r="H1183" s="198" t="str">
        <f t="shared" si="155"/>
        <v/>
      </c>
      <c r="I1183" s="203">
        <v>5297</v>
      </c>
      <c r="J1183" s="25">
        <v>5199</v>
      </c>
      <c r="K1183" s="25">
        <v>5092</v>
      </c>
      <c r="L1183" s="184">
        <f t="shared" si="156"/>
        <v>0.97941911906135792</v>
      </c>
      <c r="M1183" s="206"/>
      <c r="N1183" s="25">
        <v>97</v>
      </c>
      <c r="O1183" s="201">
        <f t="shared" si="157"/>
        <v>1.831570996978852E-2</v>
      </c>
      <c r="P1183" s="172">
        <f t="shared" si="158"/>
        <v>5297</v>
      </c>
      <c r="Q1183" s="173">
        <f t="shared" si="159"/>
        <v>5199</v>
      </c>
      <c r="R1183" s="173">
        <f t="shared" si="160"/>
        <v>97</v>
      </c>
      <c r="S1183" s="193">
        <f t="shared" si="161"/>
        <v>1.831570996978852E-2</v>
      </c>
    </row>
    <row r="1184" spans="1:19" x14ac:dyDescent="0.2">
      <c r="A1184" s="192" t="s">
        <v>431</v>
      </c>
      <c r="B1184" s="179" t="s">
        <v>19</v>
      </c>
      <c r="C1184" s="180" t="s">
        <v>20</v>
      </c>
      <c r="D1184" s="170"/>
      <c r="E1184" s="171"/>
      <c r="F1184" s="171"/>
      <c r="G1184" s="171"/>
      <c r="H1184" s="198" t="str">
        <f t="shared" si="155"/>
        <v/>
      </c>
      <c r="I1184" s="203">
        <v>4990</v>
      </c>
      <c r="J1184" s="25">
        <v>4819</v>
      </c>
      <c r="K1184" s="25">
        <v>4546</v>
      </c>
      <c r="L1184" s="184">
        <f t="shared" si="156"/>
        <v>0.94334924258144848</v>
      </c>
      <c r="M1184" s="206"/>
      <c r="N1184" s="25">
        <v>162</v>
      </c>
      <c r="O1184" s="201">
        <f t="shared" si="157"/>
        <v>3.2523589640634412E-2</v>
      </c>
      <c r="P1184" s="172">
        <f t="shared" si="158"/>
        <v>4990</v>
      </c>
      <c r="Q1184" s="173">
        <f t="shared" si="159"/>
        <v>4819</v>
      </c>
      <c r="R1184" s="173">
        <f t="shared" si="160"/>
        <v>162</v>
      </c>
      <c r="S1184" s="193">
        <f t="shared" si="161"/>
        <v>3.2523589640634412E-2</v>
      </c>
    </row>
    <row r="1185" spans="1:19" ht="29" x14ac:dyDescent="0.2">
      <c r="A1185" s="192" t="s">
        <v>431</v>
      </c>
      <c r="B1185" s="179" t="s">
        <v>26</v>
      </c>
      <c r="C1185" s="180" t="s">
        <v>27</v>
      </c>
      <c r="D1185" s="170"/>
      <c r="E1185" s="171"/>
      <c r="F1185" s="171"/>
      <c r="G1185" s="171"/>
      <c r="H1185" s="198" t="str">
        <f t="shared" si="155"/>
        <v/>
      </c>
      <c r="I1185" s="203">
        <v>3</v>
      </c>
      <c r="J1185" s="25">
        <v>2</v>
      </c>
      <c r="K1185" s="25">
        <v>2</v>
      </c>
      <c r="L1185" s="184">
        <f t="shared" si="156"/>
        <v>1</v>
      </c>
      <c r="M1185" s="206"/>
      <c r="N1185" s="25"/>
      <c r="O1185" s="201">
        <f t="shared" si="157"/>
        <v>0</v>
      </c>
      <c r="P1185" s="172">
        <f t="shared" si="158"/>
        <v>3</v>
      </c>
      <c r="Q1185" s="173">
        <f t="shared" si="159"/>
        <v>2</v>
      </c>
      <c r="R1185" s="173" t="str">
        <f t="shared" si="160"/>
        <v/>
      </c>
      <c r="S1185" s="193" t="str">
        <f t="shared" si="161"/>
        <v/>
      </c>
    </row>
    <row r="1186" spans="1:19" x14ac:dyDescent="0.2">
      <c r="A1186" s="192" t="s">
        <v>431</v>
      </c>
      <c r="B1186" s="179" t="s">
        <v>32</v>
      </c>
      <c r="C1186" s="180" t="s">
        <v>33</v>
      </c>
      <c r="D1186" s="170"/>
      <c r="E1186" s="171"/>
      <c r="F1186" s="171"/>
      <c r="G1186" s="171"/>
      <c r="H1186" s="198" t="str">
        <f t="shared" si="155"/>
        <v/>
      </c>
      <c r="I1186" s="203">
        <v>183</v>
      </c>
      <c r="J1186" s="25">
        <v>172</v>
      </c>
      <c r="K1186" s="25">
        <v>117</v>
      </c>
      <c r="L1186" s="184">
        <f t="shared" si="156"/>
        <v>0.68023255813953487</v>
      </c>
      <c r="M1186" s="206"/>
      <c r="N1186" s="25">
        <v>11</v>
      </c>
      <c r="O1186" s="201">
        <f t="shared" si="157"/>
        <v>6.0109289617486336E-2</v>
      </c>
      <c r="P1186" s="172">
        <f t="shared" si="158"/>
        <v>183</v>
      </c>
      <c r="Q1186" s="173">
        <f t="shared" si="159"/>
        <v>172</v>
      </c>
      <c r="R1186" s="173">
        <f t="shared" si="160"/>
        <v>11</v>
      </c>
      <c r="S1186" s="193">
        <f t="shared" si="161"/>
        <v>6.0109289617486336E-2</v>
      </c>
    </row>
    <row r="1187" spans="1:19" x14ac:dyDescent="0.2">
      <c r="A1187" s="192" t="s">
        <v>431</v>
      </c>
      <c r="B1187" s="179" t="s">
        <v>35</v>
      </c>
      <c r="C1187" s="180" t="s">
        <v>267</v>
      </c>
      <c r="D1187" s="170"/>
      <c r="E1187" s="171"/>
      <c r="F1187" s="171"/>
      <c r="G1187" s="171"/>
      <c r="H1187" s="198" t="str">
        <f t="shared" si="155"/>
        <v/>
      </c>
      <c r="I1187" s="203">
        <v>15</v>
      </c>
      <c r="J1187" s="25">
        <v>15</v>
      </c>
      <c r="K1187" s="25">
        <v>10</v>
      </c>
      <c r="L1187" s="184">
        <f t="shared" si="156"/>
        <v>0.66666666666666663</v>
      </c>
      <c r="M1187" s="206"/>
      <c r="N1187" s="25"/>
      <c r="O1187" s="201">
        <f t="shared" si="157"/>
        <v>0</v>
      </c>
      <c r="P1187" s="172">
        <f t="shared" si="158"/>
        <v>15</v>
      </c>
      <c r="Q1187" s="173">
        <f t="shared" si="159"/>
        <v>15</v>
      </c>
      <c r="R1187" s="173" t="str">
        <f t="shared" si="160"/>
        <v/>
      </c>
      <c r="S1187" s="193" t="str">
        <f t="shared" si="161"/>
        <v/>
      </c>
    </row>
    <row r="1188" spans="1:19" x14ac:dyDescent="0.2">
      <c r="A1188" s="192" t="s">
        <v>431</v>
      </c>
      <c r="B1188" s="179" t="s">
        <v>35</v>
      </c>
      <c r="C1188" s="180" t="s">
        <v>36</v>
      </c>
      <c r="D1188" s="170"/>
      <c r="E1188" s="171"/>
      <c r="F1188" s="171"/>
      <c r="G1188" s="171"/>
      <c r="H1188" s="198" t="str">
        <f t="shared" si="155"/>
        <v/>
      </c>
      <c r="I1188" s="203">
        <v>10</v>
      </c>
      <c r="J1188" s="25">
        <v>10</v>
      </c>
      <c r="K1188" s="25">
        <v>7</v>
      </c>
      <c r="L1188" s="184">
        <f t="shared" si="156"/>
        <v>0.7</v>
      </c>
      <c r="M1188" s="206"/>
      <c r="N1188" s="25"/>
      <c r="O1188" s="201">
        <f t="shared" si="157"/>
        <v>0</v>
      </c>
      <c r="P1188" s="172">
        <f t="shared" si="158"/>
        <v>10</v>
      </c>
      <c r="Q1188" s="173">
        <f t="shared" si="159"/>
        <v>10</v>
      </c>
      <c r="R1188" s="173" t="str">
        <f t="shared" si="160"/>
        <v/>
      </c>
      <c r="S1188" s="193" t="str">
        <f t="shared" si="161"/>
        <v/>
      </c>
    </row>
    <row r="1189" spans="1:19" x14ac:dyDescent="0.2">
      <c r="A1189" s="192" t="s">
        <v>431</v>
      </c>
      <c r="B1189" s="179" t="s">
        <v>35</v>
      </c>
      <c r="C1189" s="180" t="s">
        <v>37</v>
      </c>
      <c r="D1189" s="170"/>
      <c r="E1189" s="171"/>
      <c r="F1189" s="171"/>
      <c r="G1189" s="171"/>
      <c r="H1189" s="198" t="str">
        <f t="shared" si="155"/>
        <v/>
      </c>
      <c r="I1189" s="203">
        <v>24</v>
      </c>
      <c r="J1189" s="25">
        <v>24</v>
      </c>
      <c r="K1189" s="25">
        <v>19</v>
      </c>
      <c r="L1189" s="184">
        <f t="shared" si="156"/>
        <v>0.79166666666666663</v>
      </c>
      <c r="M1189" s="206"/>
      <c r="N1189" s="25"/>
      <c r="O1189" s="201">
        <f t="shared" si="157"/>
        <v>0</v>
      </c>
      <c r="P1189" s="172">
        <f t="shared" si="158"/>
        <v>24</v>
      </c>
      <c r="Q1189" s="173">
        <f t="shared" si="159"/>
        <v>24</v>
      </c>
      <c r="R1189" s="173" t="str">
        <f t="shared" si="160"/>
        <v/>
      </c>
      <c r="S1189" s="193" t="str">
        <f t="shared" si="161"/>
        <v/>
      </c>
    </row>
    <row r="1190" spans="1:19" x14ac:dyDescent="0.2">
      <c r="A1190" s="192" t="s">
        <v>431</v>
      </c>
      <c r="B1190" s="179" t="s">
        <v>35</v>
      </c>
      <c r="C1190" s="180" t="s">
        <v>38</v>
      </c>
      <c r="D1190" s="170"/>
      <c r="E1190" s="171"/>
      <c r="F1190" s="171"/>
      <c r="G1190" s="171"/>
      <c r="H1190" s="198" t="str">
        <f t="shared" si="155"/>
        <v/>
      </c>
      <c r="I1190" s="203">
        <v>33</v>
      </c>
      <c r="J1190" s="25">
        <v>32</v>
      </c>
      <c r="K1190" s="25">
        <v>7</v>
      </c>
      <c r="L1190" s="184">
        <f t="shared" si="156"/>
        <v>0.21875</v>
      </c>
      <c r="M1190" s="206">
        <v>1</v>
      </c>
      <c r="N1190" s="25">
        <v>1</v>
      </c>
      <c r="O1190" s="201">
        <f t="shared" si="157"/>
        <v>2.9411764705882353E-2</v>
      </c>
      <c r="P1190" s="172">
        <f t="shared" si="158"/>
        <v>33</v>
      </c>
      <c r="Q1190" s="173">
        <f t="shared" si="159"/>
        <v>33</v>
      </c>
      <c r="R1190" s="173">
        <f t="shared" si="160"/>
        <v>1</v>
      </c>
      <c r="S1190" s="193">
        <f t="shared" si="161"/>
        <v>2.9411764705882353E-2</v>
      </c>
    </row>
    <row r="1191" spans="1:19" x14ac:dyDescent="0.2">
      <c r="A1191" s="192" t="s">
        <v>431</v>
      </c>
      <c r="B1191" s="179" t="s">
        <v>42</v>
      </c>
      <c r="C1191" s="180" t="s">
        <v>43</v>
      </c>
      <c r="D1191" s="170"/>
      <c r="E1191" s="171"/>
      <c r="F1191" s="171"/>
      <c r="G1191" s="171"/>
      <c r="H1191" s="198" t="str">
        <f t="shared" si="155"/>
        <v/>
      </c>
      <c r="I1191" s="203">
        <v>120</v>
      </c>
      <c r="J1191" s="25">
        <v>117</v>
      </c>
      <c r="K1191" s="25">
        <v>8</v>
      </c>
      <c r="L1191" s="184">
        <f t="shared" si="156"/>
        <v>6.8376068376068383E-2</v>
      </c>
      <c r="M1191" s="206"/>
      <c r="N1191" s="25">
        <v>3</v>
      </c>
      <c r="O1191" s="201">
        <f t="shared" si="157"/>
        <v>2.5000000000000001E-2</v>
      </c>
      <c r="P1191" s="172">
        <f t="shared" si="158"/>
        <v>120</v>
      </c>
      <c r="Q1191" s="173">
        <f t="shared" si="159"/>
        <v>117</v>
      </c>
      <c r="R1191" s="173">
        <f t="shared" si="160"/>
        <v>3</v>
      </c>
      <c r="S1191" s="193">
        <f t="shared" si="161"/>
        <v>2.5000000000000001E-2</v>
      </c>
    </row>
    <row r="1192" spans="1:19" x14ac:dyDescent="0.2">
      <c r="A1192" s="192" t="s">
        <v>431</v>
      </c>
      <c r="B1192" s="179" t="s">
        <v>42</v>
      </c>
      <c r="C1192" s="180" t="s">
        <v>328</v>
      </c>
      <c r="D1192" s="170"/>
      <c r="E1192" s="171"/>
      <c r="F1192" s="171"/>
      <c r="G1192" s="171"/>
      <c r="H1192" s="198" t="str">
        <f t="shared" si="155"/>
        <v/>
      </c>
      <c r="I1192" s="203">
        <v>40</v>
      </c>
      <c r="J1192" s="25">
        <v>40</v>
      </c>
      <c r="K1192" s="25">
        <v>5</v>
      </c>
      <c r="L1192" s="184">
        <f t="shared" si="156"/>
        <v>0.125</v>
      </c>
      <c r="M1192" s="206"/>
      <c r="N1192" s="25"/>
      <c r="O1192" s="201">
        <f t="shared" si="157"/>
        <v>0</v>
      </c>
      <c r="P1192" s="172">
        <f t="shared" si="158"/>
        <v>40</v>
      </c>
      <c r="Q1192" s="173">
        <f t="shared" si="159"/>
        <v>40</v>
      </c>
      <c r="R1192" s="173" t="str">
        <f t="shared" si="160"/>
        <v/>
      </c>
      <c r="S1192" s="193" t="str">
        <f t="shared" si="161"/>
        <v/>
      </c>
    </row>
    <row r="1193" spans="1:19" ht="29" x14ac:dyDescent="0.2">
      <c r="A1193" s="192" t="s">
        <v>431</v>
      </c>
      <c r="B1193" s="179" t="s">
        <v>42</v>
      </c>
      <c r="C1193" s="180" t="s">
        <v>45</v>
      </c>
      <c r="D1193" s="170"/>
      <c r="E1193" s="171"/>
      <c r="F1193" s="171"/>
      <c r="G1193" s="171"/>
      <c r="H1193" s="198" t="str">
        <f t="shared" si="155"/>
        <v/>
      </c>
      <c r="I1193" s="203">
        <v>62</v>
      </c>
      <c r="J1193" s="25">
        <v>62</v>
      </c>
      <c r="K1193" s="25">
        <v>24</v>
      </c>
      <c r="L1193" s="184">
        <f t="shared" si="156"/>
        <v>0.38709677419354838</v>
      </c>
      <c r="M1193" s="206"/>
      <c r="N1193" s="25"/>
      <c r="O1193" s="201">
        <f t="shared" si="157"/>
        <v>0</v>
      </c>
      <c r="P1193" s="172">
        <f t="shared" si="158"/>
        <v>62</v>
      </c>
      <c r="Q1193" s="173">
        <f t="shared" si="159"/>
        <v>62</v>
      </c>
      <c r="R1193" s="173" t="str">
        <f t="shared" si="160"/>
        <v/>
      </c>
      <c r="S1193" s="193" t="str">
        <f t="shared" si="161"/>
        <v/>
      </c>
    </row>
    <row r="1194" spans="1:19" x14ac:dyDescent="0.2">
      <c r="A1194" s="192" t="s">
        <v>431</v>
      </c>
      <c r="B1194" s="179" t="s">
        <v>42</v>
      </c>
      <c r="C1194" s="180" t="s">
        <v>46</v>
      </c>
      <c r="D1194" s="170"/>
      <c r="E1194" s="171"/>
      <c r="F1194" s="171"/>
      <c r="G1194" s="171"/>
      <c r="H1194" s="198" t="str">
        <f t="shared" si="155"/>
        <v/>
      </c>
      <c r="I1194" s="203">
        <v>245</v>
      </c>
      <c r="J1194" s="25">
        <v>228</v>
      </c>
      <c r="K1194" s="25">
        <v>29</v>
      </c>
      <c r="L1194" s="184">
        <f t="shared" si="156"/>
        <v>0.12719298245614036</v>
      </c>
      <c r="M1194" s="206"/>
      <c r="N1194" s="25">
        <v>16</v>
      </c>
      <c r="O1194" s="201">
        <f t="shared" si="157"/>
        <v>6.5573770491803282E-2</v>
      </c>
      <c r="P1194" s="172">
        <f t="shared" si="158"/>
        <v>245</v>
      </c>
      <c r="Q1194" s="173">
        <f t="shared" si="159"/>
        <v>228</v>
      </c>
      <c r="R1194" s="173">
        <f t="shared" si="160"/>
        <v>16</v>
      </c>
      <c r="S1194" s="193">
        <f t="shared" si="161"/>
        <v>6.5573770491803282E-2</v>
      </c>
    </row>
    <row r="1195" spans="1:19" x14ac:dyDescent="0.2">
      <c r="A1195" s="192" t="s">
        <v>431</v>
      </c>
      <c r="B1195" s="179" t="s">
        <v>47</v>
      </c>
      <c r="C1195" s="180" t="s">
        <v>48</v>
      </c>
      <c r="D1195" s="170"/>
      <c r="E1195" s="171"/>
      <c r="F1195" s="171"/>
      <c r="G1195" s="171"/>
      <c r="H1195" s="198" t="str">
        <f t="shared" si="155"/>
        <v/>
      </c>
      <c r="I1195" s="203">
        <v>4</v>
      </c>
      <c r="J1195" s="25">
        <v>4</v>
      </c>
      <c r="K1195" s="25">
        <v>3</v>
      </c>
      <c r="L1195" s="184">
        <f t="shared" si="156"/>
        <v>0.75</v>
      </c>
      <c r="M1195" s="206"/>
      <c r="N1195" s="25"/>
      <c r="O1195" s="201">
        <f t="shared" si="157"/>
        <v>0</v>
      </c>
      <c r="P1195" s="172">
        <f t="shared" si="158"/>
        <v>4</v>
      </c>
      <c r="Q1195" s="173">
        <f t="shared" si="159"/>
        <v>4</v>
      </c>
      <c r="R1195" s="173" t="str">
        <f t="shared" si="160"/>
        <v/>
      </c>
      <c r="S1195" s="193" t="str">
        <f t="shared" si="161"/>
        <v/>
      </c>
    </row>
    <row r="1196" spans="1:19" x14ac:dyDescent="0.2">
      <c r="A1196" s="192" t="s">
        <v>431</v>
      </c>
      <c r="B1196" s="179" t="s">
        <v>53</v>
      </c>
      <c r="C1196" s="180" t="s">
        <v>54</v>
      </c>
      <c r="D1196" s="170"/>
      <c r="E1196" s="171"/>
      <c r="F1196" s="171"/>
      <c r="G1196" s="171"/>
      <c r="H1196" s="198" t="str">
        <f t="shared" ref="H1196:H1259" si="167">IF((E1196+G1196)&lt;&gt;0,G1196/(E1196+G1196),"")</f>
        <v/>
      </c>
      <c r="I1196" s="203">
        <v>20</v>
      </c>
      <c r="J1196" s="25">
        <v>19</v>
      </c>
      <c r="K1196" s="25">
        <v>8</v>
      </c>
      <c r="L1196" s="184">
        <f t="shared" ref="L1196:L1259" si="168">IF(J1196&lt;&gt;0,K1196/J1196,"")</f>
        <v>0.42105263157894735</v>
      </c>
      <c r="M1196" s="206">
        <v>1</v>
      </c>
      <c r="N1196" s="25">
        <v>1</v>
      </c>
      <c r="O1196" s="201">
        <f t="shared" ref="O1196:O1259" si="169">IF((J1196+M1196+N1196)&lt;&gt;0,N1196/(J1196+M1196+N1196),"")</f>
        <v>4.7619047619047616E-2</v>
      </c>
      <c r="P1196" s="172">
        <f t="shared" ref="P1196:P1259" si="170">IF(SUM(D1196,I1196)&gt;0,SUM(D1196,I1196),"")</f>
        <v>20</v>
      </c>
      <c r="Q1196" s="173">
        <f t="shared" ref="Q1196:Q1259" si="171">IF(SUM(E1196,J1196, M1196)&gt;0,SUM(E1196,J1196, M1196),"")</f>
        <v>20</v>
      </c>
      <c r="R1196" s="173">
        <f t="shared" ref="R1196:R1259" si="172">IF(SUM(G1196,N1196)&gt;0,SUM(G1196,N1196),"")</f>
        <v>1</v>
      </c>
      <c r="S1196" s="193">
        <f t="shared" ref="S1196:S1259" si="173">IFERROR(IF((Q1196+R1196)&lt;&gt;0,R1196/(Q1196+R1196),""),"")</f>
        <v>4.7619047619047616E-2</v>
      </c>
    </row>
    <row r="1197" spans="1:19" x14ac:dyDescent="0.2">
      <c r="A1197" s="192" t="s">
        <v>431</v>
      </c>
      <c r="B1197" s="179" t="s">
        <v>55</v>
      </c>
      <c r="C1197" s="180" t="s">
        <v>56</v>
      </c>
      <c r="D1197" s="170"/>
      <c r="E1197" s="171"/>
      <c r="F1197" s="171"/>
      <c r="G1197" s="171"/>
      <c r="H1197" s="198" t="str">
        <f t="shared" si="167"/>
        <v/>
      </c>
      <c r="I1197" s="203">
        <v>62</v>
      </c>
      <c r="J1197" s="25">
        <v>62</v>
      </c>
      <c r="K1197" s="25">
        <v>33</v>
      </c>
      <c r="L1197" s="184">
        <f t="shared" si="168"/>
        <v>0.532258064516129</v>
      </c>
      <c r="M1197" s="206"/>
      <c r="N1197" s="25"/>
      <c r="O1197" s="201">
        <f t="shared" si="169"/>
        <v>0</v>
      </c>
      <c r="P1197" s="172">
        <f t="shared" si="170"/>
        <v>62</v>
      </c>
      <c r="Q1197" s="173">
        <f t="shared" si="171"/>
        <v>62</v>
      </c>
      <c r="R1197" s="173" t="str">
        <f t="shared" si="172"/>
        <v/>
      </c>
      <c r="S1197" s="193" t="str">
        <f t="shared" si="173"/>
        <v/>
      </c>
    </row>
    <row r="1198" spans="1:19" x14ac:dyDescent="0.2">
      <c r="A1198" s="192" t="s">
        <v>431</v>
      </c>
      <c r="B1198" s="179" t="s">
        <v>57</v>
      </c>
      <c r="C1198" s="180" t="s">
        <v>58</v>
      </c>
      <c r="D1198" s="170"/>
      <c r="E1198" s="171"/>
      <c r="F1198" s="171"/>
      <c r="G1198" s="171"/>
      <c r="H1198" s="198" t="str">
        <f t="shared" si="167"/>
        <v/>
      </c>
      <c r="I1198" s="203">
        <v>187</v>
      </c>
      <c r="J1198" s="25">
        <v>142</v>
      </c>
      <c r="K1198" s="25">
        <v>85</v>
      </c>
      <c r="L1198" s="184">
        <f t="shared" si="168"/>
        <v>0.59859154929577463</v>
      </c>
      <c r="M1198" s="206"/>
      <c r="N1198" s="25">
        <v>44</v>
      </c>
      <c r="O1198" s="201">
        <f t="shared" si="169"/>
        <v>0.23655913978494625</v>
      </c>
      <c r="P1198" s="172">
        <f t="shared" si="170"/>
        <v>187</v>
      </c>
      <c r="Q1198" s="173">
        <f t="shared" si="171"/>
        <v>142</v>
      </c>
      <c r="R1198" s="173">
        <f t="shared" si="172"/>
        <v>44</v>
      </c>
      <c r="S1198" s="193">
        <f t="shared" si="173"/>
        <v>0.23655913978494625</v>
      </c>
    </row>
    <row r="1199" spans="1:19" x14ac:dyDescent="0.2">
      <c r="A1199" s="192" t="s">
        <v>431</v>
      </c>
      <c r="B1199" s="179" t="s">
        <v>65</v>
      </c>
      <c r="C1199" s="180" t="s">
        <v>66</v>
      </c>
      <c r="D1199" s="170"/>
      <c r="E1199" s="171"/>
      <c r="F1199" s="171"/>
      <c r="G1199" s="171"/>
      <c r="H1199" s="198" t="str">
        <f t="shared" si="167"/>
        <v/>
      </c>
      <c r="I1199" s="203">
        <v>707</v>
      </c>
      <c r="J1199" s="25">
        <v>598</v>
      </c>
      <c r="K1199" s="25">
        <v>332</v>
      </c>
      <c r="L1199" s="184">
        <f t="shared" si="168"/>
        <v>0.55518394648829428</v>
      </c>
      <c r="M1199" s="206">
        <v>6</v>
      </c>
      <c r="N1199" s="25">
        <v>108</v>
      </c>
      <c r="O1199" s="201">
        <f t="shared" si="169"/>
        <v>0.15168539325842698</v>
      </c>
      <c r="P1199" s="172">
        <f t="shared" si="170"/>
        <v>707</v>
      </c>
      <c r="Q1199" s="173">
        <f t="shared" si="171"/>
        <v>604</v>
      </c>
      <c r="R1199" s="173">
        <f t="shared" si="172"/>
        <v>108</v>
      </c>
      <c r="S1199" s="193">
        <f t="shared" si="173"/>
        <v>0.15168539325842698</v>
      </c>
    </row>
    <row r="1200" spans="1:19" x14ac:dyDescent="0.2">
      <c r="A1200" s="192" t="s">
        <v>431</v>
      </c>
      <c r="B1200" s="179" t="s">
        <v>69</v>
      </c>
      <c r="C1200" s="180" t="s">
        <v>70</v>
      </c>
      <c r="D1200" s="170"/>
      <c r="E1200" s="171"/>
      <c r="F1200" s="171"/>
      <c r="G1200" s="171"/>
      <c r="H1200" s="198" t="str">
        <f t="shared" si="167"/>
        <v/>
      </c>
      <c r="I1200" s="203">
        <v>78</v>
      </c>
      <c r="J1200" s="25">
        <v>74</v>
      </c>
      <c r="K1200" s="25">
        <v>23</v>
      </c>
      <c r="L1200" s="184">
        <f t="shared" si="168"/>
        <v>0.3108108108108108</v>
      </c>
      <c r="M1200" s="206">
        <v>7</v>
      </c>
      <c r="N1200" s="25">
        <v>4</v>
      </c>
      <c r="O1200" s="201">
        <f t="shared" si="169"/>
        <v>4.7058823529411764E-2</v>
      </c>
      <c r="P1200" s="172">
        <f t="shared" si="170"/>
        <v>78</v>
      </c>
      <c r="Q1200" s="173">
        <f t="shared" si="171"/>
        <v>81</v>
      </c>
      <c r="R1200" s="173">
        <f t="shared" si="172"/>
        <v>4</v>
      </c>
      <c r="S1200" s="193">
        <f t="shared" si="173"/>
        <v>4.7058823529411764E-2</v>
      </c>
    </row>
    <row r="1201" spans="1:19" x14ac:dyDescent="0.2">
      <c r="A1201" s="192" t="s">
        <v>431</v>
      </c>
      <c r="B1201" s="179" t="s">
        <v>71</v>
      </c>
      <c r="C1201" s="180" t="s">
        <v>72</v>
      </c>
      <c r="D1201" s="170"/>
      <c r="E1201" s="171"/>
      <c r="F1201" s="171"/>
      <c r="G1201" s="171"/>
      <c r="H1201" s="198" t="str">
        <f t="shared" si="167"/>
        <v/>
      </c>
      <c r="I1201" s="203">
        <v>2</v>
      </c>
      <c r="J1201" s="25">
        <v>2</v>
      </c>
      <c r="K1201" s="25">
        <v>0</v>
      </c>
      <c r="L1201" s="184">
        <f t="shared" si="168"/>
        <v>0</v>
      </c>
      <c r="M1201" s="206"/>
      <c r="N1201" s="25"/>
      <c r="O1201" s="201">
        <f t="shared" si="169"/>
        <v>0</v>
      </c>
      <c r="P1201" s="172">
        <f t="shared" si="170"/>
        <v>2</v>
      </c>
      <c r="Q1201" s="173">
        <f t="shared" si="171"/>
        <v>2</v>
      </c>
      <c r="R1201" s="173" t="str">
        <f t="shared" si="172"/>
        <v/>
      </c>
      <c r="S1201" s="193" t="str">
        <f t="shared" si="173"/>
        <v/>
      </c>
    </row>
    <row r="1202" spans="1:19" ht="43" x14ac:dyDescent="0.2">
      <c r="A1202" s="192" t="s">
        <v>431</v>
      </c>
      <c r="B1202" s="179" t="s">
        <v>546</v>
      </c>
      <c r="C1202" s="180" t="s">
        <v>73</v>
      </c>
      <c r="D1202" s="170"/>
      <c r="E1202" s="171"/>
      <c r="F1202" s="171"/>
      <c r="G1202" s="171"/>
      <c r="H1202" s="198" t="str">
        <f t="shared" si="167"/>
        <v/>
      </c>
      <c r="I1202" s="203">
        <v>149</v>
      </c>
      <c r="J1202" s="25">
        <v>133</v>
      </c>
      <c r="K1202" s="25">
        <v>128</v>
      </c>
      <c r="L1202" s="184">
        <f t="shared" si="168"/>
        <v>0.96240601503759393</v>
      </c>
      <c r="M1202" s="206">
        <v>128</v>
      </c>
      <c r="N1202" s="25">
        <v>16</v>
      </c>
      <c r="O1202" s="201">
        <f t="shared" si="169"/>
        <v>5.7761732851985562E-2</v>
      </c>
      <c r="P1202" s="172">
        <f t="shared" si="170"/>
        <v>149</v>
      </c>
      <c r="Q1202" s="173">
        <f t="shared" si="171"/>
        <v>261</v>
      </c>
      <c r="R1202" s="173">
        <f t="shared" si="172"/>
        <v>16</v>
      </c>
      <c r="S1202" s="193">
        <f t="shared" si="173"/>
        <v>5.7761732851985562E-2</v>
      </c>
    </row>
    <row r="1203" spans="1:19" x14ac:dyDescent="0.2">
      <c r="A1203" s="192" t="s">
        <v>431</v>
      </c>
      <c r="B1203" s="179" t="s">
        <v>74</v>
      </c>
      <c r="C1203" s="180" t="s">
        <v>247</v>
      </c>
      <c r="D1203" s="170"/>
      <c r="E1203" s="171"/>
      <c r="F1203" s="171"/>
      <c r="G1203" s="171"/>
      <c r="H1203" s="198" t="str">
        <f t="shared" si="167"/>
        <v/>
      </c>
      <c r="I1203" s="203">
        <v>2</v>
      </c>
      <c r="J1203" s="25">
        <v>2</v>
      </c>
      <c r="K1203" s="25">
        <v>2</v>
      </c>
      <c r="L1203" s="184">
        <f t="shared" si="168"/>
        <v>1</v>
      </c>
      <c r="M1203" s="206"/>
      <c r="N1203" s="25"/>
      <c r="O1203" s="201">
        <f t="shared" si="169"/>
        <v>0</v>
      </c>
      <c r="P1203" s="172">
        <f t="shared" si="170"/>
        <v>2</v>
      </c>
      <c r="Q1203" s="173">
        <f t="shared" si="171"/>
        <v>2</v>
      </c>
      <c r="R1203" s="173" t="str">
        <f t="shared" si="172"/>
        <v/>
      </c>
      <c r="S1203" s="193" t="str">
        <f t="shared" si="173"/>
        <v/>
      </c>
    </row>
    <row r="1204" spans="1:19" x14ac:dyDescent="0.2">
      <c r="A1204" s="192" t="s">
        <v>431</v>
      </c>
      <c r="B1204" s="179" t="s">
        <v>76</v>
      </c>
      <c r="C1204" s="180" t="s">
        <v>77</v>
      </c>
      <c r="D1204" s="170"/>
      <c r="E1204" s="171"/>
      <c r="F1204" s="171"/>
      <c r="G1204" s="171"/>
      <c r="H1204" s="198" t="str">
        <f t="shared" si="167"/>
        <v/>
      </c>
      <c r="I1204" s="203">
        <v>21</v>
      </c>
      <c r="J1204" s="25">
        <v>14</v>
      </c>
      <c r="K1204" s="25">
        <v>5</v>
      </c>
      <c r="L1204" s="184">
        <f t="shared" si="168"/>
        <v>0.35714285714285715</v>
      </c>
      <c r="M1204" s="206">
        <v>1</v>
      </c>
      <c r="N1204" s="25">
        <v>7</v>
      </c>
      <c r="O1204" s="201">
        <f t="shared" si="169"/>
        <v>0.31818181818181818</v>
      </c>
      <c r="P1204" s="172">
        <f t="shared" si="170"/>
        <v>21</v>
      </c>
      <c r="Q1204" s="173">
        <f t="shared" si="171"/>
        <v>15</v>
      </c>
      <c r="R1204" s="173">
        <f t="shared" si="172"/>
        <v>7</v>
      </c>
      <c r="S1204" s="193">
        <f t="shared" si="173"/>
        <v>0.31818181818181818</v>
      </c>
    </row>
    <row r="1205" spans="1:19" x14ac:dyDescent="0.2">
      <c r="A1205" s="192" t="s">
        <v>431</v>
      </c>
      <c r="B1205" s="240" t="s">
        <v>536</v>
      </c>
      <c r="C1205" s="180" t="s">
        <v>89</v>
      </c>
      <c r="D1205" s="170"/>
      <c r="E1205" s="171"/>
      <c r="F1205" s="171"/>
      <c r="G1205" s="171"/>
      <c r="H1205" s="198" t="str">
        <f t="shared" si="167"/>
        <v/>
      </c>
      <c r="I1205" s="203">
        <v>5</v>
      </c>
      <c r="J1205" s="25">
        <v>5</v>
      </c>
      <c r="K1205" s="25">
        <v>2</v>
      </c>
      <c r="L1205" s="184">
        <f t="shared" si="168"/>
        <v>0.4</v>
      </c>
      <c r="M1205" s="206"/>
      <c r="N1205" s="25"/>
      <c r="O1205" s="201">
        <f t="shared" si="169"/>
        <v>0</v>
      </c>
      <c r="P1205" s="172">
        <f t="shared" si="170"/>
        <v>5</v>
      </c>
      <c r="Q1205" s="173">
        <f t="shared" si="171"/>
        <v>5</v>
      </c>
      <c r="R1205" s="173" t="str">
        <f t="shared" si="172"/>
        <v/>
      </c>
      <c r="S1205" s="193" t="str">
        <f t="shared" si="173"/>
        <v/>
      </c>
    </row>
    <row r="1206" spans="1:19" x14ac:dyDescent="0.2">
      <c r="A1206" s="192" t="s">
        <v>431</v>
      </c>
      <c r="B1206" s="179" t="s">
        <v>92</v>
      </c>
      <c r="C1206" s="180" t="s">
        <v>96</v>
      </c>
      <c r="D1206" s="170"/>
      <c r="E1206" s="171"/>
      <c r="F1206" s="171"/>
      <c r="G1206" s="171"/>
      <c r="H1206" s="198" t="str">
        <f t="shared" si="167"/>
        <v/>
      </c>
      <c r="I1206" s="203">
        <v>373</v>
      </c>
      <c r="J1206" s="25">
        <v>330</v>
      </c>
      <c r="K1206" s="25">
        <v>114</v>
      </c>
      <c r="L1206" s="184">
        <f t="shared" si="168"/>
        <v>0.34545454545454546</v>
      </c>
      <c r="M1206" s="206"/>
      <c r="N1206" s="25">
        <v>43</v>
      </c>
      <c r="O1206" s="201">
        <f t="shared" si="169"/>
        <v>0.11528150134048257</v>
      </c>
      <c r="P1206" s="172">
        <f t="shared" si="170"/>
        <v>373</v>
      </c>
      <c r="Q1206" s="173">
        <f t="shared" si="171"/>
        <v>330</v>
      </c>
      <c r="R1206" s="173">
        <f t="shared" si="172"/>
        <v>43</v>
      </c>
      <c r="S1206" s="193">
        <f t="shared" si="173"/>
        <v>0.11528150134048257</v>
      </c>
    </row>
    <row r="1207" spans="1:19" x14ac:dyDescent="0.2">
      <c r="A1207" s="192" t="s">
        <v>431</v>
      </c>
      <c r="B1207" s="179" t="s">
        <v>92</v>
      </c>
      <c r="C1207" s="180" t="s">
        <v>93</v>
      </c>
      <c r="D1207" s="170"/>
      <c r="E1207" s="171"/>
      <c r="F1207" s="171"/>
      <c r="G1207" s="171"/>
      <c r="H1207" s="198" t="str">
        <f t="shared" si="167"/>
        <v/>
      </c>
      <c r="I1207" s="203">
        <v>385</v>
      </c>
      <c r="J1207" s="25">
        <v>271</v>
      </c>
      <c r="K1207" s="25">
        <v>49</v>
      </c>
      <c r="L1207" s="184">
        <f t="shared" si="168"/>
        <v>0.18081180811808117</v>
      </c>
      <c r="M1207" s="206">
        <v>1</v>
      </c>
      <c r="N1207" s="25">
        <v>113</v>
      </c>
      <c r="O1207" s="201">
        <f t="shared" si="169"/>
        <v>0.29350649350649349</v>
      </c>
      <c r="P1207" s="172">
        <f t="shared" si="170"/>
        <v>385</v>
      </c>
      <c r="Q1207" s="173">
        <f t="shared" si="171"/>
        <v>272</v>
      </c>
      <c r="R1207" s="173">
        <f t="shared" si="172"/>
        <v>113</v>
      </c>
      <c r="S1207" s="193">
        <f t="shared" si="173"/>
        <v>0.29350649350649349</v>
      </c>
    </row>
    <row r="1208" spans="1:19" x14ac:dyDescent="0.2">
      <c r="A1208" s="192" t="s">
        <v>431</v>
      </c>
      <c r="B1208" s="179" t="s">
        <v>98</v>
      </c>
      <c r="C1208" s="180" t="s">
        <v>99</v>
      </c>
      <c r="D1208" s="170"/>
      <c r="E1208" s="171"/>
      <c r="F1208" s="171"/>
      <c r="G1208" s="171"/>
      <c r="H1208" s="198" t="str">
        <f t="shared" si="167"/>
        <v/>
      </c>
      <c r="I1208" s="203">
        <v>72</v>
      </c>
      <c r="J1208" s="25">
        <v>72</v>
      </c>
      <c r="K1208" s="25">
        <v>21</v>
      </c>
      <c r="L1208" s="184">
        <f t="shared" si="168"/>
        <v>0.29166666666666669</v>
      </c>
      <c r="M1208" s="206"/>
      <c r="N1208" s="25"/>
      <c r="O1208" s="201">
        <f t="shared" si="169"/>
        <v>0</v>
      </c>
      <c r="P1208" s="172">
        <f t="shared" si="170"/>
        <v>72</v>
      </c>
      <c r="Q1208" s="173">
        <f t="shared" si="171"/>
        <v>72</v>
      </c>
      <c r="R1208" s="173" t="str">
        <f t="shared" si="172"/>
        <v/>
      </c>
      <c r="S1208" s="193" t="str">
        <f t="shared" si="173"/>
        <v/>
      </c>
    </row>
    <row r="1209" spans="1:19" x14ac:dyDescent="0.2">
      <c r="A1209" s="192" t="s">
        <v>431</v>
      </c>
      <c r="B1209" s="179" t="s">
        <v>538</v>
      </c>
      <c r="C1209" s="180" t="s">
        <v>100</v>
      </c>
      <c r="D1209" s="170"/>
      <c r="E1209" s="171"/>
      <c r="F1209" s="171"/>
      <c r="G1209" s="171"/>
      <c r="H1209" s="198" t="str">
        <f t="shared" si="167"/>
        <v/>
      </c>
      <c r="I1209" s="203">
        <v>244</v>
      </c>
      <c r="J1209" s="25">
        <v>224</v>
      </c>
      <c r="K1209" s="25">
        <v>32</v>
      </c>
      <c r="L1209" s="184">
        <f t="shared" si="168"/>
        <v>0.14285714285714285</v>
      </c>
      <c r="M1209" s="206">
        <v>8</v>
      </c>
      <c r="N1209" s="25">
        <v>19</v>
      </c>
      <c r="O1209" s="201">
        <f t="shared" si="169"/>
        <v>7.5697211155378488E-2</v>
      </c>
      <c r="P1209" s="172">
        <f t="shared" si="170"/>
        <v>244</v>
      </c>
      <c r="Q1209" s="173">
        <f t="shared" si="171"/>
        <v>232</v>
      </c>
      <c r="R1209" s="173">
        <f t="shared" si="172"/>
        <v>19</v>
      </c>
      <c r="S1209" s="193">
        <f t="shared" si="173"/>
        <v>7.5697211155378488E-2</v>
      </c>
    </row>
    <row r="1210" spans="1:19" x14ac:dyDescent="0.2">
      <c r="A1210" s="192" t="s">
        <v>431</v>
      </c>
      <c r="B1210" s="179" t="s">
        <v>101</v>
      </c>
      <c r="C1210" s="180" t="s">
        <v>102</v>
      </c>
      <c r="D1210" s="170"/>
      <c r="E1210" s="171"/>
      <c r="F1210" s="171"/>
      <c r="G1210" s="171"/>
      <c r="H1210" s="198" t="str">
        <f t="shared" si="167"/>
        <v/>
      </c>
      <c r="I1210" s="203">
        <v>76</v>
      </c>
      <c r="J1210" s="25">
        <v>51</v>
      </c>
      <c r="K1210" s="25">
        <v>15</v>
      </c>
      <c r="L1210" s="184">
        <f t="shared" si="168"/>
        <v>0.29411764705882354</v>
      </c>
      <c r="M1210" s="206">
        <v>3</v>
      </c>
      <c r="N1210" s="25">
        <v>23</v>
      </c>
      <c r="O1210" s="201">
        <f t="shared" si="169"/>
        <v>0.29870129870129869</v>
      </c>
      <c r="P1210" s="172">
        <f t="shared" si="170"/>
        <v>76</v>
      </c>
      <c r="Q1210" s="173">
        <f t="shared" si="171"/>
        <v>54</v>
      </c>
      <c r="R1210" s="173">
        <f t="shared" si="172"/>
        <v>23</v>
      </c>
      <c r="S1210" s="193">
        <f t="shared" si="173"/>
        <v>0.29870129870129869</v>
      </c>
    </row>
    <row r="1211" spans="1:19" x14ac:dyDescent="0.2">
      <c r="A1211" s="192" t="s">
        <v>431</v>
      </c>
      <c r="B1211" s="179" t="s">
        <v>103</v>
      </c>
      <c r="C1211" s="180" t="s">
        <v>104</v>
      </c>
      <c r="D1211" s="170"/>
      <c r="E1211" s="171"/>
      <c r="F1211" s="171"/>
      <c r="G1211" s="171"/>
      <c r="H1211" s="198" t="str">
        <f t="shared" si="167"/>
        <v/>
      </c>
      <c r="I1211" s="203">
        <v>235</v>
      </c>
      <c r="J1211" s="25">
        <v>221</v>
      </c>
      <c r="K1211" s="25">
        <v>106</v>
      </c>
      <c r="L1211" s="184">
        <f t="shared" si="168"/>
        <v>0.47963800904977377</v>
      </c>
      <c r="M1211" s="206">
        <v>2</v>
      </c>
      <c r="N1211" s="25">
        <v>6</v>
      </c>
      <c r="O1211" s="201">
        <f t="shared" si="169"/>
        <v>2.6200873362445413E-2</v>
      </c>
      <c r="P1211" s="172">
        <f t="shared" si="170"/>
        <v>235</v>
      </c>
      <c r="Q1211" s="173">
        <f t="shared" si="171"/>
        <v>223</v>
      </c>
      <c r="R1211" s="173">
        <f t="shared" si="172"/>
        <v>6</v>
      </c>
      <c r="S1211" s="193">
        <f t="shared" si="173"/>
        <v>2.6200873362445413E-2</v>
      </c>
    </row>
    <row r="1212" spans="1:19" x14ac:dyDescent="0.2">
      <c r="A1212" s="192" t="s">
        <v>431</v>
      </c>
      <c r="B1212" s="179" t="s">
        <v>105</v>
      </c>
      <c r="C1212" s="180" t="s">
        <v>106</v>
      </c>
      <c r="D1212" s="170"/>
      <c r="E1212" s="171"/>
      <c r="F1212" s="171"/>
      <c r="G1212" s="171"/>
      <c r="H1212" s="198" t="str">
        <f t="shared" si="167"/>
        <v/>
      </c>
      <c r="I1212" s="203">
        <v>185</v>
      </c>
      <c r="J1212" s="25">
        <v>185</v>
      </c>
      <c r="K1212" s="25">
        <v>59</v>
      </c>
      <c r="L1212" s="184">
        <f t="shared" si="168"/>
        <v>0.31891891891891894</v>
      </c>
      <c r="M1212" s="206">
        <v>10</v>
      </c>
      <c r="N1212" s="25"/>
      <c r="O1212" s="201">
        <f t="shared" si="169"/>
        <v>0</v>
      </c>
      <c r="P1212" s="172">
        <f t="shared" si="170"/>
        <v>185</v>
      </c>
      <c r="Q1212" s="173">
        <f t="shared" si="171"/>
        <v>195</v>
      </c>
      <c r="R1212" s="173" t="str">
        <f t="shared" si="172"/>
        <v/>
      </c>
      <c r="S1212" s="193" t="str">
        <f t="shared" si="173"/>
        <v/>
      </c>
    </row>
    <row r="1213" spans="1:19" x14ac:dyDescent="0.2">
      <c r="A1213" s="192" t="s">
        <v>431</v>
      </c>
      <c r="B1213" s="179" t="s">
        <v>110</v>
      </c>
      <c r="C1213" s="180" t="s">
        <v>111</v>
      </c>
      <c r="D1213" s="170"/>
      <c r="E1213" s="171"/>
      <c r="F1213" s="171"/>
      <c r="G1213" s="171"/>
      <c r="H1213" s="198" t="str">
        <f t="shared" si="167"/>
        <v/>
      </c>
      <c r="I1213" s="203">
        <v>21</v>
      </c>
      <c r="J1213" s="25">
        <v>20</v>
      </c>
      <c r="K1213" s="25">
        <v>4</v>
      </c>
      <c r="L1213" s="184">
        <f t="shared" si="168"/>
        <v>0.2</v>
      </c>
      <c r="M1213" s="206"/>
      <c r="N1213" s="25">
        <v>1</v>
      </c>
      <c r="O1213" s="201">
        <f t="shared" si="169"/>
        <v>4.7619047619047616E-2</v>
      </c>
      <c r="P1213" s="172">
        <f t="shared" si="170"/>
        <v>21</v>
      </c>
      <c r="Q1213" s="173">
        <f t="shared" si="171"/>
        <v>20</v>
      </c>
      <c r="R1213" s="173">
        <f t="shared" si="172"/>
        <v>1</v>
      </c>
      <c r="S1213" s="193">
        <f t="shared" si="173"/>
        <v>4.7619047619047616E-2</v>
      </c>
    </row>
    <row r="1214" spans="1:19" x14ac:dyDescent="0.2">
      <c r="A1214" s="192" t="s">
        <v>431</v>
      </c>
      <c r="B1214" s="179" t="s">
        <v>112</v>
      </c>
      <c r="C1214" s="180" t="s">
        <v>113</v>
      </c>
      <c r="D1214" s="170"/>
      <c r="E1214" s="171"/>
      <c r="F1214" s="171"/>
      <c r="G1214" s="171"/>
      <c r="H1214" s="198" t="str">
        <f t="shared" si="167"/>
        <v/>
      </c>
      <c r="I1214" s="203">
        <v>306</v>
      </c>
      <c r="J1214" s="25">
        <v>290</v>
      </c>
      <c r="K1214" s="25">
        <v>122</v>
      </c>
      <c r="L1214" s="184">
        <f t="shared" si="168"/>
        <v>0.4206896551724138</v>
      </c>
      <c r="M1214" s="206">
        <v>24</v>
      </c>
      <c r="N1214" s="25">
        <v>14</v>
      </c>
      <c r="O1214" s="201">
        <f t="shared" si="169"/>
        <v>4.2682926829268296E-2</v>
      </c>
      <c r="P1214" s="172">
        <f t="shared" si="170"/>
        <v>306</v>
      </c>
      <c r="Q1214" s="173">
        <f t="shared" si="171"/>
        <v>314</v>
      </c>
      <c r="R1214" s="173">
        <f t="shared" si="172"/>
        <v>14</v>
      </c>
      <c r="S1214" s="193">
        <f t="shared" si="173"/>
        <v>4.2682926829268296E-2</v>
      </c>
    </row>
    <row r="1215" spans="1:19" x14ac:dyDescent="0.2">
      <c r="A1215" s="192" t="s">
        <v>431</v>
      </c>
      <c r="B1215" s="179" t="s">
        <v>114</v>
      </c>
      <c r="C1215" s="180" t="s">
        <v>115</v>
      </c>
      <c r="D1215" s="170"/>
      <c r="E1215" s="171"/>
      <c r="F1215" s="171"/>
      <c r="G1215" s="171"/>
      <c r="H1215" s="198" t="str">
        <f t="shared" si="167"/>
        <v/>
      </c>
      <c r="I1215" s="203">
        <v>686</v>
      </c>
      <c r="J1215" s="25">
        <v>639</v>
      </c>
      <c r="K1215" s="25">
        <v>275</v>
      </c>
      <c r="L1215" s="184">
        <f t="shared" si="168"/>
        <v>0.43035993740219092</v>
      </c>
      <c r="M1215" s="206">
        <v>14</v>
      </c>
      <c r="N1215" s="25">
        <v>40</v>
      </c>
      <c r="O1215" s="201">
        <f t="shared" si="169"/>
        <v>5.772005772005772E-2</v>
      </c>
      <c r="P1215" s="172">
        <f t="shared" si="170"/>
        <v>686</v>
      </c>
      <c r="Q1215" s="173">
        <f t="shared" si="171"/>
        <v>653</v>
      </c>
      <c r="R1215" s="173">
        <f t="shared" si="172"/>
        <v>40</v>
      </c>
      <c r="S1215" s="193">
        <f t="shared" si="173"/>
        <v>5.772005772005772E-2</v>
      </c>
    </row>
    <row r="1216" spans="1:19" x14ac:dyDescent="0.2">
      <c r="A1216" s="192" t="s">
        <v>431</v>
      </c>
      <c r="B1216" s="179" t="s">
        <v>114</v>
      </c>
      <c r="C1216" s="180" t="s">
        <v>525</v>
      </c>
      <c r="D1216" s="170"/>
      <c r="E1216" s="171"/>
      <c r="F1216" s="171"/>
      <c r="G1216" s="171"/>
      <c r="H1216" s="198" t="str">
        <f t="shared" si="167"/>
        <v/>
      </c>
      <c r="I1216" s="203">
        <v>368</v>
      </c>
      <c r="J1216" s="25">
        <v>365</v>
      </c>
      <c r="K1216" s="25">
        <v>181</v>
      </c>
      <c r="L1216" s="184">
        <f t="shared" si="168"/>
        <v>0.49589041095890413</v>
      </c>
      <c r="M1216" s="206">
        <v>6</v>
      </c>
      <c r="N1216" s="25">
        <v>2</v>
      </c>
      <c r="O1216" s="201">
        <f t="shared" si="169"/>
        <v>5.3619302949061663E-3</v>
      </c>
      <c r="P1216" s="172">
        <f t="shared" si="170"/>
        <v>368</v>
      </c>
      <c r="Q1216" s="173">
        <f t="shared" si="171"/>
        <v>371</v>
      </c>
      <c r="R1216" s="173">
        <f t="shared" si="172"/>
        <v>2</v>
      </c>
      <c r="S1216" s="193">
        <f t="shared" si="173"/>
        <v>5.3619302949061663E-3</v>
      </c>
    </row>
    <row r="1217" spans="1:19" x14ac:dyDescent="0.2">
      <c r="A1217" s="192" t="s">
        <v>431</v>
      </c>
      <c r="B1217" s="179" t="s">
        <v>116</v>
      </c>
      <c r="C1217" s="180" t="s">
        <v>117</v>
      </c>
      <c r="D1217" s="170"/>
      <c r="E1217" s="171"/>
      <c r="F1217" s="171"/>
      <c r="G1217" s="171"/>
      <c r="H1217" s="198" t="str">
        <f t="shared" si="167"/>
        <v/>
      </c>
      <c r="I1217" s="203">
        <v>213</v>
      </c>
      <c r="J1217" s="25">
        <v>206</v>
      </c>
      <c r="K1217" s="25">
        <v>23</v>
      </c>
      <c r="L1217" s="184">
        <f t="shared" si="168"/>
        <v>0.11165048543689321</v>
      </c>
      <c r="M1217" s="206">
        <v>2</v>
      </c>
      <c r="N1217" s="25">
        <v>6</v>
      </c>
      <c r="O1217" s="201">
        <f t="shared" si="169"/>
        <v>2.8037383177570093E-2</v>
      </c>
      <c r="P1217" s="172">
        <f t="shared" si="170"/>
        <v>213</v>
      </c>
      <c r="Q1217" s="173">
        <f t="shared" si="171"/>
        <v>208</v>
      </c>
      <c r="R1217" s="173">
        <f t="shared" si="172"/>
        <v>6</v>
      </c>
      <c r="S1217" s="193">
        <f t="shared" si="173"/>
        <v>2.8037383177570093E-2</v>
      </c>
    </row>
    <row r="1218" spans="1:19" x14ac:dyDescent="0.2">
      <c r="A1218" s="192" t="s">
        <v>431</v>
      </c>
      <c r="B1218" s="179" t="s">
        <v>121</v>
      </c>
      <c r="C1218" s="180" t="s">
        <v>121</v>
      </c>
      <c r="D1218" s="170"/>
      <c r="E1218" s="171"/>
      <c r="F1218" s="171"/>
      <c r="G1218" s="171"/>
      <c r="H1218" s="198" t="str">
        <f t="shared" si="167"/>
        <v/>
      </c>
      <c r="I1218" s="203">
        <v>83</v>
      </c>
      <c r="J1218" s="25">
        <v>82</v>
      </c>
      <c r="K1218" s="25">
        <v>56</v>
      </c>
      <c r="L1218" s="184">
        <f t="shared" si="168"/>
        <v>0.68292682926829273</v>
      </c>
      <c r="M1218" s="206"/>
      <c r="N1218" s="25"/>
      <c r="O1218" s="201">
        <f t="shared" si="169"/>
        <v>0</v>
      </c>
      <c r="P1218" s="172">
        <f t="shared" si="170"/>
        <v>83</v>
      </c>
      <c r="Q1218" s="173">
        <f t="shared" si="171"/>
        <v>82</v>
      </c>
      <c r="R1218" s="173" t="str">
        <f t="shared" si="172"/>
        <v/>
      </c>
      <c r="S1218" s="193" t="str">
        <f t="shared" si="173"/>
        <v/>
      </c>
    </row>
    <row r="1219" spans="1:19" x14ac:dyDescent="0.2">
      <c r="A1219" s="192" t="s">
        <v>431</v>
      </c>
      <c r="B1219" s="179" t="s">
        <v>122</v>
      </c>
      <c r="C1219" s="180" t="s">
        <v>123</v>
      </c>
      <c r="D1219" s="170"/>
      <c r="E1219" s="171"/>
      <c r="F1219" s="171"/>
      <c r="G1219" s="171"/>
      <c r="H1219" s="198" t="str">
        <f t="shared" si="167"/>
        <v/>
      </c>
      <c r="I1219" s="203">
        <v>158</v>
      </c>
      <c r="J1219" s="25">
        <v>154</v>
      </c>
      <c r="K1219" s="25">
        <v>94</v>
      </c>
      <c r="L1219" s="184">
        <f t="shared" si="168"/>
        <v>0.61038961038961037</v>
      </c>
      <c r="M1219" s="206">
        <v>6</v>
      </c>
      <c r="N1219" s="25">
        <v>3</v>
      </c>
      <c r="O1219" s="201">
        <f t="shared" si="169"/>
        <v>1.8404907975460124E-2</v>
      </c>
      <c r="P1219" s="172">
        <f t="shared" si="170"/>
        <v>158</v>
      </c>
      <c r="Q1219" s="173">
        <f t="shared" si="171"/>
        <v>160</v>
      </c>
      <c r="R1219" s="173">
        <f t="shared" si="172"/>
        <v>3</v>
      </c>
      <c r="S1219" s="193">
        <f t="shared" si="173"/>
        <v>1.8404907975460124E-2</v>
      </c>
    </row>
    <row r="1220" spans="1:19" x14ac:dyDescent="0.2">
      <c r="A1220" s="192" t="s">
        <v>431</v>
      </c>
      <c r="B1220" s="179" t="s">
        <v>130</v>
      </c>
      <c r="C1220" s="180" t="s">
        <v>131</v>
      </c>
      <c r="D1220" s="170"/>
      <c r="E1220" s="171"/>
      <c r="F1220" s="171"/>
      <c r="G1220" s="171"/>
      <c r="H1220" s="198" t="str">
        <f t="shared" si="167"/>
        <v/>
      </c>
      <c r="I1220" s="203">
        <v>1</v>
      </c>
      <c r="J1220" s="25">
        <v>1</v>
      </c>
      <c r="K1220" s="25">
        <v>1</v>
      </c>
      <c r="L1220" s="184">
        <f t="shared" si="168"/>
        <v>1</v>
      </c>
      <c r="M1220" s="206"/>
      <c r="N1220" s="25"/>
      <c r="O1220" s="201">
        <f t="shared" si="169"/>
        <v>0</v>
      </c>
      <c r="P1220" s="172">
        <f t="shared" si="170"/>
        <v>1</v>
      </c>
      <c r="Q1220" s="173">
        <f t="shared" si="171"/>
        <v>1</v>
      </c>
      <c r="R1220" s="173" t="str">
        <f t="shared" si="172"/>
        <v/>
      </c>
      <c r="S1220" s="193" t="str">
        <f t="shared" si="173"/>
        <v/>
      </c>
    </row>
    <row r="1221" spans="1:19" x14ac:dyDescent="0.2">
      <c r="A1221" s="192" t="s">
        <v>431</v>
      </c>
      <c r="B1221" s="179" t="s">
        <v>490</v>
      </c>
      <c r="C1221" s="180" t="s">
        <v>132</v>
      </c>
      <c r="D1221" s="170"/>
      <c r="E1221" s="171"/>
      <c r="F1221" s="171"/>
      <c r="G1221" s="171"/>
      <c r="H1221" s="198" t="str">
        <f t="shared" si="167"/>
        <v/>
      </c>
      <c r="I1221" s="203">
        <v>8</v>
      </c>
      <c r="J1221" s="25">
        <v>7</v>
      </c>
      <c r="K1221" s="25">
        <v>6</v>
      </c>
      <c r="L1221" s="184">
        <f t="shared" si="168"/>
        <v>0.8571428571428571</v>
      </c>
      <c r="M1221" s="206"/>
      <c r="N1221" s="25"/>
      <c r="O1221" s="201">
        <f t="shared" si="169"/>
        <v>0</v>
      </c>
      <c r="P1221" s="172">
        <f t="shared" si="170"/>
        <v>8</v>
      </c>
      <c r="Q1221" s="173">
        <f t="shared" si="171"/>
        <v>7</v>
      </c>
      <c r="R1221" s="173" t="str">
        <f t="shared" si="172"/>
        <v/>
      </c>
      <c r="S1221" s="193" t="str">
        <f t="shared" si="173"/>
        <v/>
      </c>
    </row>
    <row r="1222" spans="1:19" x14ac:dyDescent="0.2">
      <c r="A1222" s="192" t="s">
        <v>431</v>
      </c>
      <c r="B1222" s="179" t="s">
        <v>380</v>
      </c>
      <c r="C1222" s="180" t="s">
        <v>381</v>
      </c>
      <c r="D1222" s="170"/>
      <c r="E1222" s="171"/>
      <c r="F1222" s="171"/>
      <c r="G1222" s="171"/>
      <c r="H1222" s="198" t="str">
        <f t="shared" si="167"/>
        <v/>
      </c>
      <c r="I1222" s="203">
        <v>11</v>
      </c>
      <c r="J1222" s="25">
        <v>11</v>
      </c>
      <c r="K1222" s="25">
        <v>9</v>
      </c>
      <c r="L1222" s="184">
        <f t="shared" si="168"/>
        <v>0.81818181818181823</v>
      </c>
      <c r="M1222" s="206">
        <v>2</v>
      </c>
      <c r="N1222" s="25"/>
      <c r="O1222" s="201">
        <f t="shared" si="169"/>
        <v>0</v>
      </c>
      <c r="P1222" s="172">
        <f t="shared" si="170"/>
        <v>11</v>
      </c>
      <c r="Q1222" s="173">
        <f t="shared" si="171"/>
        <v>13</v>
      </c>
      <c r="R1222" s="173" t="str">
        <f t="shared" si="172"/>
        <v/>
      </c>
      <c r="S1222" s="193" t="str">
        <f t="shared" si="173"/>
        <v/>
      </c>
    </row>
    <row r="1223" spans="1:19" x14ac:dyDescent="0.2">
      <c r="A1223" s="192" t="s">
        <v>431</v>
      </c>
      <c r="B1223" s="179" t="s">
        <v>133</v>
      </c>
      <c r="C1223" s="180" t="s">
        <v>134</v>
      </c>
      <c r="D1223" s="170"/>
      <c r="E1223" s="171"/>
      <c r="F1223" s="171"/>
      <c r="G1223" s="171"/>
      <c r="H1223" s="198" t="str">
        <f t="shared" si="167"/>
        <v/>
      </c>
      <c r="I1223" s="203">
        <v>83</v>
      </c>
      <c r="J1223" s="25">
        <v>45</v>
      </c>
      <c r="K1223" s="25">
        <v>6</v>
      </c>
      <c r="L1223" s="184">
        <f t="shared" si="168"/>
        <v>0.13333333333333333</v>
      </c>
      <c r="M1223" s="206"/>
      <c r="N1223" s="25">
        <v>5</v>
      </c>
      <c r="O1223" s="201">
        <f t="shared" si="169"/>
        <v>0.1</v>
      </c>
      <c r="P1223" s="172">
        <f t="shared" si="170"/>
        <v>83</v>
      </c>
      <c r="Q1223" s="173">
        <f t="shared" si="171"/>
        <v>45</v>
      </c>
      <c r="R1223" s="173">
        <f t="shared" si="172"/>
        <v>5</v>
      </c>
      <c r="S1223" s="193">
        <f t="shared" si="173"/>
        <v>0.1</v>
      </c>
    </row>
    <row r="1224" spans="1:19" x14ac:dyDescent="0.2">
      <c r="A1224" s="192" t="s">
        <v>431</v>
      </c>
      <c r="B1224" s="179" t="s">
        <v>147</v>
      </c>
      <c r="C1224" s="180" t="s">
        <v>148</v>
      </c>
      <c r="D1224" s="170"/>
      <c r="E1224" s="171"/>
      <c r="F1224" s="171"/>
      <c r="G1224" s="171"/>
      <c r="H1224" s="198" t="str">
        <f t="shared" si="167"/>
        <v/>
      </c>
      <c r="I1224" s="203">
        <v>239</v>
      </c>
      <c r="J1224" s="25">
        <v>119</v>
      </c>
      <c r="K1224" s="25">
        <v>16</v>
      </c>
      <c r="L1224" s="184">
        <f t="shared" si="168"/>
        <v>0.13445378151260504</v>
      </c>
      <c r="M1224" s="206">
        <v>5</v>
      </c>
      <c r="N1224" s="25">
        <v>120</v>
      </c>
      <c r="O1224" s="201">
        <f t="shared" si="169"/>
        <v>0.49180327868852458</v>
      </c>
      <c r="P1224" s="172">
        <f t="shared" si="170"/>
        <v>239</v>
      </c>
      <c r="Q1224" s="173">
        <f t="shared" si="171"/>
        <v>124</v>
      </c>
      <c r="R1224" s="173">
        <f t="shared" si="172"/>
        <v>120</v>
      </c>
      <c r="S1224" s="193">
        <f t="shared" si="173"/>
        <v>0.49180327868852458</v>
      </c>
    </row>
    <row r="1225" spans="1:19" x14ac:dyDescent="0.2">
      <c r="A1225" s="192" t="s">
        <v>431</v>
      </c>
      <c r="B1225" s="179" t="s">
        <v>153</v>
      </c>
      <c r="C1225" s="180" t="s">
        <v>154</v>
      </c>
      <c r="D1225" s="170"/>
      <c r="E1225" s="171"/>
      <c r="F1225" s="171"/>
      <c r="G1225" s="171"/>
      <c r="H1225" s="198" t="str">
        <f t="shared" si="167"/>
        <v/>
      </c>
      <c r="I1225" s="203">
        <v>150</v>
      </c>
      <c r="J1225" s="25">
        <v>108</v>
      </c>
      <c r="K1225" s="25">
        <v>41</v>
      </c>
      <c r="L1225" s="184">
        <f t="shared" si="168"/>
        <v>0.37962962962962965</v>
      </c>
      <c r="M1225" s="206">
        <v>27</v>
      </c>
      <c r="N1225" s="25">
        <v>42</v>
      </c>
      <c r="O1225" s="201">
        <f t="shared" si="169"/>
        <v>0.23728813559322035</v>
      </c>
      <c r="P1225" s="172">
        <f t="shared" si="170"/>
        <v>150</v>
      </c>
      <c r="Q1225" s="173">
        <f t="shared" si="171"/>
        <v>135</v>
      </c>
      <c r="R1225" s="173">
        <f t="shared" si="172"/>
        <v>42</v>
      </c>
      <c r="S1225" s="193">
        <f t="shared" si="173"/>
        <v>0.23728813559322035</v>
      </c>
    </row>
    <row r="1226" spans="1:19" x14ac:dyDescent="0.2">
      <c r="A1226" s="192" t="s">
        <v>431</v>
      </c>
      <c r="B1226" s="179" t="s">
        <v>156</v>
      </c>
      <c r="C1226" s="180" t="s">
        <v>302</v>
      </c>
      <c r="D1226" s="170"/>
      <c r="E1226" s="171"/>
      <c r="F1226" s="171"/>
      <c r="G1226" s="171"/>
      <c r="H1226" s="198" t="str">
        <f t="shared" si="167"/>
        <v/>
      </c>
      <c r="I1226" s="203">
        <v>4</v>
      </c>
      <c r="J1226" s="25">
        <v>4</v>
      </c>
      <c r="K1226" s="25">
        <v>1</v>
      </c>
      <c r="L1226" s="184">
        <f t="shared" si="168"/>
        <v>0.25</v>
      </c>
      <c r="M1226" s="206"/>
      <c r="N1226" s="25"/>
      <c r="O1226" s="201">
        <f t="shared" si="169"/>
        <v>0</v>
      </c>
      <c r="P1226" s="172">
        <f t="shared" si="170"/>
        <v>4</v>
      </c>
      <c r="Q1226" s="173">
        <f t="shared" si="171"/>
        <v>4</v>
      </c>
      <c r="R1226" s="173" t="str">
        <f t="shared" si="172"/>
        <v/>
      </c>
      <c r="S1226" s="193" t="str">
        <f t="shared" si="173"/>
        <v/>
      </c>
    </row>
    <row r="1227" spans="1:19" x14ac:dyDescent="0.2">
      <c r="A1227" s="192" t="s">
        <v>431</v>
      </c>
      <c r="B1227" s="179" t="s">
        <v>158</v>
      </c>
      <c r="C1227" s="180" t="s">
        <v>159</v>
      </c>
      <c r="D1227" s="170"/>
      <c r="E1227" s="171"/>
      <c r="F1227" s="171"/>
      <c r="G1227" s="171"/>
      <c r="H1227" s="198" t="str">
        <f t="shared" si="167"/>
        <v/>
      </c>
      <c r="I1227" s="203">
        <v>112</v>
      </c>
      <c r="J1227" s="25">
        <v>104</v>
      </c>
      <c r="K1227" s="25">
        <v>98</v>
      </c>
      <c r="L1227" s="184">
        <f t="shared" si="168"/>
        <v>0.94230769230769229</v>
      </c>
      <c r="M1227" s="206"/>
      <c r="N1227" s="25">
        <v>8</v>
      </c>
      <c r="O1227" s="201">
        <f t="shared" si="169"/>
        <v>7.1428571428571425E-2</v>
      </c>
      <c r="P1227" s="172">
        <f t="shared" si="170"/>
        <v>112</v>
      </c>
      <c r="Q1227" s="173">
        <f t="shared" si="171"/>
        <v>104</v>
      </c>
      <c r="R1227" s="173">
        <f t="shared" si="172"/>
        <v>8</v>
      </c>
      <c r="S1227" s="193">
        <f t="shared" si="173"/>
        <v>7.1428571428571425E-2</v>
      </c>
    </row>
    <row r="1228" spans="1:19" x14ac:dyDescent="0.2">
      <c r="A1228" s="192" t="s">
        <v>431</v>
      </c>
      <c r="B1228" s="179" t="s">
        <v>160</v>
      </c>
      <c r="C1228" s="180" t="s">
        <v>161</v>
      </c>
      <c r="D1228" s="170"/>
      <c r="E1228" s="171"/>
      <c r="F1228" s="171"/>
      <c r="G1228" s="171"/>
      <c r="H1228" s="198" t="str">
        <f t="shared" si="167"/>
        <v/>
      </c>
      <c r="I1228" s="203">
        <v>364</v>
      </c>
      <c r="J1228" s="25">
        <v>308</v>
      </c>
      <c r="K1228" s="25">
        <v>38</v>
      </c>
      <c r="L1228" s="184">
        <f t="shared" si="168"/>
        <v>0.12337662337662338</v>
      </c>
      <c r="M1228" s="206">
        <v>6</v>
      </c>
      <c r="N1228" s="25">
        <v>44</v>
      </c>
      <c r="O1228" s="201">
        <f t="shared" si="169"/>
        <v>0.12290502793296089</v>
      </c>
      <c r="P1228" s="172">
        <f t="shared" si="170"/>
        <v>364</v>
      </c>
      <c r="Q1228" s="173">
        <f t="shared" si="171"/>
        <v>314</v>
      </c>
      <c r="R1228" s="173">
        <f t="shared" si="172"/>
        <v>44</v>
      </c>
      <c r="S1228" s="193">
        <f t="shared" si="173"/>
        <v>0.12290502793296089</v>
      </c>
    </row>
    <row r="1229" spans="1:19" x14ac:dyDescent="0.2">
      <c r="A1229" s="192" t="s">
        <v>431</v>
      </c>
      <c r="B1229" s="179" t="s">
        <v>164</v>
      </c>
      <c r="C1229" s="180" t="s">
        <v>165</v>
      </c>
      <c r="D1229" s="170"/>
      <c r="E1229" s="171"/>
      <c r="F1229" s="171"/>
      <c r="G1229" s="171"/>
      <c r="H1229" s="198" t="str">
        <f t="shared" si="167"/>
        <v/>
      </c>
      <c r="I1229" s="203">
        <v>214</v>
      </c>
      <c r="J1229" s="25">
        <v>211</v>
      </c>
      <c r="K1229" s="25">
        <v>183</v>
      </c>
      <c r="L1229" s="184">
        <f t="shared" si="168"/>
        <v>0.86729857819905209</v>
      </c>
      <c r="M1229" s="206">
        <v>6</v>
      </c>
      <c r="N1229" s="25">
        <v>3</v>
      </c>
      <c r="O1229" s="201">
        <f t="shared" si="169"/>
        <v>1.3636363636363636E-2</v>
      </c>
      <c r="P1229" s="172">
        <f t="shared" si="170"/>
        <v>214</v>
      </c>
      <c r="Q1229" s="173">
        <f t="shared" si="171"/>
        <v>217</v>
      </c>
      <c r="R1229" s="173">
        <f t="shared" si="172"/>
        <v>3</v>
      </c>
      <c r="S1229" s="193">
        <f t="shared" si="173"/>
        <v>1.3636363636363636E-2</v>
      </c>
    </row>
    <row r="1230" spans="1:19" x14ac:dyDescent="0.2">
      <c r="A1230" s="192" t="s">
        <v>431</v>
      </c>
      <c r="B1230" s="179" t="s">
        <v>166</v>
      </c>
      <c r="C1230" s="180" t="s">
        <v>167</v>
      </c>
      <c r="D1230" s="170"/>
      <c r="E1230" s="171"/>
      <c r="F1230" s="171"/>
      <c r="G1230" s="171"/>
      <c r="H1230" s="198" t="str">
        <f t="shared" si="167"/>
        <v/>
      </c>
      <c r="I1230" s="203">
        <v>97</v>
      </c>
      <c r="J1230" s="25">
        <v>65</v>
      </c>
      <c r="K1230" s="25">
        <v>30</v>
      </c>
      <c r="L1230" s="184">
        <f t="shared" si="168"/>
        <v>0.46153846153846156</v>
      </c>
      <c r="M1230" s="206">
        <v>1</v>
      </c>
      <c r="N1230" s="25">
        <v>31</v>
      </c>
      <c r="O1230" s="201">
        <f t="shared" si="169"/>
        <v>0.31958762886597936</v>
      </c>
      <c r="P1230" s="172">
        <f t="shared" si="170"/>
        <v>97</v>
      </c>
      <c r="Q1230" s="173">
        <f t="shared" si="171"/>
        <v>66</v>
      </c>
      <c r="R1230" s="173">
        <f t="shared" si="172"/>
        <v>31</v>
      </c>
      <c r="S1230" s="193">
        <f t="shared" si="173"/>
        <v>0.31958762886597936</v>
      </c>
    </row>
    <row r="1231" spans="1:19" ht="29" x14ac:dyDescent="0.2">
      <c r="A1231" s="192" t="s">
        <v>431</v>
      </c>
      <c r="B1231" s="179" t="s">
        <v>168</v>
      </c>
      <c r="C1231" s="180" t="s">
        <v>433</v>
      </c>
      <c r="D1231" s="170"/>
      <c r="E1231" s="171"/>
      <c r="F1231" s="171"/>
      <c r="G1231" s="171"/>
      <c r="H1231" s="198" t="str">
        <f t="shared" si="167"/>
        <v/>
      </c>
      <c r="I1231" s="203">
        <v>220</v>
      </c>
      <c r="J1231" s="25">
        <v>218</v>
      </c>
      <c r="K1231" s="25">
        <v>91</v>
      </c>
      <c r="L1231" s="184">
        <f t="shared" si="168"/>
        <v>0.41743119266055045</v>
      </c>
      <c r="M1231" s="206"/>
      <c r="N1231" s="25">
        <v>2</v>
      </c>
      <c r="O1231" s="201">
        <f t="shared" si="169"/>
        <v>9.0909090909090905E-3</v>
      </c>
      <c r="P1231" s="172">
        <f t="shared" si="170"/>
        <v>220</v>
      </c>
      <c r="Q1231" s="173">
        <f t="shared" si="171"/>
        <v>218</v>
      </c>
      <c r="R1231" s="173">
        <f t="shared" si="172"/>
        <v>2</v>
      </c>
      <c r="S1231" s="193">
        <f t="shared" si="173"/>
        <v>9.0909090909090905E-3</v>
      </c>
    </row>
    <row r="1232" spans="1:19" ht="29" x14ac:dyDescent="0.2">
      <c r="A1232" s="192" t="s">
        <v>431</v>
      </c>
      <c r="B1232" s="179" t="s">
        <v>168</v>
      </c>
      <c r="C1232" s="180" t="s">
        <v>360</v>
      </c>
      <c r="D1232" s="170"/>
      <c r="E1232" s="171"/>
      <c r="F1232" s="171"/>
      <c r="G1232" s="171"/>
      <c r="H1232" s="198" t="str">
        <f t="shared" si="167"/>
        <v/>
      </c>
      <c r="I1232" s="203">
        <v>3139</v>
      </c>
      <c r="J1232" s="25">
        <v>3102</v>
      </c>
      <c r="K1232" s="25">
        <v>3058</v>
      </c>
      <c r="L1232" s="184">
        <f t="shared" si="168"/>
        <v>0.98581560283687941</v>
      </c>
      <c r="M1232" s="206"/>
      <c r="N1232" s="25">
        <v>35</v>
      </c>
      <c r="O1232" s="201">
        <f t="shared" si="169"/>
        <v>1.1157156518967166E-2</v>
      </c>
      <c r="P1232" s="172">
        <f t="shared" si="170"/>
        <v>3139</v>
      </c>
      <c r="Q1232" s="173">
        <f t="shared" si="171"/>
        <v>3102</v>
      </c>
      <c r="R1232" s="173">
        <f t="shared" si="172"/>
        <v>35</v>
      </c>
      <c r="S1232" s="193">
        <f t="shared" si="173"/>
        <v>1.1157156518967166E-2</v>
      </c>
    </row>
    <row r="1233" spans="1:19" ht="29" x14ac:dyDescent="0.2">
      <c r="A1233" s="192" t="s">
        <v>431</v>
      </c>
      <c r="B1233" s="179" t="s">
        <v>168</v>
      </c>
      <c r="C1233" s="180" t="s">
        <v>170</v>
      </c>
      <c r="D1233" s="170"/>
      <c r="E1233" s="171"/>
      <c r="F1233" s="171"/>
      <c r="G1233" s="171"/>
      <c r="H1233" s="198" t="str">
        <f t="shared" si="167"/>
        <v/>
      </c>
      <c r="I1233" s="203">
        <v>5867</v>
      </c>
      <c r="J1233" s="25">
        <v>5810</v>
      </c>
      <c r="K1233" s="25">
        <v>5557</v>
      </c>
      <c r="L1233" s="184">
        <f t="shared" si="168"/>
        <v>0.95645438898450952</v>
      </c>
      <c r="M1233" s="206">
        <v>130</v>
      </c>
      <c r="N1233" s="25">
        <v>42</v>
      </c>
      <c r="O1233" s="201">
        <f t="shared" si="169"/>
        <v>7.0210631895687063E-3</v>
      </c>
      <c r="P1233" s="172">
        <f t="shared" si="170"/>
        <v>5867</v>
      </c>
      <c r="Q1233" s="173">
        <f t="shared" si="171"/>
        <v>5940</v>
      </c>
      <c r="R1233" s="173">
        <f t="shared" si="172"/>
        <v>42</v>
      </c>
      <c r="S1233" s="193">
        <f t="shared" si="173"/>
        <v>7.0210631895687063E-3</v>
      </c>
    </row>
    <row r="1234" spans="1:19" ht="29" x14ac:dyDescent="0.2">
      <c r="A1234" s="192" t="s">
        <v>431</v>
      </c>
      <c r="B1234" s="179" t="s">
        <v>168</v>
      </c>
      <c r="C1234" s="180" t="s">
        <v>169</v>
      </c>
      <c r="D1234" s="170"/>
      <c r="E1234" s="171"/>
      <c r="F1234" s="171"/>
      <c r="G1234" s="171"/>
      <c r="H1234" s="198" t="str">
        <f t="shared" si="167"/>
        <v/>
      </c>
      <c r="I1234" s="203">
        <v>361</v>
      </c>
      <c r="J1234" s="25">
        <v>353</v>
      </c>
      <c r="K1234" s="25">
        <v>299</v>
      </c>
      <c r="L1234" s="184">
        <f t="shared" si="168"/>
        <v>0.84702549575070818</v>
      </c>
      <c r="M1234" s="206">
        <v>5</v>
      </c>
      <c r="N1234" s="25">
        <v>7</v>
      </c>
      <c r="O1234" s="201">
        <f t="shared" si="169"/>
        <v>1.9178082191780823E-2</v>
      </c>
      <c r="P1234" s="172">
        <f t="shared" si="170"/>
        <v>361</v>
      </c>
      <c r="Q1234" s="173">
        <f t="shared" si="171"/>
        <v>358</v>
      </c>
      <c r="R1234" s="173">
        <f t="shared" si="172"/>
        <v>7</v>
      </c>
      <c r="S1234" s="193">
        <f t="shared" si="173"/>
        <v>1.9178082191780823E-2</v>
      </c>
    </row>
    <row r="1235" spans="1:19" x14ac:dyDescent="0.2">
      <c r="A1235" s="192" t="s">
        <v>431</v>
      </c>
      <c r="B1235" s="179" t="s">
        <v>174</v>
      </c>
      <c r="C1235" s="180" t="s">
        <v>175</v>
      </c>
      <c r="D1235" s="170"/>
      <c r="E1235" s="171"/>
      <c r="F1235" s="171"/>
      <c r="G1235" s="171"/>
      <c r="H1235" s="198" t="str">
        <f t="shared" si="167"/>
        <v/>
      </c>
      <c r="I1235" s="203">
        <v>280</v>
      </c>
      <c r="J1235" s="25">
        <v>277</v>
      </c>
      <c r="K1235" s="25">
        <v>78</v>
      </c>
      <c r="L1235" s="184">
        <f t="shared" si="168"/>
        <v>0.28158844765342961</v>
      </c>
      <c r="M1235" s="206">
        <v>2</v>
      </c>
      <c r="N1235" s="25">
        <v>2</v>
      </c>
      <c r="O1235" s="201">
        <f t="shared" si="169"/>
        <v>7.1174377224199285E-3</v>
      </c>
      <c r="P1235" s="172">
        <f t="shared" si="170"/>
        <v>280</v>
      </c>
      <c r="Q1235" s="173">
        <f t="shared" si="171"/>
        <v>279</v>
      </c>
      <c r="R1235" s="173">
        <f t="shared" si="172"/>
        <v>2</v>
      </c>
      <c r="S1235" s="193">
        <f t="shared" si="173"/>
        <v>7.1174377224199285E-3</v>
      </c>
    </row>
    <row r="1236" spans="1:19" x14ac:dyDescent="0.2">
      <c r="A1236" s="192" t="s">
        <v>431</v>
      </c>
      <c r="B1236" s="179" t="s">
        <v>176</v>
      </c>
      <c r="C1236" s="180" t="s">
        <v>177</v>
      </c>
      <c r="D1236" s="170"/>
      <c r="E1236" s="171"/>
      <c r="F1236" s="171"/>
      <c r="G1236" s="171"/>
      <c r="H1236" s="198" t="str">
        <f t="shared" si="167"/>
        <v/>
      </c>
      <c r="I1236" s="203">
        <v>81</v>
      </c>
      <c r="J1236" s="25">
        <v>40</v>
      </c>
      <c r="K1236" s="25">
        <v>8</v>
      </c>
      <c r="L1236" s="184">
        <f t="shared" si="168"/>
        <v>0.2</v>
      </c>
      <c r="M1236" s="206">
        <v>2</v>
      </c>
      <c r="N1236" s="25">
        <v>41</v>
      </c>
      <c r="O1236" s="201">
        <f t="shared" si="169"/>
        <v>0.49397590361445781</v>
      </c>
      <c r="P1236" s="172">
        <f t="shared" si="170"/>
        <v>81</v>
      </c>
      <c r="Q1236" s="173">
        <f t="shared" si="171"/>
        <v>42</v>
      </c>
      <c r="R1236" s="173">
        <f t="shared" si="172"/>
        <v>41</v>
      </c>
      <c r="S1236" s="193">
        <f t="shared" si="173"/>
        <v>0.49397590361445781</v>
      </c>
    </row>
    <row r="1237" spans="1:19" x14ac:dyDescent="0.2">
      <c r="A1237" s="192" t="s">
        <v>431</v>
      </c>
      <c r="B1237" s="179" t="s">
        <v>178</v>
      </c>
      <c r="C1237" s="180" t="s">
        <v>496</v>
      </c>
      <c r="D1237" s="170"/>
      <c r="E1237" s="171"/>
      <c r="F1237" s="171"/>
      <c r="G1237" s="171"/>
      <c r="H1237" s="198" t="str">
        <f t="shared" si="167"/>
        <v/>
      </c>
      <c r="I1237" s="203">
        <v>12</v>
      </c>
      <c r="J1237" s="25">
        <v>12</v>
      </c>
      <c r="K1237" s="25">
        <v>11</v>
      </c>
      <c r="L1237" s="184">
        <f t="shared" si="168"/>
        <v>0.91666666666666663</v>
      </c>
      <c r="M1237" s="206">
        <v>1</v>
      </c>
      <c r="N1237" s="25"/>
      <c r="O1237" s="201">
        <f t="shared" si="169"/>
        <v>0</v>
      </c>
      <c r="P1237" s="172">
        <f t="shared" si="170"/>
        <v>12</v>
      </c>
      <c r="Q1237" s="173">
        <f t="shared" si="171"/>
        <v>13</v>
      </c>
      <c r="R1237" s="173" t="str">
        <f t="shared" si="172"/>
        <v/>
      </c>
      <c r="S1237" s="193" t="str">
        <f t="shared" si="173"/>
        <v/>
      </c>
    </row>
    <row r="1238" spans="1:19" x14ac:dyDescent="0.2">
      <c r="A1238" s="192" t="s">
        <v>431</v>
      </c>
      <c r="B1238" s="179" t="s">
        <v>180</v>
      </c>
      <c r="C1238" s="180" t="s">
        <v>180</v>
      </c>
      <c r="D1238" s="170"/>
      <c r="E1238" s="171"/>
      <c r="F1238" s="171"/>
      <c r="G1238" s="171"/>
      <c r="H1238" s="198" t="str">
        <f t="shared" si="167"/>
        <v/>
      </c>
      <c r="I1238" s="203">
        <v>13</v>
      </c>
      <c r="J1238" s="25">
        <v>13</v>
      </c>
      <c r="K1238" s="25">
        <v>12</v>
      </c>
      <c r="L1238" s="184">
        <f t="shared" si="168"/>
        <v>0.92307692307692313</v>
      </c>
      <c r="M1238" s="206"/>
      <c r="N1238" s="25"/>
      <c r="O1238" s="201">
        <f t="shared" si="169"/>
        <v>0</v>
      </c>
      <c r="P1238" s="172">
        <f t="shared" si="170"/>
        <v>13</v>
      </c>
      <c r="Q1238" s="173">
        <f t="shared" si="171"/>
        <v>13</v>
      </c>
      <c r="R1238" s="173" t="str">
        <f t="shared" si="172"/>
        <v/>
      </c>
      <c r="S1238" s="193" t="str">
        <f t="shared" si="173"/>
        <v/>
      </c>
    </row>
    <row r="1239" spans="1:19" x14ac:dyDescent="0.2">
      <c r="A1239" s="192" t="s">
        <v>431</v>
      </c>
      <c r="B1239" s="179" t="s">
        <v>182</v>
      </c>
      <c r="C1239" s="180" t="s">
        <v>184</v>
      </c>
      <c r="D1239" s="170"/>
      <c r="E1239" s="171"/>
      <c r="F1239" s="171"/>
      <c r="G1239" s="171"/>
      <c r="H1239" s="198" t="str">
        <f t="shared" si="167"/>
        <v/>
      </c>
      <c r="I1239" s="203">
        <v>254</v>
      </c>
      <c r="J1239" s="25">
        <v>226</v>
      </c>
      <c r="K1239" s="25">
        <v>73</v>
      </c>
      <c r="L1239" s="184">
        <f t="shared" si="168"/>
        <v>0.32300884955752213</v>
      </c>
      <c r="M1239" s="206"/>
      <c r="N1239" s="25">
        <v>17</v>
      </c>
      <c r="O1239" s="201">
        <f t="shared" si="169"/>
        <v>6.9958847736625515E-2</v>
      </c>
      <c r="P1239" s="172">
        <f t="shared" si="170"/>
        <v>254</v>
      </c>
      <c r="Q1239" s="173">
        <f t="shared" si="171"/>
        <v>226</v>
      </c>
      <c r="R1239" s="173">
        <f t="shared" si="172"/>
        <v>17</v>
      </c>
      <c r="S1239" s="193">
        <f t="shared" si="173"/>
        <v>6.9958847736625515E-2</v>
      </c>
    </row>
    <row r="1240" spans="1:19" x14ac:dyDescent="0.2">
      <c r="A1240" s="192" t="s">
        <v>431</v>
      </c>
      <c r="B1240" s="179" t="s">
        <v>542</v>
      </c>
      <c r="C1240" s="180" t="s">
        <v>118</v>
      </c>
      <c r="D1240" s="170"/>
      <c r="E1240" s="171"/>
      <c r="F1240" s="171"/>
      <c r="G1240" s="171"/>
      <c r="H1240" s="198" t="str">
        <f t="shared" si="167"/>
        <v/>
      </c>
      <c r="I1240" s="203">
        <v>15</v>
      </c>
      <c r="J1240" s="25">
        <v>6</v>
      </c>
      <c r="K1240" s="25">
        <v>4</v>
      </c>
      <c r="L1240" s="184">
        <f t="shared" si="168"/>
        <v>0.66666666666666663</v>
      </c>
      <c r="M1240" s="206"/>
      <c r="N1240" s="25">
        <v>8</v>
      </c>
      <c r="O1240" s="201">
        <f t="shared" si="169"/>
        <v>0.5714285714285714</v>
      </c>
      <c r="P1240" s="172">
        <f t="shared" si="170"/>
        <v>15</v>
      </c>
      <c r="Q1240" s="173">
        <f t="shared" si="171"/>
        <v>6</v>
      </c>
      <c r="R1240" s="173">
        <f t="shared" si="172"/>
        <v>8</v>
      </c>
      <c r="S1240" s="193">
        <f t="shared" si="173"/>
        <v>0.5714285714285714</v>
      </c>
    </row>
    <row r="1241" spans="1:19" x14ac:dyDescent="0.2">
      <c r="A1241" s="192" t="s">
        <v>431</v>
      </c>
      <c r="B1241" s="179" t="s">
        <v>193</v>
      </c>
      <c r="C1241" s="180" t="s">
        <v>194</v>
      </c>
      <c r="D1241" s="170"/>
      <c r="E1241" s="171"/>
      <c r="F1241" s="171"/>
      <c r="G1241" s="171"/>
      <c r="H1241" s="198" t="str">
        <f t="shared" si="167"/>
        <v/>
      </c>
      <c r="I1241" s="203">
        <v>2</v>
      </c>
      <c r="J1241" s="25">
        <v>2</v>
      </c>
      <c r="K1241" s="25">
        <v>1</v>
      </c>
      <c r="L1241" s="184">
        <f t="shared" si="168"/>
        <v>0.5</v>
      </c>
      <c r="M1241" s="206"/>
      <c r="N1241" s="25"/>
      <c r="O1241" s="201">
        <f t="shared" si="169"/>
        <v>0</v>
      </c>
      <c r="P1241" s="172">
        <f t="shared" si="170"/>
        <v>2</v>
      </c>
      <c r="Q1241" s="173">
        <f t="shared" si="171"/>
        <v>2</v>
      </c>
      <c r="R1241" s="173" t="str">
        <f t="shared" si="172"/>
        <v/>
      </c>
      <c r="S1241" s="193" t="str">
        <f t="shared" si="173"/>
        <v/>
      </c>
    </row>
    <row r="1242" spans="1:19" x14ac:dyDescent="0.2">
      <c r="A1242" s="192" t="s">
        <v>431</v>
      </c>
      <c r="B1242" s="179" t="s">
        <v>491</v>
      </c>
      <c r="C1242" s="180" t="s">
        <v>403</v>
      </c>
      <c r="D1242" s="170"/>
      <c r="E1242" s="171"/>
      <c r="F1242" s="171"/>
      <c r="G1242" s="171"/>
      <c r="H1242" s="198" t="str">
        <f t="shared" si="167"/>
        <v/>
      </c>
      <c r="I1242" s="203">
        <v>42</v>
      </c>
      <c r="J1242" s="25">
        <v>34</v>
      </c>
      <c r="K1242" s="25">
        <v>17</v>
      </c>
      <c r="L1242" s="184">
        <f t="shared" si="168"/>
        <v>0.5</v>
      </c>
      <c r="M1242" s="206"/>
      <c r="N1242" s="25">
        <v>7</v>
      </c>
      <c r="O1242" s="201">
        <f t="shared" si="169"/>
        <v>0.17073170731707318</v>
      </c>
      <c r="P1242" s="172">
        <f t="shared" si="170"/>
        <v>42</v>
      </c>
      <c r="Q1242" s="173">
        <f t="shared" si="171"/>
        <v>34</v>
      </c>
      <c r="R1242" s="173">
        <f t="shared" si="172"/>
        <v>7</v>
      </c>
      <c r="S1242" s="193">
        <f t="shared" si="173"/>
        <v>0.17073170731707318</v>
      </c>
    </row>
    <row r="1243" spans="1:19" x14ac:dyDescent="0.2">
      <c r="A1243" s="192" t="s">
        <v>431</v>
      </c>
      <c r="B1243" s="179" t="s">
        <v>544</v>
      </c>
      <c r="C1243" s="180" t="s">
        <v>196</v>
      </c>
      <c r="D1243" s="170"/>
      <c r="E1243" s="171"/>
      <c r="F1243" s="171"/>
      <c r="G1243" s="171"/>
      <c r="H1243" s="198" t="str">
        <f t="shared" si="167"/>
        <v/>
      </c>
      <c r="I1243" s="203">
        <v>3</v>
      </c>
      <c r="J1243" s="25">
        <v>2</v>
      </c>
      <c r="K1243" s="25">
        <v>1</v>
      </c>
      <c r="L1243" s="184">
        <f t="shared" si="168"/>
        <v>0.5</v>
      </c>
      <c r="M1243" s="206"/>
      <c r="N1243" s="25">
        <v>1</v>
      </c>
      <c r="O1243" s="201">
        <f t="shared" si="169"/>
        <v>0.33333333333333331</v>
      </c>
      <c r="P1243" s="172">
        <f t="shared" si="170"/>
        <v>3</v>
      </c>
      <c r="Q1243" s="173">
        <f t="shared" si="171"/>
        <v>2</v>
      </c>
      <c r="R1243" s="173">
        <f t="shared" si="172"/>
        <v>1</v>
      </c>
      <c r="S1243" s="193">
        <f t="shared" si="173"/>
        <v>0.33333333333333331</v>
      </c>
    </row>
    <row r="1244" spans="1:19" x14ac:dyDescent="0.2">
      <c r="A1244" s="192" t="s">
        <v>431</v>
      </c>
      <c r="B1244" s="179" t="s">
        <v>489</v>
      </c>
      <c r="C1244" s="180" t="s">
        <v>197</v>
      </c>
      <c r="D1244" s="170"/>
      <c r="E1244" s="171"/>
      <c r="F1244" s="171"/>
      <c r="G1244" s="171"/>
      <c r="H1244" s="198" t="str">
        <f t="shared" si="167"/>
        <v/>
      </c>
      <c r="I1244" s="203">
        <v>87</v>
      </c>
      <c r="J1244" s="25">
        <v>73</v>
      </c>
      <c r="K1244" s="25">
        <v>6</v>
      </c>
      <c r="L1244" s="184">
        <f t="shared" si="168"/>
        <v>8.2191780821917804E-2</v>
      </c>
      <c r="M1244" s="206"/>
      <c r="N1244" s="25">
        <v>13</v>
      </c>
      <c r="O1244" s="201">
        <f t="shared" si="169"/>
        <v>0.15116279069767441</v>
      </c>
      <c r="P1244" s="172">
        <f t="shared" si="170"/>
        <v>87</v>
      </c>
      <c r="Q1244" s="173">
        <f t="shared" si="171"/>
        <v>73</v>
      </c>
      <c r="R1244" s="173">
        <f t="shared" si="172"/>
        <v>13</v>
      </c>
      <c r="S1244" s="193">
        <f t="shared" si="173"/>
        <v>0.15116279069767441</v>
      </c>
    </row>
    <row r="1245" spans="1:19" x14ac:dyDescent="0.2">
      <c r="A1245" s="192" t="s">
        <v>431</v>
      </c>
      <c r="B1245" s="179" t="s">
        <v>198</v>
      </c>
      <c r="C1245" s="180" t="s">
        <v>199</v>
      </c>
      <c r="D1245" s="170"/>
      <c r="E1245" s="171"/>
      <c r="F1245" s="171"/>
      <c r="G1245" s="171"/>
      <c r="H1245" s="198" t="str">
        <f t="shared" si="167"/>
        <v/>
      </c>
      <c r="I1245" s="203">
        <v>139</v>
      </c>
      <c r="J1245" s="25">
        <v>96</v>
      </c>
      <c r="K1245" s="25">
        <v>27</v>
      </c>
      <c r="L1245" s="184">
        <f t="shared" si="168"/>
        <v>0.28125</v>
      </c>
      <c r="M1245" s="206"/>
      <c r="N1245" s="25">
        <v>43</v>
      </c>
      <c r="O1245" s="201">
        <f t="shared" si="169"/>
        <v>0.30935251798561153</v>
      </c>
      <c r="P1245" s="172">
        <f t="shared" si="170"/>
        <v>139</v>
      </c>
      <c r="Q1245" s="173">
        <f t="shared" si="171"/>
        <v>96</v>
      </c>
      <c r="R1245" s="173">
        <f t="shared" si="172"/>
        <v>43</v>
      </c>
      <c r="S1245" s="193">
        <f t="shared" si="173"/>
        <v>0.30935251798561153</v>
      </c>
    </row>
    <row r="1246" spans="1:19" x14ac:dyDescent="0.2">
      <c r="A1246" s="192" t="s">
        <v>431</v>
      </c>
      <c r="B1246" s="179" t="s">
        <v>202</v>
      </c>
      <c r="C1246" s="180" t="s">
        <v>203</v>
      </c>
      <c r="D1246" s="170"/>
      <c r="E1246" s="171"/>
      <c r="F1246" s="171"/>
      <c r="G1246" s="171"/>
      <c r="H1246" s="198" t="str">
        <f t="shared" si="167"/>
        <v/>
      </c>
      <c r="I1246" s="203">
        <v>358</v>
      </c>
      <c r="J1246" s="25">
        <v>262</v>
      </c>
      <c r="K1246" s="25">
        <v>104</v>
      </c>
      <c r="L1246" s="184">
        <f t="shared" si="168"/>
        <v>0.39694656488549618</v>
      </c>
      <c r="M1246" s="206"/>
      <c r="N1246" s="25">
        <v>93</v>
      </c>
      <c r="O1246" s="201">
        <f t="shared" si="169"/>
        <v>0.26197183098591548</v>
      </c>
      <c r="P1246" s="172">
        <f t="shared" si="170"/>
        <v>358</v>
      </c>
      <c r="Q1246" s="173">
        <f t="shared" si="171"/>
        <v>262</v>
      </c>
      <c r="R1246" s="173">
        <f t="shared" si="172"/>
        <v>93</v>
      </c>
      <c r="S1246" s="193">
        <f t="shared" si="173"/>
        <v>0.26197183098591548</v>
      </c>
    </row>
    <row r="1247" spans="1:19" x14ac:dyDescent="0.2">
      <c r="A1247" s="192" t="s">
        <v>431</v>
      </c>
      <c r="B1247" s="179" t="s">
        <v>204</v>
      </c>
      <c r="C1247" s="180" t="s">
        <v>205</v>
      </c>
      <c r="D1247" s="170"/>
      <c r="E1247" s="171"/>
      <c r="F1247" s="171"/>
      <c r="G1247" s="171"/>
      <c r="H1247" s="198" t="str">
        <f t="shared" si="167"/>
        <v/>
      </c>
      <c r="I1247" s="203">
        <v>2411</v>
      </c>
      <c r="J1247" s="25">
        <v>2092</v>
      </c>
      <c r="K1247" s="25">
        <v>2090</v>
      </c>
      <c r="L1247" s="184">
        <f t="shared" si="168"/>
        <v>0.99904397705544934</v>
      </c>
      <c r="M1247" s="206">
        <v>1</v>
      </c>
      <c r="N1247" s="25">
        <v>318</v>
      </c>
      <c r="O1247" s="201">
        <f t="shared" si="169"/>
        <v>0.1318954790543343</v>
      </c>
      <c r="P1247" s="172">
        <f t="shared" si="170"/>
        <v>2411</v>
      </c>
      <c r="Q1247" s="173">
        <f t="shared" si="171"/>
        <v>2093</v>
      </c>
      <c r="R1247" s="173">
        <f t="shared" si="172"/>
        <v>318</v>
      </c>
      <c r="S1247" s="193">
        <f t="shared" si="173"/>
        <v>0.1318954790543343</v>
      </c>
    </row>
    <row r="1248" spans="1:19" x14ac:dyDescent="0.2">
      <c r="A1248" s="192" t="s">
        <v>431</v>
      </c>
      <c r="B1248" s="179" t="s">
        <v>204</v>
      </c>
      <c r="C1248" s="180" t="s">
        <v>206</v>
      </c>
      <c r="D1248" s="170"/>
      <c r="E1248" s="171"/>
      <c r="F1248" s="171"/>
      <c r="G1248" s="171"/>
      <c r="H1248" s="198" t="str">
        <f t="shared" si="167"/>
        <v/>
      </c>
      <c r="I1248" s="203">
        <v>2259</v>
      </c>
      <c r="J1248" s="25">
        <v>2024</v>
      </c>
      <c r="K1248" s="25">
        <v>1921</v>
      </c>
      <c r="L1248" s="184">
        <f t="shared" si="168"/>
        <v>0.94911067193675891</v>
      </c>
      <c r="M1248" s="206">
        <v>3</v>
      </c>
      <c r="N1248" s="25">
        <v>227</v>
      </c>
      <c r="O1248" s="201">
        <f t="shared" si="169"/>
        <v>0.10070984915705412</v>
      </c>
      <c r="P1248" s="172">
        <f t="shared" si="170"/>
        <v>2259</v>
      </c>
      <c r="Q1248" s="173">
        <f t="shared" si="171"/>
        <v>2027</v>
      </c>
      <c r="R1248" s="173">
        <f t="shared" si="172"/>
        <v>227</v>
      </c>
      <c r="S1248" s="193">
        <f t="shared" si="173"/>
        <v>0.10070984915705412</v>
      </c>
    </row>
    <row r="1249" spans="1:19" x14ac:dyDescent="0.2">
      <c r="A1249" s="192" t="s">
        <v>431</v>
      </c>
      <c r="B1249" s="179" t="s">
        <v>209</v>
      </c>
      <c r="C1249" s="180" t="s">
        <v>493</v>
      </c>
      <c r="D1249" s="170"/>
      <c r="E1249" s="171"/>
      <c r="F1249" s="171"/>
      <c r="G1249" s="171"/>
      <c r="H1249" s="198" t="str">
        <f t="shared" si="167"/>
        <v/>
      </c>
      <c r="I1249" s="203">
        <v>160</v>
      </c>
      <c r="J1249" s="25">
        <v>132</v>
      </c>
      <c r="K1249" s="25">
        <v>103</v>
      </c>
      <c r="L1249" s="184">
        <f t="shared" si="168"/>
        <v>0.78030303030303028</v>
      </c>
      <c r="M1249" s="206">
        <v>1</v>
      </c>
      <c r="N1249" s="25">
        <v>23</v>
      </c>
      <c r="O1249" s="201">
        <f t="shared" si="169"/>
        <v>0.14743589743589744</v>
      </c>
      <c r="P1249" s="172">
        <f t="shared" si="170"/>
        <v>160</v>
      </c>
      <c r="Q1249" s="173">
        <f t="shared" si="171"/>
        <v>133</v>
      </c>
      <c r="R1249" s="173">
        <f t="shared" si="172"/>
        <v>23</v>
      </c>
      <c r="S1249" s="193">
        <f t="shared" si="173"/>
        <v>0.14743589743589744</v>
      </c>
    </row>
    <row r="1250" spans="1:19" x14ac:dyDescent="0.2">
      <c r="A1250" s="192" t="s">
        <v>431</v>
      </c>
      <c r="B1250" s="179" t="s">
        <v>209</v>
      </c>
      <c r="C1250" s="180" t="s">
        <v>434</v>
      </c>
      <c r="D1250" s="170"/>
      <c r="E1250" s="171"/>
      <c r="F1250" s="171"/>
      <c r="G1250" s="171"/>
      <c r="H1250" s="198" t="str">
        <f t="shared" si="167"/>
        <v/>
      </c>
      <c r="I1250" s="203">
        <v>36</v>
      </c>
      <c r="J1250" s="25">
        <v>31</v>
      </c>
      <c r="K1250" s="25">
        <v>29</v>
      </c>
      <c r="L1250" s="184">
        <f t="shared" si="168"/>
        <v>0.93548387096774188</v>
      </c>
      <c r="M1250" s="206"/>
      <c r="N1250" s="25">
        <v>5</v>
      </c>
      <c r="O1250" s="201">
        <f t="shared" si="169"/>
        <v>0.1388888888888889</v>
      </c>
      <c r="P1250" s="172">
        <f t="shared" si="170"/>
        <v>36</v>
      </c>
      <c r="Q1250" s="173">
        <f t="shared" si="171"/>
        <v>31</v>
      </c>
      <c r="R1250" s="173">
        <f t="shared" si="172"/>
        <v>5</v>
      </c>
      <c r="S1250" s="193">
        <f t="shared" si="173"/>
        <v>0.1388888888888889</v>
      </c>
    </row>
    <row r="1251" spans="1:19" x14ac:dyDescent="0.2">
      <c r="A1251" s="192" t="s">
        <v>431</v>
      </c>
      <c r="B1251" s="179" t="s">
        <v>209</v>
      </c>
      <c r="C1251" s="180" t="s">
        <v>494</v>
      </c>
      <c r="D1251" s="170"/>
      <c r="E1251" s="171"/>
      <c r="F1251" s="171"/>
      <c r="G1251" s="171"/>
      <c r="H1251" s="198" t="str">
        <f t="shared" si="167"/>
        <v/>
      </c>
      <c r="I1251" s="203">
        <v>55</v>
      </c>
      <c r="J1251" s="25">
        <v>46</v>
      </c>
      <c r="K1251" s="25">
        <v>40</v>
      </c>
      <c r="L1251" s="184">
        <f t="shared" si="168"/>
        <v>0.86956521739130432</v>
      </c>
      <c r="M1251" s="206"/>
      <c r="N1251" s="25">
        <v>9</v>
      </c>
      <c r="O1251" s="201">
        <f t="shared" si="169"/>
        <v>0.16363636363636364</v>
      </c>
      <c r="P1251" s="172">
        <f t="shared" si="170"/>
        <v>55</v>
      </c>
      <c r="Q1251" s="173">
        <f t="shared" si="171"/>
        <v>46</v>
      </c>
      <c r="R1251" s="173">
        <f t="shared" si="172"/>
        <v>9</v>
      </c>
      <c r="S1251" s="193">
        <f t="shared" si="173"/>
        <v>0.16363636363636364</v>
      </c>
    </row>
    <row r="1252" spans="1:19" x14ac:dyDescent="0.2">
      <c r="A1252" s="192" t="s">
        <v>431</v>
      </c>
      <c r="B1252" s="179" t="s">
        <v>209</v>
      </c>
      <c r="C1252" s="180" t="s">
        <v>495</v>
      </c>
      <c r="D1252" s="170"/>
      <c r="E1252" s="171"/>
      <c r="F1252" s="171"/>
      <c r="G1252" s="171"/>
      <c r="H1252" s="198" t="str">
        <f t="shared" si="167"/>
        <v/>
      </c>
      <c r="I1252" s="203">
        <v>8</v>
      </c>
      <c r="J1252" s="25">
        <v>6</v>
      </c>
      <c r="K1252" s="25">
        <v>4</v>
      </c>
      <c r="L1252" s="184">
        <f t="shared" si="168"/>
        <v>0.66666666666666663</v>
      </c>
      <c r="M1252" s="206"/>
      <c r="N1252" s="25">
        <v>2</v>
      </c>
      <c r="O1252" s="201">
        <f t="shared" si="169"/>
        <v>0.25</v>
      </c>
      <c r="P1252" s="172">
        <f t="shared" si="170"/>
        <v>8</v>
      </c>
      <c r="Q1252" s="173">
        <f t="shared" si="171"/>
        <v>6</v>
      </c>
      <c r="R1252" s="173">
        <f t="shared" si="172"/>
        <v>2</v>
      </c>
      <c r="S1252" s="193">
        <f t="shared" si="173"/>
        <v>0.25</v>
      </c>
    </row>
    <row r="1253" spans="1:19" x14ac:dyDescent="0.2">
      <c r="A1253" s="192" t="s">
        <v>431</v>
      </c>
      <c r="B1253" s="179" t="s">
        <v>209</v>
      </c>
      <c r="C1253" s="180" t="s">
        <v>435</v>
      </c>
      <c r="D1253" s="170"/>
      <c r="E1253" s="171"/>
      <c r="F1253" s="171"/>
      <c r="G1253" s="171"/>
      <c r="H1253" s="198" t="str">
        <f t="shared" si="167"/>
        <v/>
      </c>
      <c r="I1253" s="203">
        <v>20</v>
      </c>
      <c r="J1253" s="25">
        <v>15</v>
      </c>
      <c r="K1253" s="25">
        <v>14</v>
      </c>
      <c r="L1253" s="184">
        <f t="shared" si="168"/>
        <v>0.93333333333333335</v>
      </c>
      <c r="M1253" s="206"/>
      <c r="N1253" s="25">
        <v>5</v>
      </c>
      <c r="O1253" s="201">
        <f t="shared" si="169"/>
        <v>0.25</v>
      </c>
      <c r="P1253" s="172">
        <f t="shared" si="170"/>
        <v>20</v>
      </c>
      <c r="Q1253" s="173">
        <f t="shared" si="171"/>
        <v>15</v>
      </c>
      <c r="R1253" s="173">
        <f t="shared" si="172"/>
        <v>5</v>
      </c>
      <c r="S1253" s="193">
        <f t="shared" si="173"/>
        <v>0.25</v>
      </c>
    </row>
    <row r="1254" spans="1:19" ht="29" x14ac:dyDescent="0.2">
      <c r="A1254" s="192" t="s">
        <v>431</v>
      </c>
      <c r="B1254" s="179" t="s">
        <v>212</v>
      </c>
      <c r="C1254" s="180" t="s">
        <v>213</v>
      </c>
      <c r="D1254" s="170"/>
      <c r="E1254" s="171"/>
      <c r="F1254" s="171"/>
      <c r="G1254" s="171"/>
      <c r="H1254" s="198" t="str">
        <f t="shared" si="167"/>
        <v/>
      </c>
      <c r="I1254" s="203">
        <v>304</v>
      </c>
      <c r="J1254" s="25">
        <v>284</v>
      </c>
      <c r="K1254" s="25">
        <v>244</v>
      </c>
      <c r="L1254" s="184">
        <f t="shared" si="168"/>
        <v>0.85915492957746475</v>
      </c>
      <c r="M1254" s="206">
        <v>12</v>
      </c>
      <c r="N1254" s="25">
        <v>18</v>
      </c>
      <c r="O1254" s="201">
        <f t="shared" si="169"/>
        <v>5.7324840764331211E-2</v>
      </c>
      <c r="P1254" s="172">
        <f t="shared" si="170"/>
        <v>304</v>
      </c>
      <c r="Q1254" s="173">
        <f t="shared" si="171"/>
        <v>296</v>
      </c>
      <c r="R1254" s="173">
        <f t="shared" si="172"/>
        <v>18</v>
      </c>
      <c r="S1254" s="193">
        <f t="shared" si="173"/>
        <v>5.7324840764331211E-2</v>
      </c>
    </row>
    <row r="1255" spans="1:19" x14ac:dyDescent="0.2">
      <c r="A1255" s="192" t="s">
        <v>431</v>
      </c>
      <c r="B1255" s="179" t="s">
        <v>215</v>
      </c>
      <c r="C1255" s="180" t="s">
        <v>217</v>
      </c>
      <c r="D1255" s="170"/>
      <c r="E1255" s="171"/>
      <c r="F1255" s="171"/>
      <c r="G1255" s="171"/>
      <c r="H1255" s="198" t="str">
        <f t="shared" si="167"/>
        <v/>
      </c>
      <c r="I1255" s="203">
        <v>1554</v>
      </c>
      <c r="J1255" s="25">
        <v>1512</v>
      </c>
      <c r="K1255" s="25">
        <v>1114</v>
      </c>
      <c r="L1255" s="184">
        <f t="shared" si="168"/>
        <v>0.73677248677248675</v>
      </c>
      <c r="M1255" s="206">
        <v>9</v>
      </c>
      <c r="N1255" s="25">
        <v>34</v>
      </c>
      <c r="O1255" s="201">
        <f t="shared" si="169"/>
        <v>2.1864951768488745E-2</v>
      </c>
      <c r="P1255" s="172">
        <f t="shared" si="170"/>
        <v>1554</v>
      </c>
      <c r="Q1255" s="173">
        <f t="shared" si="171"/>
        <v>1521</v>
      </c>
      <c r="R1255" s="173">
        <f t="shared" si="172"/>
        <v>34</v>
      </c>
      <c r="S1255" s="193">
        <f t="shared" si="173"/>
        <v>2.1864951768488745E-2</v>
      </c>
    </row>
    <row r="1256" spans="1:19" x14ac:dyDescent="0.2">
      <c r="A1256" s="192" t="s">
        <v>431</v>
      </c>
      <c r="B1256" s="179" t="s">
        <v>220</v>
      </c>
      <c r="C1256" s="180" t="s">
        <v>221</v>
      </c>
      <c r="D1256" s="170"/>
      <c r="E1256" s="171"/>
      <c r="F1256" s="171"/>
      <c r="G1256" s="171"/>
      <c r="H1256" s="198" t="str">
        <f t="shared" si="167"/>
        <v/>
      </c>
      <c r="I1256" s="203">
        <v>30</v>
      </c>
      <c r="J1256" s="25">
        <v>29</v>
      </c>
      <c r="K1256" s="25">
        <v>20</v>
      </c>
      <c r="L1256" s="184">
        <f t="shared" si="168"/>
        <v>0.68965517241379315</v>
      </c>
      <c r="M1256" s="206"/>
      <c r="N1256" s="25"/>
      <c r="O1256" s="201">
        <f t="shared" si="169"/>
        <v>0</v>
      </c>
      <c r="P1256" s="172">
        <f t="shared" si="170"/>
        <v>30</v>
      </c>
      <c r="Q1256" s="173">
        <f t="shared" si="171"/>
        <v>29</v>
      </c>
      <c r="R1256" s="173" t="str">
        <f t="shared" si="172"/>
        <v/>
      </c>
      <c r="S1256" s="193" t="str">
        <f t="shared" si="173"/>
        <v/>
      </c>
    </row>
    <row r="1257" spans="1:19" x14ac:dyDescent="0.2">
      <c r="A1257" s="192" t="s">
        <v>431</v>
      </c>
      <c r="B1257" s="179" t="s">
        <v>220</v>
      </c>
      <c r="C1257" s="180" t="s">
        <v>309</v>
      </c>
      <c r="D1257" s="170"/>
      <c r="E1257" s="171"/>
      <c r="F1257" s="171"/>
      <c r="G1257" s="171"/>
      <c r="H1257" s="198" t="str">
        <f t="shared" si="167"/>
        <v/>
      </c>
      <c r="I1257" s="203">
        <v>32</v>
      </c>
      <c r="J1257" s="25">
        <v>31</v>
      </c>
      <c r="K1257" s="25">
        <v>20</v>
      </c>
      <c r="L1257" s="184">
        <f t="shared" si="168"/>
        <v>0.64516129032258063</v>
      </c>
      <c r="M1257" s="206"/>
      <c r="N1257" s="25">
        <v>1</v>
      </c>
      <c r="O1257" s="201">
        <f t="shared" si="169"/>
        <v>3.125E-2</v>
      </c>
      <c r="P1257" s="172">
        <f t="shared" si="170"/>
        <v>32</v>
      </c>
      <c r="Q1257" s="173">
        <f t="shared" si="171"/>
        <v>31</v>
      </c>
      <c r="R1257" s="173">
        <f t="shared" si="172"/>
        <v>1</v>
      </c>
      <c r="S1257" s="193">
        <f t="shared" si="173"/>
        <v>3.125E-2</v>
      </c>
    </row>
    <row r="1258" spans="1:19" ht="29" x14ac:dyDescent="0.2">
      <c r="A1258" s="192" t="s">
        <v>431</v>
      </c>
      <c r="B1258" s="179" t="s">
        <v>220</v>
      </c>
      <c r="C1258" s="180" t="s">
        <v>222</v>
      </c>
      <c r="D1258" s="170"/>
      <c r="E1258" s="171"/>
      <c r="F1258" s="171"/>
      <c r="G1258" s="171"/>
      <c r="H1258" s="198" t="str">
        <f t="shared" si="167"/>
        <v/>
      </c>
      <c r="I1258" s="203">
        <v>78</v>
      </c>
      <c r="J1258" s="25">
        <v>78</v>
      </c>
      <c r="K1258" s="25">
        <v>28</v>
      </c>
      <c r="L1258" s="184">
        <f t="shared" si="168"/>
        <v>0.35897435897435898</v>
      </c>
      <c r="M1258" s="206"/>
      <c r="N1258" s="25"/>
      <c r="O1258" s="201">
        <f t="shared" si="169"/>
        <v>0</v>
      </c>
      <c r="P1258" s="172">
        <f t="shared" si="170"/>
        <v>78</v>
      </c>
      <c r="Q1258" s="173">
        <f t="shared" si="171"/>
        <v>78</v>
      </c>
      <c r="R1258" s="173" t="str">
        <f t="shared" si="172"/>
        <v/>
      </c>
      <c r="S1258" s="193" t="str">
        <f t="shared" si="173"/>
        <v/>
      </c>
    </row>
    <row r="1259" spans="1:19" x14ac:dyDescent="0.2">
      <c r="A1259" s="192" t="s">
        <v>431</v>
      </c>
      <c r="B1259" s="179" t="s">
        <v>220</v>
      </c>
      <c r="C1259" s="180" t="s">
        <v>224</v>
      </c>
      <c r="D1259" s="170"/>
      <c r="E1259" s="171"/>
      <c r="F1259" s="171"/>
      <c r="G1259" s="171"/>
      <c r="H1259" s="198" t="str">
        <f t="shared" si="167"/>
        <v/>
      </c>
      <c r="I1259" s="203">
        <v>110</v>
      </c>
      <c r="J1259" s="25">
        <v>107</v>
      </c>
      <c r="K1259" s="25">
        <v>39</v>
      </c>
      <c r="L1259" s="184">
        <f t="shared" si="168"/>
        <v>0.3644859813084112</v>
      </c>
      <c r="M1259" s="206"/>
      <c r="N1259" s="25">
        <v>3</v>
      </c>
      <c r="O1259" s="201">
        <f t="shared" si="169"/>
        <v>2.7272727272727271E-2</v>
      </c>
      <c r="P1259" s="172">
        <f t="shared" si="170"/>
        <v>110</v>
      </c>
      <c r="Q1259" s="173">
        <f t="shared" si="171"/>
        <v>107</v>
      </c>
      <c r="R1259" s="173">
        <f t="shared" si="172"/>
        <v>3</v>
      </c>
      <c r="S1259" s="193">
        <f t="shared" si="173"/>
        <v>2.7272727272727271E-2</v>
      </c>
    </row>
    <row r="1260" spans="1:19" x14ac:dyDescent="0.2">
      <c r="A1260" s="192" t="s">
        <v>431</v>
      </c>
      <c r="B1260" s="179" t="s">
        <v>220</v>
      </c>
      <c r="C1260" s="180" t="s">
        <v>226</v>
      </c>
      <c r="D1260" s="170"/>
      <c r="E1260" s="171"/>
      <c r="F1260" s="171"/>
      <c r="G1260" s="171"/>
      <c r="H1260" s="198" t="str">
        <f t="shared" ref="H1260:H1321" si="174">IF((E1260+G1260)&lt;&gt;0,G1260/(E1260+G1260),"")</f>
        <v/>
      </c>
      <c r="I1260" s="203">
        <v>73</v>
      </c>
      <c r="J1260" s="25">
        <v>72</v>
      </c>
      <c r="K1260" s="25">
        <v>56</v>
      </c>
      <c r="L1260" s="184">
        <f t="shared" ref="L1260:L1321" si="175">IF(J1260&lt;&gt;0,K1260/J1260,"")</f>
        <v>0.77777777777777779</v>
      </c>
      <c r="M1260" s="206"/>
      <c r="N1260" s="25"/>
      <c r="O1260" s="201">
        <f t="shared" ref="O1260:O1321" si="176">IF((J1260+M1260+N1260)&lt;&gt;0,N1260/(J1260+M1260+N1260),"")</f>
        <v>0</v>
      </c>
      <c r="P1260" s="172">
        <f t="shared" ref="P1260:P1321" si="177">IF(SUM(D1260,I1260)&gt;0,SUM(D1260,I1260),"")</f>
        <v>73</v>
      </c>
      <c r="Q1260" s="173">
        <f t="shared" ref="Q1260:Q1321" si="178">IF(SUM(E1260,J1260, M1260)&gt;0,SUM(E1260,J1260, M1260),"")</f>
        <v>72</v>
      </c>
      <c r="R1260" s="173" t="str">
        <f t="shared" ref="R1260:R1321" si="179">IF(SUM(G1260,N1260)&gt;0,SUM(G1260,N1260),"")</f>
        <v/>
      </c>
      <c r="S1260" s="193" t="str">
        <f t="shared" ref="S1260:S1321" si="180">IFERROR(IF((Q1260+R1260)&lt;&gt;0,R1260/(Q1260+R1260),""),"")</f>
        <v/>
      </c>
    </row>
    <row r="1261" spans="1:19" x14ac:dyDescent="0.2">
      <c r="A1261" s="192" t="s">
        <v>431</v>
      </c>
      <c r="B1261" s="179" t="s">
        <v>227</v>
      </c>
      <c r="C1261" s="180" t="s">
        <v>228</v>
      </c>
      <c r="D1261" s="170"/>
      <c r="E1261" s="171"/>
      <c r="F1261" s="171"/>
      <c r="G1261" s="171"/>
      <c r="H1261" s="198" t="str">
        <f t="shared" si="174"/>
        <v/>
      </c>
      <c r="I1261" s="203">
        <v>1630</v>
      </c>
      <c r="J1261" s="25">
        <v>1390</v>
      </c>
      <c r="K1261" s="25">
        <v>657</v>
      </c>
      <c r="L1261" s="184">
        <f t="shared" si="175"/>
        <v>0.47266187050359715</v>
      </c>
      <c r="M1261" s="206">
        <v>16</v>
      </c>
      <c r="N1261" s="25">
        <v>234</v>
      </c>
      <c r="O1261" s="201">
        <f t="shared" si="176"/>
        <v>0.14268292682926828</v>
      </c>
      <c r="P1261" s="172">
        <f t="shared" si="177"/>
        <v>1630</v>
      </c>
      <c r="Q1261" s="173">
        <f t="shared" si="178"/>
        <v>1406</v>
      </c>
      <c r="R1261" s="173">
        <f t="shared" si="179"/>
        <v>234</v>
      </c>
      <c r="S1261" s="193">
        <f t="shared" si="180"/>
        <v>0.14268292682926828</v>
      </c>
    </row>
    <row r="1262" spans="1:19" x14ac:dyDescent="0.2">
      <c r="A1262" s="192" t="s">
        <v>431</v>
      </c>
      <c r="B1262" s="179" t="s">
        <v>545</v>
      </c>
      <c r="C1262" s="180" t="s">
        <v>231</v>
      </c>
      <c r="D1262" s="170"/>
      <c r="E1262" s="171"/>
      <c r="F1262" s="171"/>
      <c r="G1262" s="171"/>
      <c r="H1262" s="198" t="str">
        <f t="shared" si="174"/>
        <v/>
      </c>
      <c r="I1262" s="203">
        <v>8</v>
      </c>
      <c r="J1262" s="25">
        <v>8</v>
      </c>
      <c r="K1262" s="25">
        <v>8</v>
      </c>
      <c r="L1262" s="184">
        <f t="shared" si="175"/>
        <v>1</v>
      </c>
      <c r="M1262" s="206"/>
      <c r="N1262" s="25"/>
      <c r="O1262" s="201">
        <f t="shared" si="176"/>
        <v>0</v>
      </c>
      <c r="P1262" s="172">
        <f t="shared" si="177"/>
        <v>8</v>
      </c>
      <c r="Q1262" s="173">
        <f t="shared" si="178"/>
        <v>8</v>
      </c>
      <c r="R1262" s="173" t="str">
        <f t="shared" si="179"/>
        <v/>
      </c>
      <c r="S1262" s="193" t="str">
        <f t="shared" si="180"/>
        <v/>
      </c>
    </row>
    <row r="1263" spans="1:19" x14ac:dyDescent="0.2">
      <c r="A1263" s="192" t="s">
        <v>398</v>
      </c>
      <c r="B1263" s="179" t="s">
        <v>4</v>
      </c>
      <c r="C1263" s="180" t="s">
        <v>5</v>
      </c>
      <c r="D1263" s="170"/>
      <c r="E1263" s="171"/>
      <c r="F1263" s="171"/>
      <c r="G1263" s="171"/>
      <c r="H1263" s="198" t="str">
        <f t="shared" si="174"/>
        <v/>
      </c>
      <c r="I1263" s="203">
        <v>128</v>
      </c>
      <c r="J1263" s="25">
        <v>87</v>
      </c>
      <c r="K1263" s="25"/>
      <c r="L1263" s="184">
        <f t="shared" si="175"/>
        <v>0</v>
      </c>
      <c r="M1263" s="206"/>
      <c r="N1263" s="25">
        <v>41</v>
      </c>
      <c r="O1263" s="201">
        <f t="shared" si="176"/>
        <v>0.3203125</v>
      </c>
      <c r="P1263" s="172">
        <f t="shared" si="177"/>
        <v>128</v>
      </c>
      <c r="Q1263" s="173">
        <f t="shared" si="178"/>
        <v>87</v>
      </c>
      <c r="R1263" s="173">
        <f t="shared" si="179"/>
        <v>41</v>
      </c>
      <c r="S1263" s="193">
        <f t="shared" si="180"/>
        <v>0.3203125</v>
      </c>
    </row>
    <row r="1264" spans="1:19" x14ac:dyDescent="0.2">
      <c r="A1264" s="192" t="s">
        <v>398</v>
      </c>
      <c r="B1264" s="179" t="s">
        <v>6</v>
      </c>
      <c r="C1264" s="180" t="s">
        <v>363</v>
      </c>
      <c r="D1264" s="170"/>
      <c r="E1264" s="171"/>
      <c r="F1264" s="171"/>
      <c r="G1264" s="171"/>
      <c r="H1264" s="198" t="str">
        <f t="shared" si="174"/>
        <v/>
      </c>
      <c r="I1264" s="203">
        <v>286</v>
      </c>
      <c r="J1264" s="25">
        <v>272</v>
      </c>
      <c r="K1264" s="25"/>
      <c r="L1264" s="184">
        <f t="shared" si="175"/>
        <v>0</v>
      </c>
      <c r="M1264" s="206">
        <v>6</v>
      </c>
      <c r="N1264" s="25">
        <v>14</v>
      </c>
      <c r="O1264" s="201">
        <f t="shared" si="176"/>
        <v>4.7945205479452052E-2</v>
      </c>
      <c r="P1264" s="172">
        <f t="shared" si="177"/>
        <v>286</v>
      </c>
      <c r="Q1264" s="173">
        <f t="shared" si="178"/>
        <v>278</v>
      </c>
      <c r="R1264" s="173">
        <f t="shared" si="179"/>
        <v>14</v>
      </c>
      <c r="S1264" s="193">
        <f t="shared" si="180"/>
        <v>4.7945205479452052E-2</v>
      </c>
    </row>
    <row r="1265" spans="1:19" x14ac:dyDescent="0.2">
      <c r="A1265" s="192" t="s">
        <v>398</v>
      </c>
      <c r="B1265" s="179" t="s">
        <v>6</v>
      </c>
      <c r="C1265" s="180" t="s">
        <v>7</v>
      </c>
      <c r="D1265" s="170"/>
      <c r="E1265" s="171"/>
      <c r="F1265" s="171"/>
      <c r="G1265" s="171"/>
      <c r="H1265" s="198" t="str">
        <f t="shared" si="174"/>
        <v/>
      </c>
      <c r="I1265" s="203">
        <v>6265</v>
      </c>
      <c r="J1265" s="25">
        <v>5274</v>
      </c>
      <c r="K1265" s="25"/>
      <c r="L1265" s="184">
        <f t="shared" si="175"/>
        <v>0</v>
      </c>
      <c r="M1265" s="206">
        <v>6</v>
      </c>
      <c r="N1265" s="25">
        <v>985</v>
      </c>
      <c r="O1265" s="201">
        <f t="shared" si="176"/>
        <v>0.15722266560255388</v>
      </c>
      <c r="P1265" s="172">
        <f t="shared" si="177"/>
        <v>6265</v>
      </c>
      <c r="Q1265" s="173">
        <f t="shared" si="178"/>
        <v>5280</v>
      </c>
      <c r="R1265" s="173">
        <f t="shared" si="179"/>
        <v>985</v>
      </c>
      <c r="S1265" s="193">
        <f t="shared" si="180"/>
        <v>0.15722266560255388</v>
      </c>
    </row>
    <row r="1266" spans="1:19" x14ac:dyDescent="0.2">
      <c r="A1266" s="192" t="s">
        <v>398</v>
      </c>
      <c r="B1266" s="179" t="s">
        <v>8</v>
      </c>
      <c r="C1266" s="180" t="s">
        <v>9</v>
      </c>
      <c r="D1266" s="170"/>
      <c r="E1266" s="171"/>
      <c r="F1266" s="171"/>
      <c r="G1266" s="171"/>
      <c r="H1266" s="198" t="str">
        <f t="shared" si="174"/>
        <v/>
      </c>
      <c r="I1266" s="203">
        <v>5</v>
      </c>
      <c r="J1266" s="25">
        <v>4</v>
      </c>
      <c r="K1266" s="25"/>
      <c r="L1266" s="184">
        <f t="shared" si="175"/>
        <v>0</v>
      </c>
      <c r="M1266" s="206"/>
      <c r="N1266" s="25">
        <v>1</v>
      </c>
      <c r="O1266" s="201">
        <f t="shared" si="176"/>
        <v>0.2</v>
      </c>
      <c r="P1266" s="172">
        <f t="shared" si="177"/>
        <v>5</v>
      </c>
      <c r="Q1266" s="173">
        <f t="shared" si="178"/>
        <v>4</v>
      </c>
      <c r="R1266" s="173">
        <f t="shared" si="179"/>
        <v>1</v>
      </c>
      <c r="S1266" s="193">
        <f t="shared" si="180"/>
        <v>0.2</v>
      </c>
    </row>
    <row r="1267" spans="1:19" x14ac:dyDescent="0.2">
      <c r="A1267" s="192" t="s">
        <v>398</v>
      </c>
      <c r="B1267" s="179" t="s">
        <v>10</v>
      </c>
      <c r="C1267" s="180" t="s">
        <v>11</v>
      </c>
      <c r="D1267" s="170"/>
      <c r="E1267" s="171"/>
      <c r="F1267" s="171"/>
      <c r="G1267" s="171"/>
      <c r="H1267" s="198" t="str">
        <f t="shared" si="174"/>
        <v/>
      </c>
      <c r="I1267" s="203">
        <v>2</v>
      </c>
      <c r="J1267" s="25">
        <v>1</v>
      </c>
      <c r="K1267" s="25"/>
      <c r="L1267" s="184">
        <f t="shared" si="175"/>
        <v>0</v>
      </c>
      <c r="M1267" s="206"/>
      <c r="N1267" s="25">
        <v>1</v>
      </c>
      <c r="O1267" s="201">
        <f t="shared" si="176"/>
        <v>0.5</v>
      </c>
      <c r="P1267" s="172">
        <f t="shared" si="177"/>
        <v>2</v>
      </c>
      <c r="Q1267" s="173">
        <f t="shared" si="178"/>
        <v>1</v>
      </c>
      <c r="R1267" s="173">
        <f t="shared" si="179"/>
        <v>1</v>
      </c>
      <c r="S1267" s="193">
        <f t="shared" si="180"/>
        <v>0.5</v>
      </c>
    </row>
    <row r="1268" spans="1:19" x14ac:dyDescent="0.2">
      <c r="A1268" s="192" t="s">
        <v>398</v>
      </c>
      <c r="B1268" s="179" t="s">
        <v>10</v>
      </c>
      <c r="C1268" s="180" t="s">
        <v>12</v>
      </c>
      <c r="D1268" s="170"/>
      <c r="E1268" s="171"/>
      <c r="F1268" s="171"/>
      <c r="G1268" s="171"/>
      <c r="H1268" s="198" t="str">
        <f t="shared" si="174"/>
        <v/>
      </c>
      <c r="I1268" s="203">
        <v>1</v>
      </c>
      <c r="J1268" s="25">
        <v>1</v>
      </c>
      <c r="K1268" s="25"/>
      <c r="L1268" s="184">
        <f t="shared" si="175"/>
        <v>0</v>
      </c>
      <c r="M1268" s="206"/>
      <c r="N1268" s="25"/>
      <c r="O1268" s="201">
        <f t="shared" si="176"/>
        <v>0</v>
      </c>
      <c r="P1268" s="172">
        <f t="shared" si="177"/>
        <v>1</v>
      </c>
      <c r="Q1268" s="173">
        <f t="shared" si="178"/>
        <v>1</v>
      </c>
      <c r="R1268" s="173" t="str">
        <f t="shared" si="179"/>
        <v/>
      </c>
      <c r="S1268" s="193" t="str">
        <f t="shared" si="180"/>
        <v/>
      </c>
    </row>
    <row r="1269" spans="1:19" x14ac:dyDescent="0.2">
      <c r="A1269" s="192" t="s">
        <v>398</v>
      </c>
      <c r="B1269" s="179" t="s">
        <v>13</v>
      </c>
      <c r="C1269" s="180" t="s">
        <v>14</v>
      </c>
      <c r="D1269" s="170"/>
      <c r="E1269" s="171"/>
      <c r="F1269" s="171"/>
      <c r="G1269" s="171"/>
      <c r="H1269" s="198" t="str">
        <f t="shared" si="174"/>
        <v/>
      </c>
      <c r="I1269" s="203">
        <v>1</v>
      </c>
      <c r="J1269" s="25">
        <v>1</v>
      </c>
      <c r="K1269" s="25"/>
      <c r="L1269" s="184">
        <f t="shared" si="175"/>
        <v>0</v>
      </c>
      <c r="M1269" s="206"/>
      <c r="N1269" s="25"/>
      <c r="O1269" s="201">
        <f t="shared" si="176"/>
        <v>0</v>
      </c>
      <c r="P1269" s="172">
        <f t="shared" si="177"/>
        <v>1</v>
      </c>
      <c r="Q1269" s="173">
        <f t="shared" si="178"/>
        <v>1</v>
      </c>
      <c r="R1269" s="173" t="str">
        <f t="shared" si="179"/>
        <v/>
      </c>
      <c r="S1269" s="193" t="str">
        <f t="shared" si="180"/>
        <v/>
      </c>
    </row>
    <row r="1270" spans="1:19" x14ac:dyDescent="0.2">
      <c r="A1270" s="192" t="s">
        <v>398</v>
      </c>
      <c r="B1270" s="179" t="s">
        <v>28</v>
      </c>
      <c r="C1270" s="180" t="s">
        <v>364</v>
      </c>
      <c r="D1270" s="170"/>
      <c r="E1270" s="171"/>
      <c r="F1270" s="171"/>
      <c r="G1270" s="171"/>
      <c r="H1270" s="198" t="str">
        <f t="shared" si="174"/>
        <v/>
      </c>
      <c r="I1270" s="203">
        <v>7</v>
      </c>
      <c r="J1270" s="25">
        <v>5</v>
      </c>
      <c r="K1270" s="25"/>
      <c r="L1270" s="184">
        <f t="shared" si="175"/>
        <v>0</v>
      </c>
      <c r="M1270" s="206"/>
      <c r="N1270" s="25">
        <v>2</v>
      </c>
      <c r="O1270" s="201">
        <f t="shared" si="176"/>
        <v>0.2857142857142857</v>
      </c>
      <c r="P1270" s="172">
        <f t="shared" si="177"/>
        <v>7</v>
      </c>
      <c r="Q1270" s="173">
        <f t="shared" si="178"/>
        <v>5</v>
      </c>
      <c r="R1270" s="173">
        <f t="shared" si="179"/>
        <v>2</v>
      </c>
      <c r="S1270" s="193">
        <f t="shared" si="180"/>
        <v>0.2857142857142857</v>
      </c>
    </row>
    <row r="1271" spans="1:19" x14ac:dyDescent="0.2">
      <c r="A1271" s="192" t="s">
        <v>398</v>
      </c>
      <c r="B1271" s="179" t="s">
        <v>28</v>
      </c>
      <c r="C1271" s="180" t="s">
        <v>29</v>
      </c>
      <c r="D1271" s="170"/>
      <c r="E1271" s="171"/>
      <c r="F1271" s="171"/>
      <c r="G1271" s="171"/>
      <c r="H1271" s="198" t="str">
        <f t="shared" si="174"/>
        <v/>
      </c>
      <c r="I1271" s="203">
        <v>13</v>
      </c>
      <c r="J1271" s="25">
        <v>7</v>
      </c>
      <c r="K1271" s="25"/>
      <c r="L1271" s="184">
        <f t="shared" si="175"/>
        <v>0</v>
      </c>
      <c r="M1271" s="206"/>
      <c r="N1271" s="25">
        <v>6</v>
      </c>
      <c r="O1271" s="201">
        <f t="shared" si="176"/>
        <v>0.46153846153846156</v>
      </c>
      <c r="P1271" s="172">
        <f t="shared" si="177"/>
        <v>13</v>
      </c>
      <c r="Q1271" s="173">
        <f t="shared" si="178"/>
        <v>7</v>
      </c>
      <c r="R1271" s="173">
        <f t="shared" si="179"/>
        <v>6</v>
      </c>
      <c r="S1271" s="193">
        <f t="shared" si="180"/>
        <v>0.46153846153846156</v>
      </c>
    </row>
    <row r="1272" spans="1:19" x14ac:dyDescent="0.2">
      <c r="A1272" s="192" t="s">
        <v>398</v>
      </c>
      <c r="B1272" s="179" t="s">
        <v>28</v>
      </c>
      <c r="C1272" s="180" t="s">
        <v>264</v>
      </c>
      <c r="D1272" s="170"/>
      <c r="E1272" s="171"/>
      <c r="F1272" s="171"/>
      <c r="G1272" s="171"/>
      <c r="H1272" s="198" t="str">
        <f t="shared" si="174"/>
        <v/>
      </c>
      <c r="I1272" s="203">
        <v>2</v>
      </c>
      <c r="J1272" s="25">
        <v>1</v>
      </c>
      <c r="K1272" s="25"/>
      <c r="L1272" s="184">
        <f t="shared" si="175"/>
        <v>0</v>
      </c>
      <c r="M1272" s="206"/>
      <c r="N1272" s="25">
        <v>1</v>
      </c>
      <c r="O1272" s="201">
        <f t="shared" si="176"/>
        <v>0.5</v>
      </c>
      <c r="P1272" s="172">
        <f t="shared" si="177"/>
        <v>2</v>
      </c>
      <c r="Q1272" s="173">
        <f t="shared" si="178"/>
        <v>1</v>
      </c>
      <c r="R1272" s="173">
        <f t="shared" si="179"/>
        <v>1</v>
      </c>
      <c r="S1272" s="193">
        <f t="shared" si="180"/>
        <v>0.5</v>
      </c>
    </row>
    <row r="1273" spans="1:19" x14ac:dyDescent="0.2">
      <c r="A1273" s="192" t="s">
        <v>398</v>
      </c>
      <c r="B1273" s="179" t="s">
        <v>28</v>
      </c>
      <c r="C1273" s="180" t="s">
        <v>30</v>
      </c>
      <c r="D1273" s="170"/>
      <c r="E1273" s="171"/>
      <c r="F1273" s="171"/>
      <c r="G1273" s="171"/>
      <c r="H1273" s="198" t="str">
        <f t="shared" si="174"/>
        <v/>
      </c>
      <c r="I1273" s="203">
        <v>18</v>
      </c>
      <c r="J1273" s="25">
        <v>9</v>
      </c>
      <c r="K1273" s="25"/>
      <c r="L1273" s="184">
        <f t="shared" si="175"/>
        <v>0</v>
      </c>
      <c r="M1273" s="206"/>
      <c r="N1273" s="25">
        <v>9</v>
      </c>
      <c r="O1273" s="201">
        <f t="shared" si="176"/>
        <v>0.5</v>
      </c>
      <c r="P1273" s="172">
        <f t="shared" si="177"/>
        <v>18</v>
      </c>
      <c r="Q1273" s="173">
        <f t="shared" si="178"/>
        <v>9</v>
      </c>
      <c r="R1273" s="173">
        <f t="shared" si="179"/>
        <v>9</v>
      </c>
      <c r="S1273" s="193">
        <f t="shared" si="180"/>
        <v>0.5</v>
      </c>
    </row>
    <row r="1274" spans="1:19" ht="29" x14ac:dyDescent="0.2">
      <c r="A1274" s="192" t="s">
        <v>398</v>
      </c>
      <c r="B1274" s="179" t="s">
        <v>28</v>
      </c>
      <c r="C1274" s="180" t="s">
        <v>265</v>
      </c>
      <c r="D1274" s="170"/>
      <c r="E1274" s="171"/>
      <c r="F1274" s="171"/>
      <c r="G1274" s="171"/>
      <c r="H1274" s="198" t="str">
        <f t="shared" si="174"/>
        <v/>
      </c>
      <c r="I1274" s="203">
        <v>12</v>
      </c>
      <c r="J1274" s="25">
        <v>6</v>
      </c>
      <c r="K1274" s="25"/>
      <c r="L1274" s="184">
        <f t="shared" si="175"/>
        <v>0</v>
      </c>
      <c r="M1274" s="206"/>
      <c r="N1274" s="25">
        <v>6</v>
      </c>
      <c r="O1274" s="201">
        <f t="shared" si="176"/>
        <v>0.5</v>
      </c>
      <c r="P1274" s="172">
        <f t="shared" si="177"/>
        <v>12</v>
      </c>
      <c r="Q1274" s="173">
        <f t="shared" si="178"/>
        <v>6</v>
      </c>
      <c r="R1274" s="173">
        <f t="shared" si="179"/>
        <v>6</v>
      </c>
      <c r="S1274" s="193">
        <f t="shared" si="180"/>
        <v>0.5</v>
      </c>
    </row>
    <row r="1275" spans="1:19" x14ac:dyDescent="0.2">
      <c r="A1275" s="192" t="s">
        <v>398</v>
      </c>
      <c r="B1275" s="179" t="s">
        <v>28</v>
      </c>
      <c r="C1275" s="180" t="s">
        <v>31</v>
      </c>
      <c r="D1275" s="170"/>
      <c r="E1275" s="171"/>
      <c r="F1275" s="171"/>
      <c r="G1275" s="171"/>
      <c r="H1275" s="198" t="str">
        <f t="shared" si="174"/>
        <v/>
      </c>
      <c r="I1275" s="203">
        <v>48</v>
      </c>
      <c r="J1275" s="25">
        <v>21</v>
      </c>
      <c r="K1275" s="25"/>
      <c r="L1275" s="184">
        <f t="shared" si="175"/>
        <v>0</v>
      </c>
      <c r="M1275" s="206"/>
      <c r="N1275" s="25">
        <v>27</v>
      </c>
      <c r="O1275" s="201">
        <f t="shared" si="176"/>
        <v>0.5625</v>
      </c>
      <c r="P1275" s="172">
        <f t="shared" si="177"/>
        <v>48</v>
      </c>
      <c r="Q1275" s="173">
        <f t="shared" si="178"/>
        <v>21</v>
      </c>
      <c r="R1275" s="173">
        <f t="shared" si="179"/>
        <v>27</v>
      </c>
      <c r="S1275" s="193">
        <f t="shared" si="180"/>
        <v>0.5625</v>
      </c>
    </row>
    <row r="1276" spans="1:19" x14ac:dyDescent="0.2">
      <c r="A1276" s="192" t="s">
        <v>398</v>
      </c>
      <c r="B1276" s="179" t="s">
        <v>32</v>
      </c>
      <c r="C1276" s="180" t="s">
        <v>33</v>
      </c>
      <c r="D1276" s="170"/>
      <c r="E1276" s="171"/>
      <c r="F1276" s="171"/>
      <c r="G1276" s="171"/>
      <c r="H1276" s="198" t="str">
        <f t="shared" si="174"/>
        <v/>
      </c>
      <c r="I1276" s="203">
        <v>249</v>
      </c>
      <c r="J1276" s="25">
        <v>203</v>
      </c>
      <c r="K1276" s="25"/>
      <c r="L1276" s="184">
        <f t="shared" si="175"/>
        <v>0</v>
      </c>
      <c r="M1276" s="206"/>
      <c r="N1276" s="25">
        <v>46</v>
      </c>
      <c r="O1276" s="201">
        <f t="shared" si="176"/>
        <v>0.18473895582329317</v>
      </c>
      <c r="P1276" s="172">
        <f t="shared" si="177"/>
        <v>249</v>
      </c>
      <c r="Q1276" s="173">
        <f t="shared" si="178"/>
        <v>203</v>
      </c>
      <c r="R1276" s="173">
        <f t="shared" si="179"/>
        <v>46</v>
      </c>
      <c r="S1276" s="193">
        <f t="shared" si="180"/>
        <v>0.18473895582329317</v>
      </c>
    </row>
    <row r="1277" spans="1:19" x14ac:dyDescent="0.2">
      <c r="A1277" s="192" t="s">
        <v>398</v>
      </c>
      <c r="B1277" s="179" t="s">
        <v>35</v>
      </c>
      <c r="C1277" s="180" t="s">
        <v>267</v>
      </c>
      <c r="D1277" s="170">
        <v>2</v>
      </c>
      <c r="E1277" s="171">
        <v>2</v>
      </c>
      <c r="F1277" s="171"/>
      <c r="G1277" s="171"/>
      <c r="H1277" s="198">
        <f t="shared" si="174"/>
        <v>0</v>
      </c>
      <c r="I1277" s="203">
        <v>55</v>
      </c>
      <c r="J1277" s="25">
        <v>49</v>
      </c>
      <c r="K1277" s="25"/>
      <c r="L1277" s="184">
        <f t="shared" si="175"/>
        <v>0</v>
      </c>
      <c r="M1277" s="206">
        <v>1</v>
      </c>
      <c r="N1277" s="25">
        <v>5</v>
      </c>
      <c r="O1277" s="201">
        <f t="shared" si="176"/>
        <v>9.0909090909090912E-2</v>
      </c>
      <c r="P1277" s="172">
        <f t="shared" si="177"/>
        <v>57</v>
      </c>
      <c r="Q1277" s="173">
        <f t="shared" si="178"/>
        <v>52</v>
      </c>
      <c r="R1277" s="173">
        <f t="shared" si="179"/>
        <v>5</v>
      </c>
      <c r="S1277" s="193">
        <f t="shared" si="180"/>
        <v>8.771929824561403E-2</v>
      </c>
    </row>
    <row r="1278" spans="1:19" x14ac:dyDescent="0.2">
      <c r="A1278" s="192" t="s">
        <v>398</v>
      </c>
      <c r="B1278" s="179" t="s">
        <v>35</v>
      </c>
      <c r="C1278" s="180" t="s">
        <v>36</v>
      </c>
      <c r="D1278" s="170"/>
      <c r="E1278" s="171"/>
      <c r="F1278" s="171"/>
      <c r="G1278" s="171"/>
      <c r="H1278" s="198" t="str">
        <f t="shared" si="174"/>
        <v/>
      </c>
      <c r="I1278" s="203">
        <v>14</v>
      </c>
      <c r="J1278" s="25">
        <v>14</v>
      </c>
      <c r="K1278" s="25"/>
      <c r="L1278" s="184">
        <f t="shared" si="175"/>
        <v>0</v>
      </c>
      <c r="M1278" s="206"/>
      <c r="N1278" s="25"/>
      <c r="O1278" s="201">
        <f t="shared" si="176"/>
        <v>0</v>
      </c>
      <c r="P1278" s="172">
        <f t="shared" si="177"/>
        <v>14</v>
      </c>
      <c r="Q1278" s="173">
        <f t="shared" si="178"/>
        <v>14</v>
      </c>
      <c r="R1278" s="173" t="str">
        <f t="shared" si="179"/>
        <v/>
      </c>
      <c r="S1278" s="193" t="str">
        <f t="shared" si="180"/>
        <v/>
      </c>
    </row>
    <row r="1279" spans="1:19" x14ac:dyDescent="0.2">
      <c r="A1279" s="192" t="s">
        <v>398</v>
      </c>
      <c r="B1279" s="179" t="s">
        <v>35</v>
      </c>
      <c r="C1279" s="180" t="s">
        <v>37</v>
      </c>
      <c r="D1279" s="170"/>
      <c r="E1279" s="171"/>
      <c r="F1279" s="171"/>
      <c r="G1279" s="171"/>
      <c r="H1279" s="198" t="str">
        <f t="shared" si="174"/>
        <v/>
      </c>
      <c r="I1279" s="203">
        <v>158</v>
      </c>
      <c r="J1279" s="25">
        <v>140</v>
      </c>
      <c r="K1279" s="25"/>
      <c r="L1279" s="184">
        <f t="shared" si="175"/>
        <v>0</v>
      </c>
      <c r="M1279" s="206"/>
      <c r="N1279" s="25">
        <v>18</v>
      </c>
      <c r="O1279" s="201">
        <f t="shared" si="176"/>
        <v>0.11392405063291139</v>
      </c>
      <c r="P1279" s="172">
        <f t="shared" si="177"/>
        <v>158</v>
      </c>
      <c r="Q1279" s="173">
        <f t="shared" si="178"/>
        <v>140</v>
      </c>
      <c r="R1279" s="173">
        <f t="shared" si="179"/>
        <v>18</v>
      </c>
      <c r="S1279" s="193">
        <f t="shared" si="180"/>
        <v>0.11392405063291139</v>
      </c>
    </row>
    <row r="1280" spans="1:19" x14ac:dyDescent="0.2">
      <c r="A1280" s="192" t="s">
        <v>398</v>
      </c>
      <c r="B1280" s="179" t="s">
        <v>35</v>
      </c>
      <c r="C1280" s="180" t="s">
        <v>38</v>
      </c>
      <c r="D1280" s="170"/>
      <c r="E1280" s="171"/>
      <c r="F1280" s="171"/>
      <c r="G1280" s="171"/>
      <c r="H1280" s="198" t="str">
        <f t="shared" si="174"/>
        <v/>
      </c>
      <c r="I1280" s="203">
        <v>13</v>
      </c>
      <c r="J1280" s="25">
        <v>13</v>
      </c>
      <c r="K1280" s="25"/>
      <c r="L1280" s="184">
        <f t="shared" si="175"/>
        <v>0</v>
      </c>
      <c r="M1280" s="206"/>
      <c r="N1280" s="25"/>
      <c r="O1280" s="201">
        <f t="shared" si="176"/>
        <v>0</v>
      </c>
      <c r="P1280" s="172">
        <f t="shared" si="177"/>
        <v>13</v>
      </c>
      <c r="Q1280" s="173">
        <f t="shared" si="178"/>
        <v>13</v>
      </c>
      <c r="R1280" s="173" t="str">
        <f t="shared" si="179"/>
        <v/>
      </c>
      <c r="S1280" s="193" t="str">
        <f t="shared" si="180"/>
        <v/>
      </c>
    </row>
    <row r="1281" spans="1:19" x14ac:dyDescent="0.2">
      <c r="A1281" s="192" t="s">
        <v>398</v>
      </c>
      <c r="B1281" s="179" t="s">
        <v>39</v>
      </c>
      <c r="C1281" s="180" t="s">
        <v>268</v>
      </c>
      <c r="D1281" s="170"/>
      <c r="E1281" s="171"/>
      <c r="F1281" s="171"/>
      <c r="G1281" s="171"/>
      <c r="H1281" s="198" t="str">
        <f t="shared" si="174"/>
        <v/>
      </c>
      <c r="I1281" s="203">
        <v>4265</v>
      </c>
      <c r="J1281" s="25">
        <v>3343</v>
      </c>
      <c r="K1281" s="25"/>
      <c r="L1281" s="184">
        <f t="shared" si="175"/>
        <v>0</v>
      </c>
      <c r="M1281" s="206"/>
      <c r="N1281" s="25">
        <v>922</v>
      </c>
      <c r="O1281" s="201">
        <f t="shared" si="176"/>
        <v>0.21617819460726848</v>
      </c>
      <c r="P1281" s="172">
        <f t="shared" si="177"/>
        <v>4265</v>
      </c>
      <c r="Q1281" s="173">
        <f t="shared" si="178"/>
        <v>3343</v>
      </c>
      <c r="R1281" s="173">
        <f t="shared" si="179"/>
        <v>922</v>
      </c>
      <c r="S1281" s="193">
        <f t="shared" si="180"/>
        <v>0.21617819460726848</v>
      </c>
    </row>
    <row r="1282" spans="1:19" ht="29" x14ac:dyDescent="0.2">
      <c r="A1282" s="192" t="s">
        <v>398</v>
      </c>
      <c r="B1282" s="179" t="s">
        <v>40</v>
      </c>
      <c r="C1282" s="180" t="s">
        <v>41</v>
      </c>
      <c r="D1282" s="170"/>
      <c r="E1282" s="171"/>
      <c r="F1282" s="171"/>
      <c r="G1282" s="171"/>
      <c r="H1282" s="198" t="str">
        <f t="shared" si="174"/>
        <v/>
      </c>
      <c r="I1282" s="203">
        <v>1</v>
      </c>
      <c r="J1282" s="25">
        <v>1</v>
      </c>
      <c r="K1282" s="25"/>
      <c r="L1282" s="184">
        <f t="shared" si="175"/>
        <v>0</v>
      </c>
      <c r="M1282" s="206"/>
      <c r="N1282" s="25"/>
      <c r="O1282" s="201">
        <f t="shared" si="176"/>
        <v>0</v>
      </c>
      <c r="P1282" s="172">
        <f t="shared" si="177"/>
        <v>1</v>
      </c>
      <c r="Q1282" s="173">
        <f t="shared" si="178"/>
        <v>1</v>
      </c>
      <c r="R1282" s="173" t="str">
        <f t="shared" si="179"/>
        <v/>
      </c>
      <c r="S1282" s="193" t="str">
        <f t="shared" si="180"/>
        <v/>
      </c>
    </row>
    <row r="1283" spans="1:19" x14ac:dyDescent="0.2">
      <c r="A1283" s="192" t="s">
        <v>398</v>
      </c>
      <c r="B1283" s="179" t="s">
        <v>42</v>
      </c>
      <c r="C1283" s="180" t="s">
        <v>43</v>
      </c>
      <c r="D1283" s="170">
        <v>1</v>
      </c>
      <c r="E1283" s="171">
        <v>1</v>
      </c>
      <c r="F1283" s="171"/>
      <c r="G1283" s="171"/>
      <c r="H1283" s="198">
        <f t="shared" si="174"/>
        <v>0</v>
      </c>
      <c r="I1283" s="203">
        <v>186</v>
      </c>
      <c r="J1283" s="25">
        <v>159</v>
      </c>
      <c r="K1283" s="25"/>
      <c r="L1283" s="184">
        <f t="shared" si="175"/>
        <v>0</v>
      </c>
      <c r="M1283" s="206">
        <v>6</v>
      </c>
      <c r="N1283" s="25">
        <v>27</v>
      </c>
      <c r="O1283" s="201">
        <f t="shared" si="176"/>
        <v>0.140625</v>
      </c>
      <c r="P1283" s="172">
        <f t="shared" si="177"/>
        <v>187</v>
      </c>
      <c r="Q1283" s="173">
        <f t="shared" si="178"/>
        <v>166</v>
      </c>
      <c r="R1283" s="173">
        <f t="shared" si="179"/>
        <v>27</v>
      </c>
      <c r="S1283" s="193">
        <f t="shared" si="180"/>
        <v>0.13989637305699482</v>
      </c>
    </row>
    <row r="1284" spans="1:19" ht="29" x14ac:dyDescent="0.2">
      <c r="A1284" s="192" t="s">
        <v>398</v>
      </c>
      <c r="B1284" s="179" t="s">
        <v>42</v>
      </c>
      <c r="C1284" s="180" t="s">
        <v>45</v>
      </c>
      <c r="D1284" s="170"/>
      <c r="E1284" s="171"/>
      <c r="F1284" s="171"/>
      <c r="G1284" s="171"/>
      <c r="H1284" s="198" t="str">
        <f t="shared" si="174"/>
        <v/>
      </c>
      <c r="I1284" s="203">
        <v>277</v>
      </c>
      <c r="J1284" s="25">
        <v>255</v>
      </c>
      <c r="K1284" s="25"/>
      <c r="L1284" s="184">
        <f t="shared" si="175"/>
        <v>0</v>
      </c>
      <c r="M1284" s="206"/>
      <c r="N1284" s="25">
        <v>22</v>
      </c>
      <c r="O1284" s="201">
        <f t="shared" si="176"/>
        <v>7.9422382671480149E-2</v>
      </c>
      <c r="P1284" s="172">
        <f t="shared" si="177"/>
        <v>277</v>
      </c>
      <c r="Q1284" s="173">
        <f t="shared" si="178"/>
        <v>255</v>
      </c>
      <c r="R1284" s="173">
        <f t="shared" si="179"/>
        <v>22</v>
      </c>
      <c r="S1284" s="193">
        <f t="shared" si="180"/>
        <v>7.9422382671480149E-2</v>
      </c>
    </row>
    <row r="1285" spans="1:19" x14ac:dyDescent="0.2">
      <c r="A1285" s="192" t="s">
        <v>398</v>
      </c>
      <c r="B1285" s="179" t="s">
        <v>42</v>
      </c>
      <c r="C1285" s="180" t="s">
        <v>46</v>
      </c>
      <c r="D1285" s="170"/>
      <c r="E1285" s="171"/>
      <c r="F1285" s="171"/>
      <c r="G1285" s="171"/>
      <c r="H1285" s="198" t="str">
        <f t="shared" si="174"/>
        <v/>
      </c>
      <c r="I1285" s="203">
        <v>104</v>
      </c>
      <c r="J1285" s="25">
        <v>91</v>
      </c>
      <c r="K1285" s="25"/>
      <c r="L1285" s="184">
        <f t="shared" si="175"/>
        <v>0</v>
      </c>
      <c r="M1285" s="206"/>
      <c r="N1285" s="25">
        <v>13</v>
      </c>
      <c r="O1285" s="201">
        <f t="shared" si="176"/>
        <v>0.125</v>
      </c>
      <c r="P1285" s="172">
        <f t="shared" si="177"/>
        <v>104</v>
      </c>
      <c r="Q1285" s="173">
        <f t="shared" si="178"/>
        <v>91</v>
      </c>
      <c r="R1285" s="173">
        <f t="shared" si="179"/>
        <v>13</v>
      </c>
      <c r="S1285" s="193">
        <f t="shared" si="180"/>
        <v>0.125</v>
      </c>
    </row>
    <row r="1286" spans="1:19" x14ac:dyDescent="0.2">
      <c r="A1286" s="192" t="s">
        <v>398</v>
      </c>
      <c r="B1286" s="179" t="s">
        <v>47</v>
      </c>
      <c r="C1286" s="180" t="s">
        <v>48</v>
      </c>
      <c r="D1286" s="170"/>
      <c r="E1286" s="171"/>
      <c r="F1286" s="171"/>
      <c r="G1286" s="171"/>
      <c r="H1286" s="198" t="str">
        <f t="shared" si="174"/>
        <v/>
      </c>
      <c r="I1286" s="203">
        <v>4</v>
      </c>
      <c r="J1286" s="25">
        <v>3</v>
      </c>
      <c r="K1286" s="25"/>
      <c r="L1286" s="184">
        <f t="shared" si="175"/>
        <v>0</v>
      </c>
      <c r="M1286" s="206"/>
      <c r="N1286" s="25">
        <v>1</v>
      </c>
      <c r="O1286" s="201">
        <f t="shared" si="176"/>
        <v>0.25</v>
      </c>
      <c r="P1286" s="172">
        <f t="shared" si="177"/>
        <v>4</v>
      </c>
      <c r="Q1286" s="173">
        <f t="shared" si="178"/>
        <v>3</v>
      </c>
      <c r="R1286" s="173">
        <f t="shared" si="179"/>
        <v>1</v>
      </c>
      <c r="S1286" s="193">
        <f t="shared" si="180"/>
        <v>0.25</v>
      </c>
    </row>
    <row r="1287" spans="1:19" ht="43" x14ac:dyDescent="0.2">
      <c r="A1287" s="192" t="s">
        <v>398</v>
      </c>
      <c r="B1287" s="179" t="s">
        <v>539</v>
      </c>
      <c r="C1287" s="180" t="s">
        <v>49</v>
      </c>
      <c r="D1287" s="170"/>
      <c r="E1287" s="171"/>
      <c r="F1287" s="171"/>
      <c r="G1287" s="171"/>
      <c r="H1287" s="198" t="str">
        <f t="shared" si="174"/>
        <v/>
      </c>
      <c r="I1287" s="203">
        <v>1</v>
      </c>
      <c r="J1287" s="25"/>
      <c r="K1287" s="25"/>
      <c r="L1287" s="184" t="str">
        <f t="shared" si="175"/>
        <v/>
      </c>
      <c r="M1287" s="206"/>
      <c r="N1287" s="25">
        <v>1</v>
      </c>
      <c r="O1287" s="201">
        <f t="shared" si="176"/>
        <v>1</v>
      </c>
      <c r="P1287" s="172">
        <f t="shared" si="177"/>
        <v>1</v>
      </c>
      <c r="Q1287" s="173" t="str">
        <f t="shared" si="178"/>
        <v/>
      </c>
      <c r="R1287" s="173">
        <f t="shared" si="179"/>
        <v>1</v>
      </c>
      <c r="S1287" s="193" t="str">
        <f t="shared" si="180"/>
        <v/>
      </c>
    </row>
    <row r="1288" spans="1:19" x14ac:dyDescent="0.2">
      <c r="A1288" s="192" t="s">
        <v>398</v>
      </c>
      <c r="B1288" s="179" t="s">
        <v>53</v>
      </c>
      <c r="C1288" s="180" t="s">
        <v>54</v>
      </c>
      <c r="D1288" s="170"/>
      <c r="E1288" s="171"/>
      <c r="F1288" s="171"/>
      <c r="G1288" s="171"/>
      <c r="H1288" s="198" t="str">
        <f t="shared" si="174"/>
        <v/>
      </c>
      <c r="I1288" s="203">
        <v>6</v>
      </c>
      <c r="J1288" s="25">
        <v>5</v>
      </c>
      <c r="K1288" s="25"/>
      <c r="L1288" s="184">
        <f t="shared" si="175"/>
        <v>0</v>
      </c>
      <c r="M1288" s="206"/>
      <c r="N1288" s="25">
        <v>1</v>
      </c>
      <c r="O1288" s="201">
        <f t="shared" si="176"/>
        <v>0.16666666666666666</v>
      </c>
      <c r="P1288" s="172">
        <f t="shared" si="177"/>
        <v>6</v>
      </c>
      <c r="Q1288" s="173">
        <f t="shared" si="178"/>
        <v>5</v>
      </c>
      <c r="R1288" s="173">
        <f t="shared" si="179"/>
        <v>1</v>
      </c>
      <c r="S1288" s="193">
        <f t="shared" si="180"/>
        <v>0.16666666666666666</v>
      </c>
    </row>
    <row r="1289" spans="1:19" x14ac:dyDescent="0.2">
      <c r="A1289" s="192" t="s">
        <v>398</v>
      </c>
      <c r="B1289" s="179" t="s">
        <v>55</v>
      </c>
      <c r="C1289" s="180" t="s">
        <v>56</v>
      </c>
      <c r="D1289" s="170"/>
      <c r="E1289" s="171"/>
      <c r="F1289" s="171"/>
      <c r="G1289" s="171"/>
      <c r="H1289" s="198" t="str">
        <f t="shared" si="174"/>
        <v/>
      </c>
      <c r="I1289" s="203">
        <v>273</v>
      </c>
      <c r="J1289" s="25">
        <v>244</v>
      </c>
      <c r="K1289" s="25"/>
      <c r="L1289" s="184">
        <f t="shared" si="175"/>
        <v>0</v>
      </c>
      <c r="M1289" s="206"/>
      <c r="N1289" s="25">
        <v>29</v>
      </c>
      <c r="O1289" s="201">
        <f t="shared" si="176"/>
        <v>0.10622710622710622</v>
      </c>
      <c r="P1289" s="172">
        <f t="shared" si="177"/>
        <v>273</v>
      </c>
      <c r="Q1289" s="173">
        <f t="shared" si="178"/>
        <v>244</v>
      </c>
      <c r="R1289" s="173">
        <f t="shared" si="179"/>
        <v>29</v>
      </c>
      <c r="S1289" s="193">
        <f t="shared" si="180"/>
        <v>0.10622710622710622</v>
      </c>
    </row>
    <row r="1290" spans="1:19" x14ac:dyDescent="0.2">
      <c r="A1290" s="192" t="s">
        <v>398</v>
      </c>
      <c r="B1290" s="179" t="s">
        <v>57</v>
      </c>
      <c r="C1290" s="180" t="s">
        <v>58</v>
      </c>
      <c r="D1290" s="170"/>
      <c r="E1290" s="171"/>
      <c r="F1290" s="171"/>
      <c r="G1290" s="171"/>
      <c r="H1290" s="198" t="str">
        <f t="shared" si="174"/>
        <v/>
      </c>
      <c r="I1290" s="203">
        <v>23</v>
      </c>
      <c r="J1290" s="25">
        <v>19</v>
      </c>
      <c r="K1290" s="25"/>
      <c r="L1290" s="184">
        <f t="shared" si="175"/>
        <v>0</v>
      </c>
      <c r="M1290" s="206"/>
      <c r="N1290" s="25">
        <v>4</v>
      </c>
      <c r="O1290" s="201">
        <f t="shared" si="176"/>
        <v>0.17391304347826086</v>
      </c>
      <c r="P1290" s="172">
        <f t="shared" si="177"/>
        <v>23</v>
      </c>
      <c r="Q1290" s="173">
        <f t="shared" si="178"/>
        <v>19</v>
      </c>
      <c r="R1290" s="173">
        <f t="shared" si="179"/>
        <v>4</v>
      </c>
      <c r="S1290" s="193">
        <f t="shared" si="180"/>
        <v>0.17391304347826086</v>
      </c>
    </row>
    <row r="1291" spans="1:19" x14ac:dyDescent="0.2">
      <c r="A1291" s="192" t="s">
        <v>398</v>
      </c>
      <c r="B1291" s="179" t="s">
        <v>65</v>
      </c>
      <c r="C1291" s="180" t="s">
        <v>66</v>
      </c>
      <c r="D1291" s="170"/>
      <c r="E1291" s="171"/>
      <c r="F1291" s="171"/>
      <c r="G1291" s="171"/>
      <c r="H1291" s="198" t="str">
        <f t="shared" si="174"/>
        <v/>
      </c>
      <c r="I1291" s="203">
        <v>428</v>
      </c>
      <c r="J1291" s="25">
        <v>373</v>
      </c>
      <c r="K1291" s="25"/>
      <c r="L1291" s="184">
        <f t="shared" si="175"/>
        <v>0</v>
      </c>
      <c r="M1291" s="206">
        <v>1</v>
      </c>
      <c r="N1291" s="25">
        <v>55</v>
      </c>
      <c r="O1291" s="201">
        <f t="shared" si="176"/>
        <v>0.12820512820512819</v>
      </c>
      <c r="P1291" s="172">
        <f t="shared" si="177"/>
        <v>428</v>
      </c>
      <c r="Q1291" s="173">
        <f t="shared" si="178"/>
        <v>374</v>
      </c>
      <c r="R1291" s="173">
        <f t="shared" si="179"/>
        <v>55</v>
      </c>
      <c r="S1291" s="193">
        <f t="shared" si="180"/>
        <v>0.12820512820512819</v>
      </c>
    </row>
    <row r="1292" spans="1:19" x14ac:dyDescent="0.2">
      <c r="A1292" s="192" t="s">
        <v>398</v>
      </c>
      <c r="B1292" s="179" t="s">
        <v>83</v>
      </c>
      <c r="C1292" s="180" t="s">
        <v>84</v>
      </c>
      <c r="D1292" s="170"/>
      <c r="E1292" s="171"/>
      <c r="F1292" s="171"/>
      <c r="G1292" s="171"/>
      <c r="H1292" s="198" t="str">
        <f t="shared" si="174"/>
        <v/>
      </c>
      <c r="I1292" s="203">
        <v>1</v>
      </c>
      <c r="J1292" s="25">
        <v>1</v>
      </c>
      <c r="K1292" s="25"/>
      <c r="L1292" s="184">
        <f t="shared" si="175"/>
        <v>0</v>
      </c>
      <c r="M1292" s="206"/>
      <c r="N1292" s="25"/>
      <c r="O1292" s="201">
        <f t="shared" si="176"/>
        <v>0</v>
      </c>
      <c r="P1292" s="172">
        <f t="shared" si="177"/>
        <v>1</v>
      </c>
      <c r="Q1292" s="173">
        <f t="shared" si="178"/>
        <v>1</v>
      </c>
      <c r="R1292" s="173" t="str">
        <f t="shared" si="179"/>
        <v/>
      </c>
      <c r="S1292" s="193" t="str">
        <f t="shared" si="180"/>
        <v/>
      </c>
    </row>
    <row r="1293" spans="1:19" x14ac:dyDescent="0.2">
      <c r="A1293" s="192" t="s">
        <v>398</v>
      </c>
      <c r="B1293" s="179" t="s">
        <v>87</v>
      </c>
      <c r="C1293" s="180" t="s">
        <v>283</v>
      </c>
      <c r="D1293" s="170"/>
      <c r="E1293" s="171"/>
      <c r="F1293" s="171"/>
      <c r="G1293" s="171"/>
      <c r="H1293" s="198" t="str">
        <f t="shared" si="174"/>
        <v/>
      </c>
      <c r="I1293" s="203">
        <v>1657</v>
      </c>
      <c r="J1293" s="25">
        <v>1135</v>
      </c>
      <c r="K1293" s="25"/>
      <c r="L1293" s="184">
        <f t="shared" si="175"/>
        <v>0</v>
      </c>
      <c r="M1293" s="206">
        <v>8</v>
      </c>
      <c r="N1293" s="25">
        <v>514</v>
      </c>
      <c r="O1293" s="201">
        <f t="shared" si="176"/>
        <v>0.31019915509957757</v>
      </c>
      <c r="P1293" s="172">
        <f t="shared" si="177"/>
        <v>1657</v>
      </c>
      <c r="Q1293" s="173">
        <f t="shared" si="178"/>
        <v>1143</v>
      </c>
      <c r="R1293" s="173">
        <f t="shared" si="179"/>
        <v>514</v>
      </c>
      <c r="S1293" s="193">
        <f t="shared" si="180"/>
        <v>0.31019915509957757</v>
      </c>
    </row>
    <row r="1294" spans="1:19" x14ac:dyDescent="0.2">
      <c r="A1294" s="192" t="s">
        <v>398</v>
      </c>
      <c r="B1294" s="179" t="s">
        <v>90</v>
      </c>
      <c r="C1294" s="180" t="s">
        <v>91</v>
      </c>
      <c r="D1294" s="170"/>
      <c r="E1294" s="171"/>
      <c r="F1294" s="171"/>
      <c r="G1294" s="171"/>
      <c r="H1294" s="198" t="str">
        <f t="shared" si="174"/>
        <v/>
      </c>
      <c r="I1294" s="203">
        <v>1</v>
      </c>
      <c r="J1294" s="25">
        <v>1</v>
      </c>
      <c r="K1294" s="25"/>
      <c r="L1294" s="184">
        <f t="shared" si="175"/>
        <v>0</v>
      </c>
      <c r="M1294" s="206"/>
      <c r="N1294" s="25"/>
      <c r="O1294" s="201">
        <f t="shared" si="176"/>
        <v>0</v>
      </c>
      <c r="P1294" s="172">
        <f t="shared" si="177"/>
        <v>1</v>
      </c>
      <c r="Q1294" s="173">
        <f t="shared" si="178"/>
        <v>1</v>
      </c>
      <c r="R1294" s="173" t="str">
        <f t="shared" si="179"/>
        <v/>
      </c>
      <c r="S1294" s="193" t="str">
        <f t="shared" si="180"/>
        <v/>
      </c>
    </row>
    <row r="1295" spans="1:19" x14ac:dyDescent="0.2">
      <c r="A1295" s="192" t="s">
        <v>398</v>
      </c>
      <c r="B1295" s="179" t="s">
        <v>92</v>
      </c>
      <c r="C1295" s="180" t="s">
        <v>365</v>
      </c>
      <c r="D1295" s="170"/>
      <c r="E1295" s="171"/>
      <c r="F1295" s="171"/>
      <c r="G1295" s="171"/>
      <c r="H1295" s="198" t="str">
        <f t="shared" si="174"/>
        <v/>
      </c>
      <c r="I1295" s="203">
        <v>180</v>
      </c>
      <c r="J1295" s="25">
        <v>130</v>
      </c>
      <c r="K1295" s="25"/>
      <c r="L1295" s="184">
        <f t="shared" si="175"/>
        <v>0</v>
      </c>
      <c r="M1295" s="206"/>
      <c r="N1295" s="25">
        <v>50</v>
      </c>
      <c r="O1295" s="201">
        <f t="shared" si="176"/>
        <v>0.27777777777777779</v>
      </c>
      <c r="P1295" s="172">
        <f t="shared" si="177"/>
        <v>180</v>
      </c>
      <c r="Q1295" s="173">
        <f t="shared" si="178"/>
        <v>130</v>
      </c>
      <c r="R1295" s="173">
        <f t="shared" si="179"/>
        <v>50</v>
      </c>
      <c r="S1295" s="193">
        <f t="shared" si="180"/>
        <v>0.27777777777777779</v>
      </c>
    </row>
    <row r="1296" spans="1:19" x14ac:dyDescent="0.2">
      <c r="A1296" s="192" t="s">
        <v>398</v>
      </c>
      <c r="B1296" s="179" t="s">
        <v>92</v>
      </c>
      <c r="C1296" s="180" t="s">
        <v>93</v>
      </c>
      <c r="D1296" s="170"/>
      <c r="E1296" s="171"/>
      <c r="F1296" s="171"/>
      <c r="G1296" s="171"/>
      <c r="H1296" s="198" t="str">
        <f t="shared" si="174"/>
        <v/>
      </c>
      <c r="I1296" s="203">
        <v>418</v>
      </c>
      <c r="J1296" s="25">
        <v>313</v>
      </c>
      <c r="K1296" s="25"/>
      <c r="L1296" s="184">
        <f t="shared" si="175"/>
        <v>0</v>
      </c>
      <c r="M1296" s="206"/>
      <c r="N1296" s="25">
        <v>105</v>
      </c>
      <c r="O1296" s="201">
        <f t="shared" si="176"/>
        <v>0.25119617224880381</v>
      </c>
      <c r="P1296" s="172">
        <f t="shared" si="177"/>
        <v>418</v>
      </c>
      <c r="Q1296" s="173">
        <f t="shared" si="178"/>
        <v>313</v>
      </c>
      <c r="R1296" s="173">
        <f t="shared" si="179"/>
        <v>105</v>
      </c>
      <c r="S1296" s="193">
        <f t="shared" si="180"/>
        <v>0.25119617224880381</v>
      </c>
    </row>
    <row r="1297" spans="1:19" x14ac:dyDescent="0.2">
      <c r="A1297" s="192" t="s">
        <v>398</v>
      </c>
      <c r="B1297" s="240" t="s">
        <v>98</v>
      </c>
      <c r="C1297" s="180" t="s">
        <v>99</v>
      </c>
      <c r="D1297" s="170"/>
      <c r="E1297" s="171"/>
      <c r="F1297" s="171"/>
      <c r="G1297" s="171"/>
      <c r="H1297" s="198" t="str">
        <f t="shared" si="174"/>
        <v/>
      </c>
      <c r="I1297" s="203">
        <v>421</v>
      </c>
      <c r="J1297" s="25">
        <v>411</v>
      </c>
      <c r="K1297" s="25"/>
      <c r="L1297" s="184">
        <f t="shared" si="175"/>
        <v>0</v>
      </c>
      <c r="M1297" s="206"/>
      <c r="N1297" s="25">
        <v>10</v>
      </c>
      <c r="O1297" s="201">
        <f t="shared" si="176"/>
        <v>2.3752969121140142E-2</v>
      </c>
      <c r="P1297" s="172">
        <f t="shared" si="177"/>
        <v>421</v>
      </c>
      <c r="Q1297" s="173">
        <f t="shared" si="178"/>
        <v>411</v>
      </c>
      <c r="R1297" s="173">
        <f t="shared" si="179"/>
        <v>10</v>
      </c>
      <c r="S1297" s="193">
        <f t="shared" si="180"/>
        <v>2.3752969121140142E-2</v>
      </c>
    </row>
    <row r="1298" spans="1:19" x14ac:dyDescent="0.2">
      <c r="A1298" s="192" t="s">
        <v>398</v>
      </c>
      <c r="B1298" s="179" t="s">
        <v>538</v>
      </c>
      <c r="C1298" s="180" t="s">
        <v>100</v>
      </c>
      <c r="D1298" s="170"/>
      <c r="E1298" s="171"/>
      <c r="F1298" s="171"/>
      <c r="G1298" s="171"/>
      <c r="H1298" s="198" t="str">
        <f t="shared" si="174"/>
        <v/>
      </c>
      <c r="I1298" s="203">
        <v>143</v>
      </c>
      <c r="J1298" s="25">
        <v>108</v>
      </c>
      <c r="K1298" s="25"/>
      <c r="L1298" s="184">
        <f t="shared" si="175"/>
        <v>0</v>
      </c>
      <c r="M1298" s="206">
        <v>4</v>
      </c>
      <c r="N1298" s="25">
        <v>31</v>
      </c>
      <c r="O1298" s="201">
        <f t="shared" si="176"/>
        <v>0.21678321678321677</v>
      </c>
      <c r="P1298" s="172">
        <f t="shared" si="177"/>
        <v>143</v>
      </c>
      <c r="Q1298" s="173">
        <f t="shared" si="178"/>
        <v>112</v>
      </c>
      <c r="R1298" s="173">
        <f t="shared" si="179"/>
        <v>31</v>
      </c>
      <c r="S1298" s="193">
        <f t="shared" si="180"/>
        <v>0.21678321678321677</v>
      </c>
    </row>
    <row r="1299" spans="1:19" x14ac:dyDescent="0.2">
      <c r="A1299" s="192" t="s">
        <v>398</v>
      </c>
      <c r="B1299" s="179" t="s">
        <v>103</v>
      </c>
      <c r="C1299" s="180" t="s">
        <v>104</v>
      </c>
      <c r="D1299" s="170"/>
      <c r="E1299" s="171"/>
      <c r="F1299" s="171"/>
      <c r="G1299" s="171"/>
      <c r="H1299" s="198" t="str">
        <f t="shared" si="174"/>
        <v/>
      </c>
      <c r="I1299" s="203">
        <v>134</v>
      </c>
      <c r="J1299" s="25">
        <v>112</v>
      </c>
      <c r="K1299" s="25"/>
      <c r="L1299" s="184">
        <f t="shared" si="175"/>
        <v>0</v>
      </c>
      <c r="M1299" s="206"/>
      <c r="N1299" s="25">
        <v>22</v>
      </c>
      <c r="O1299" s="201">
        <f t="shared" si="176"/>
        <v>0.16417910447761194</v>
      </c>
      <c r="P1299" s="172">
        <f t="shared" si="177"/>
        <v>134</v>
      </c>
      <c r="Q1299" s="173">
        <f t="shared" si="178"/>
        <v>112</v>
      </c>
      <c r="R1299" s="173">
        <f t="shared" si="179"/>
        <v>22</v>
      </c>
      <c r="S1299" s="193">
        <f t="shared" si="180"/>
        <v>0.16417910447761194</v>
      </c>
    </row>
    <row r="1300" spans="1:19" x14ac:dyDescent="0.2">
      <c r="A1300" s="192" t="s">
        <v>398</v>
      </c>
      <c r="B1300" s="179" t="s">
        <v>105</v>
      </c>
      <c r="C1300" s="180" t="s">
        <v>106</v>
      </c>
      <c r="D1300" s="170"/>
      <c r="E1300" s="171"/>
      <c r="F1300" s="171"/>
      <c r="G1300" s="171"/>
      <c r="H1300" s="198" t="str">
        <f t="shared" si="174"/>
        <v/>
      </c>
      <c r="I1300" s="203">
        <v>5</v>
      </c>
      <c r="J1300" s="25">
        <v>3</v>
      </c>
      <c r="K1300" s="25"/>
      <c r="L1300" s="184">
        <f t="shared" si="175"/>
        <v>0</v>
      </c>
      <c r="M1300" s="206"/>
      <c r="N1300" s="25">
        <v>2</v>
      </c>
      <c r="O1300" s="201">
        <f t="shared" si="176"/>
        <v>0.4</v>
      </c>
      <c r="P1300" s="172">
        <f t="shared" si="177"/>
        <v>5</v>
      </c>
      <c r="Q1300" s="173">
        <f t="shared" si="178"/>
        <v>3</v>
      </c>
      <c r="R1300" s="173">
        <f t="shared" si="179"/>
        <v>2</v>
      </c>
      <c r="S1300" s="193">
        <f t="shared" si="180"/>
        <v>0.4</v>
      </c>
    </row>
    <row r="1301" spans="1:19" x14ac:dyDescent="0.2">
      <c r="A1301" s="192" t="s">
        <v>398</v>
      </c>
      <c r="B1301" s="179" t="s">
        <v>110</v>
      </c>
      <c r="C1301" s="180" t="s">
        <v>111</v>
      </c>
      <c r="D1301" s="170"/>
      <c r="E1301" s="171"/>
      <c r="F1301" s="171"/>
      <c r="G1301" s="171"/>
      <c r="H1301" s="198" t="str">
        <f t="shared" si="174"/>
        <v/>
      </c>
      <c r="I1301" s="203">
        <v>14</v>
      </c>
      <c r="J1301" s="25">
        <v>13</v>
      </c>
      <c r="K1301" s="25"/>
      <c r="L1301" s="184">
        <f t="shared" si="175"/>
        <v>0</v>
      </c>
      <c r="M1301" s="206"/>
      <c r="N1301" s="25">
        <v>1</v>
      </c>
      <c r="O1301" s="201">
        <f t="shared" si="176"/>
        <v>7.1428571428571425E-2</v>
      </c>
      <c r="P1301" s="172">
        <f t="shared" si="177"/>
        <v>14</v>
      </c>
      <c r="Q1301" s="173">
        <f t="shared" si="178"/>
        <v>13</v>
      </c>
      <c r="R1301" s="173">
        <f t="shared" si="179"/>
        <v>1</v>
      </c>
      <c r="S1301" s="193">
        <f t="shared" si="180"/>
        <v>7.1428571428571425E-2</v>
      </c>
    </row>
    <row r="1302" spans="1:19" x14ac:dyDescent="0.2">
      <c r="A1302" s="192" t="s">
        <v>398</v>
      </c>
      <c r="B1302" s="179" t="s">
        <v>537</v>
      </c>
      <c r="C1302" s="180" t="s">
        <v>366</v>
      </c>
      <c r="D1302" s="170"/>
      <c r="E1302" s="171"/>
      <c r="F1302" s="171"/>
      <c r="G1302" s="171"/>
      <c r="H1302" s="198" t="str">
        <f t="shared" si="174"/>
        <v/>
      </c>
      <c r="I1302" s="203">
        <v>14</v>
      </c>
      <c r="J1302" s="25">
        <v>13</v>
      </c>
      <c r="K1302" s="25"/>
      <c r="L1302" s="184">
        <f t="shared" si="175"/>
        <v>0</v>
      </c>
      <c r="M1302" s="206"/>
      <c r="N1302" s="25">
        <v>1</v>
      </c>
      <c r="O1302" s="201">
        <f t="shared" si="176"/>
        <v>7.1428571428571425E-2</v>
      </c>
      <c r="P1302" s="172">
        <f t="shared" si="177"/>
        <v>14</v>
      </c>
      <c r="Q1302" s="173">
        <f t="shared" si="178"/>
        <v>13</v>
      </c>
      <c r="R1302" s="173">
        <f t="shared" si="179"/>
        <v>1</v>
      </c>
      <c r="S1302" s="193">
        <f t="shared" si="180"/>
        <v>7.1428571428571425E-2</v>
      </c>
    </row>
    <row r="1303" spans="1:19" x14ac:dyDescent="0.2">
      <c r="A1303" s="192" t="s">
        <v>398</v>
      </c>
      <c r="B1303" s="179" t="s">
        <v>130</v>
      </c>
      <c r="C1303" s="180" t="s">
        <v>131</v>
      </c>
      <c r="D1303" s="170"/>
      <c r="E1303" s="171"/>
      <c r="F1303" s="171"/>
      <c r="G1303" s="171"/>
      <c r="H1303" s="198" t="str">
        <f t="shared" si="174"/>
        <v/>
      </c>
      <c r="I1303" s="203">
        <v>7</v>
      </c>
      <c r="J1303" s="25">
        <v>6</v>
      </c>
      <c r="K1303" s="25"/>
      <c r="L1303" s="184">
        <f t="shared" si="175"/>
        <v>0</v>
      </c>
      <c r="M1303" s="206"/>
      <c r="N1303" s="25">
        <v>1</v>
      </c>
      <c r="O1303" s="201">
        <f t="shared" si="176"/>
        <v>0.14285714285714285</v>
      </c>
      <c r="P1303" s="172">
        <f t="shared" si="177"/>
        <v>7</v>
      </c>
      <c r="Q1303" s="173">
        <f t="shared" si="178"/>
        <v>6</v>
      </c>
      <c r="R1303" s="173">
        <f t="shared" si="179"/>
        <v>1</v>
      </c>
      <c r="S1303" s="193">
        <f t="shared" si="180"/>
        <v>0.14285714285714285</v>
      </c>
    </row>
    <row r="1304" spans="1:19" x14ac:dyDescent="0.2">
      <c r="A1304" s="192" t="s">
        <v>398</v>
      </c>
      <c r="B1304" s="179" t="s">
        <v>133</v>
      </c>
      <c r="C1304" s="180" t="s">
        <v>134</v>
      </c>
      <c r="D1304" s="170"/>
      <c r="E1304" s="171"/>
      <c r="F1304" s="171"/>
      <c r="G1304" s="171"/>
      <c r="H1304" s="198" t="str">
        <f t="shared" si="174"/>
        <v/>
      </c>
      <c r="I1304" s="203">
        <v>441</v>
      </c>
      <c r="J1304" s="25">
        <v>427</v>
      </c>
      <c r="K1304" s="25"/>
      <c r="L1304" s="184">
        <f t="shared" si="175"/>
        <v>0</v>
      </c>
      <c r="M1304" s="206"/>
      <c r="N1304" s="25">
        <v>14</v>
      </c>
      <c r="O1304" s="201">
        <f t="shared" si="176"/>
        <v>3.1746031746031744E-2</v>
      </c>
      <c r="P1304" s="172">
        <f t="shared" si="177"/>
        <v>441</v>
      </c>
      <c r="Q1304" s="173">
        <f t="shared" si="178"/>
        <v>427</v>
      </c>
      <c r="R1304" s="173">
        <f t="shared" si="179"/>
        <v>14</v>
      </c>
      <c r="S1304" s="193">
        <f t="shared" si="180"/>
        <v>3.1746031746031744E-2</v>
      </c>
    </row>
    <row r="1305" spans="1:19" x14ac:dyDescent="0.2">
      <c r="A1305" s="192" t="s">
        <v>398</v>
      </c>
      <c r="B1305" s="179" t="s">
        <v>135</v>
      </c>
      <c r="C1305" s="180" t="s">
        <v>367</v>
      </c>
      <c r="D1305" s="170"/>
      <c r="E1305" s="171"/>
      <c r="F1305" s="171"/>
      <c r="G1305" s="171"/>
      <c r="H1305" s="198" t="str">
        <f t="shared" si="174"/>
        <v/>
      </c>
      <c r="I1305" s="203">
        <v>478</v>
      </c>
      <c r="J1305" s="25">
        <v>441</v>
      </c>
      <c r="K1305" s="25"/>
      <c r="L1305" s="184">
        <f t="shared" si="175"/>
        <v>0</v>
      </c>
      <c r="M1305" s="206">
        <v>1</v>
      </c>
      <c r="N1305" s="25">
        <v>36</v>
      </c>
      <c r="O1305" s="201">
        <f t="shared" si="176"/>
        <v>7.5313807531380755E-2</v>
      </c>
      <c r="P1305" s="172">
        <f t="shared" si="177"/>
        <v>478</v>
      </c>
      <c r="Q1305" s="173">
        <f t="shared" si="178"/>
        <v>442</v>
      </c>
      <c r="R1305" s="173">
        <f t="shared" si="179"/>
        <v>36</v>
      </c>
      <c r="S1305" s="193">
        <f t="shared" si="180"/>
        <v>7.5313807531380755E-2</v>
      </c>
    </row>
    <row r="1306" spans="1:19" x14ac:dyDescent="0.2">
      <c r="A1306" s="192" t="s">
        <v>398</v>
      </c>
      <c r="B1306" s="179" t="s">
        <v>135</v>
      </c>
      <c r="C1306" s="180" t="s">
        <v>136</v>
      </c>
      <c r="D1306" s="170"/>
      <c r="E1306" s="171"/>
      <c r="F1306" s="171"/>
      <c r="G1306" s="171"/>
      <c r="H1306" s="198" t="str">
        <f t="shared" si="174"/>
        <v/>
      </c>
      <c r="I1306" s="203">
        <v>1949</v>
      </c>
      <c r="J1306" s="25">
        <v>1887</v>
      </c>
      <c r="K1306" s="25"/>
      <c r="L1306" s="184">
        <f t="shared" si="175"/>
        <v>0</v>
      </c>
      <c r="M1306" s="206"/>
      <c r="N1306" s="25">
        <v>62</v>
      </c>
      <c r="O1306" s="201">
        <f t="shared" si="176"/>
        <v>3.1811185223191381E-2</v>
      </c>
      <c r="P1306" s="172">
        <f t="shared" si="177"/>
        <v>1949</v>
      </c>
      <c r="Q1306" s="173">
        <f t="shared" si="178"/>
        <v>1887</v>
      </c>
      <c r="R1306" s="173">
        <f t="shared" si="179"/>
        <v>62</v>
      </c>
      <c r="S1306" s="193">
        <f t="shared" si="180"/>
        <v>3.1811185223191381E-2</v>
      </c>
    </row>
    <row r="1307" spans="1:19" x14ac:dyDescent="0.2">
      <c r="A1307" s="192" t="s">
        <v>398</v>
      </c>
      <c r="B1307" s="179" t="s">
        <v>147</v>
      </c>
      <c r="C1307" s="180" t="s">
        <v>148</v>
      </c>
      <c r="D1307" s="170"/>
      <c r="E1307" s="171"/>
      <c r="F1307" s="171"/>
      <c r="G1307" s="171"/>
      <c r="H1307" s="198" t="str">
        <f t="shared" si="174"/>
        <v/>
      </c>
      <c r="I1307" s="203">
        <v>155</v>
      </c>
      <c r="J1307" s="25">
        <v>152</v>
      </c>
      <c r="K1307" s="25"/>
      <c r="L1307" s="184">
        <f t="shared" si="175"/>
        <v>0</v>
      </c>
      <c r="M1307" s="206">
        <v>3</v>
      </c>
      <c r="N1307" s="25"/>
      <c r="O1307" s="201">
        <f t="shared" si="176"/>
        <v>0</v>
      </c>
      <c r="P1307" s="172">
        <f t="shared" si="177"/>
        <v>155</v>
      </c>
      <c r="Q1307" s="173">
        <f t="shared" si="178"/>
        <v>155</v>
      </c>
      <c r="R1307" s="173" t="str">
        <f t="shared" si="179"/>
        <v/>
      </c>
      <c r="S1307" s="193" t="str">
        <f t="shared" si="180"/>
        <v/>
      </c>
    </row>
    <row r="1308" spans="1:19" x14ac:dyDescent="0.2">
      <c r="A1308" s="192" t="s">
        <v>398</v>
      </c>
      <c r="B1308" s="179" t="s">
        <v>153</v>
      </c>
      <c r="C1308" s="180" t="s">
        <v>154</v>
      </c>
      <c r="D1308" s="170"/>
      <c r="E1308" s="171"/>
      <c r="F1308" s="171"/>
      <c r="G1308" s="171"/>
      <c r="H1308" s="198" t="str">
        <f t="shared" si="174"/>
        <v/>
      </c>
      <c r="I1308" s="203">
        <v>573</v>
      </c>
      <c r="J1308" s="25">
        <v>203</v>
      </c>
      <c r="K1308" s="25"/>
      <c r="L1308" s="184">
        <f t="shared" si="175"/>
        <v>0</v>
      </c>
      <c r="M1308" s="206">
        <v>116</v>
      </c>
      <c r="N1308" s="25">
        <v>254</v>
      </c>
      <c r="O1308" s="201">
        <f t="shared" si="176"/>
        <v>0.44328097731239091</v>
      </c>
      <c r="P1308" s="172">
        <f t="shared" si="177"/>
        <v>573</v>
      </c>
      <c r="Q1308" s="173">
        <f t="shared" si="178"/>
        <v>319</v>
      </c>
      <c r="R1308" s="173">
        <f t="shared" si="179"/>
        <v>254</v>
      </c>
      <c r="S1308" s="193">
        <f t="shared" si="180"/>
        <v>0.44328097731239091</v>
      </c>
    </row>
    <row r="1309" spans="1:19" ht="29" x14ac:dyDescent="0.2">
      <c r="A1309" s="192" t="s">
        <v>398</v>
      </c>
      <c r="B1309" s="179" t="s">
        <v>541</v>
      </c>
      <c r="C1309" s="180" t="s">
        <v>155</v>
      </c>
      <c r="D1309" s="170"/>
      <c r="E1309" s="171"/>
      <c r="F1309" s="171"/>
      <c r="G1309" s="171"/>
      <c r="H1309" s="198" t="str">
        <f t="shared" si="174"/>
        <v/>
      </c>
      <c r="I1309" s="203">
        <v>2</v>
      </c>
      <c r="J1309" s="25">
        <v>2</v>
      </c>
      <c r="K1309" s="25"/>
      <c r="L1309" s="184">
        <f t="shared" si="175"/>
        <v>0</v>
      </c>
      <c r="M1309" s="206"/>
      <c r="N1309" s="25"/>
      <c r="O1309" s="201">
        <f t="shared" si="176"/>
        <v>0</v>
      </c>
      <c r="P1309" s="172">
        <f t="shared" si="177"/>
        <v>2</v>
      </c>
      <c r="Q1309" s="173">
        <f t="shared" si="178"/>
        <v>2</v>
      </c>
      <c r="R1309" s="173" t="str">
        <f t="shared" si="179"/>
        <v/>
      </c>
      <c r="S1309" s="193" t="str">
        <f t="shared" si="180"/>
        <v/>
      </c>
    </row>
    <row r="1310" spans="1:19" x14ac:dyDescent="0.2">
      <c r="A1310" s="192" t="s">
        <v>398</v>
      </c>
      <c r="B1310" s="179" t="s">
        <v>156</v>
      </c>
      <c r="C1310" s="180" t="s">
        <v>302</v>
      </c>
      <c r="D1310" s="170"/>
      <c r="E1310" s="171"/>
      <c r="F1310" s="171"/>
      <c r="G1310" s="171"/>
      <c r="H1310" s="198" t="str">
        <f t="shared" si="174"/>
        <v/>
      </c>
      <c r="I1310" s="203">
        <v>8</v>
      </c>
      <c r="J1310" s="25">
        <v>4</v>
      </c>
      <c r="K1310" s="25"/>
      <c r="L1310" s="184">
        <f t="shared" si="175"/>
        <v>0</v>
      </c>
      <c r="M1310" s="206"/>
      <c r="N1310" s="25">
        <v>4</v>
      </c>
      <c r="O1310" s="201">
        <f t="shared" si="176"/>
        <v>0.5</v>
      </c>
      <c r="P1310" s="172">
        <f t="shared" si="177"/>
        <v>8</v>
      </c>
      <c r="Q1310" s="173">
        <f t="shared" si="178"/>
        <v>4</v>
      </c>
      <c r="R1310" s="173">
        <f t="shared" si="179"/>
        <v>4</v>
      </c>
      <c r="S1310" s="193">
        <f t="shared" si="180"/>
        <v>0.5</v>
      </c>
    </row>
    <row r="1311" spans="1:19" x14ac:dyDescent="0.2">
      <c r="A1311" s="192" t="s">
        <v>398</v>
      </c>
      <c r="B1311" s="179" t="s">
        <v>158</v>
      </c>
      <c r="C1311" s="180" t="s">
        <v>159</v>
      </c>
      <c r="D1311" s="170"/>
      <c r="E1311" s="171"/>
      <c r="F1311" s="171"/>
      <c r="G1311" s="171"/>
      <c r="H1311" s="198" t="str">
        <f t="shared" si="174"/>
        <v/>
      </c>
      <c r="I1311" s="203">
        <v>20</v>
      </c>
      <c r="J1311" s="25">
        <v>19</v>
      </c>
      <c r="K1311" s="25"/>
      <c r="L1311" s="184">
        <f t="shared" si="175"/>
        <v>0</v>
      </c>
      <c r="M1311" s="206"/>
      <c r="N1311" s="25">
        <v>1</v>
      </c>
      <c r="O1311" s="201">
        <f t="shared" si="176"/>
        <v>0.05</v>
      </c>
      <c r="P1311" s="172">
        <f t="shared" si="177"/>
        <v>20</v>
      </c>
      <c r="Q1311" s="173">
        <f t="shared" si="178"/>
        <v>19</v>
      </c>
      <c r="R1311" s="173">
        <f t="shared" si="179"/>
        <v>1</v>
      </c>
      <c r="S1311" s="193">
        <f t="shared" si="180"/>
        <v>0.05</v>
      </c>
    </row>
    <row r="1312" spans="1:19" x14ac:dyDescent="0.2">
      <c r="A1312" s="192" t="s">
        <v>398</v>
      </c>
      <c r="B1312" s="179" t="s">
        <v>164</v>
      </c>
      <c r="C1312" s="180" t="s">
        <v>165</v>
      </c>
      <c r="D1312" s="170"/>
      <c r="E1312" s="171"/>
      <c r="F1312" s="171"/>
      <c r="G1312" s="171"/>
      <c r="H1312" s="198" t="str">
        <f t="shared" si="174"/>
        <v/>
      </c>
      <c r="I1312" s="203">
        <v>800</v>
      </c>
      <c r="J1312" s="25">
        <v>490</v>
      </c>
      <c r="K1312" s="25"/>
      <c r="L1312" s="184">
        <f t="shared" si="175"/>
        <v>0</v>
      </c>
      <c r="M1312" s="206">
        <v>292</v>
      </c>
      <c r="N1312" s="25">
        <v>8</v>
      </c>
      <c r="O1312" s="201">
        <f t="shared" si="176"/>
        <v>1.0126582278481013E-2</v>
      </c>
      <c r="P1312" s="172">
        <f t="shared" si="177"/>
        <v>800</v>
      </c>
      <c r="Q1312" s="173">
        <f t="shared" si="178"/>
        <v>782</v>
      </c>
      <c r="R1312" s="173">
        <f t="shared" si="179"/>
        <v>8</v>
      </c>
      <c r="S1312" s="193">
        <f t="shared" si="180"/>
        <v>1.0126582278481013E-2</v>
      </c>
    </row>
    <row r="1313" spans="1:19" x14ac:dyDescent="0.2">
      <c r="A1313" s="192" t="s">
        <v>398</v>
      </c>
      <c r="B1313" s="179" t="s">
        <v>166</v>
      </c>
      <c r="C1313" s="180" t="s">
        <v>167</v>
      </c>
      <c r="D1313" s="170">
        <v>1</v>
      </c>
      <c r="E1313" s="171">
        <v>1</v>
      </c>
      <c r="F1313" s="171"/>
      <c r="G1313" s="171"/>
      <c r="H1313" s="198">
        <f t="shared" si="174"/>
        <v>0</v>
      </c>
      <c r="I1313" s="203">
        <v>49</v>
      </c>
      <c r="J1313" s="25">
        <v>36</v>
      </c>
      <c r="K1313" s="25"/>
      <c r="L1313" s="184">
        <f t="shared" si="175"/>
        <v>0</v>
      </c>
      <c r="M1313" s="206"/>
      <c r="N1313" s="25">
        <v>13</v>
      </c>
      <c r="O1313" s="201">
        <f t="shared" si="176"/>
        <v>0.26530612244897961</v>
      </c>
      <c r="P1313" s="172">
        <f t="shared" si="177"/>
        <v>50</v>
      </c>
      <c r="Q1313" s="173">
        <f t="shared" si="178"/>
        <v>37</v>
      </c>
      <c r="R1313" s="173">
        <f t="shared" si="179"/>
        <v>13</v>
      </c>
      <c r="S1313" s="193">
        <f t="shared" si="180"/>
        <v>0.26</v>
      </c>
    </row>
    <row r="1314" spans="1:19" ht="29" x14ac:dyDescent="0.2">
      <c r="A1314" s="192" t="s">
        <v>398</v>
      </c>
      <c r="B1314" s="179" t="s">
        <v>168</v>
      </c>
      <c r="C1314" s="180" t="s">
        <v>170</v>
      </c>
      <c r="D1314" s="170"/>
      <c r="E1314" s="171"/>
      <c r="F1314" s="171"/>
      <c r="G1314" s="171"/>
      <c r="H1314" s="198" t="str">
        <f t="shared" si="174"/>
        <v/>
      </c>
      <c r="I1314" s="203">
        <v>1608</v>
      </c>
      <c r="J1314" s="25">
        <v>1523</v>
      </c>
      <c r="K1314" s="25"/>
      <c r="L1314" s="184">
        <f t="shared" si="175"/>
        <v>0</v>
      </c>
      <c r="M1314" s="206"/>
      <c r="N1314" s="25">
        <v>85</v>
      </c>
      <c r="O1314" s="201">
        <f t="shared" si="176"/>
        <v>5.2860696517412938E-2</v>
      </c>
      <c r="P1314" s="172">
        <f t="shared" si="177"/>
        <v>1608</v>
      </c>
      <c r="Q1314" s="173">
        <f t="shared" si="178"/>
        <v>1523</v>
      </c>
      <c r="R1314" s="173">
        <f t="shared" si="179"/>
        <v>85</v>
      </c>
      <c r="S1314" s="193">
        <f t="shared" si="180"/>
        <v>5.2860696517412938E-2</v>
      </c>
    </row>
    <row r="1315" spans="1:19" ht="29" x14ac:dyDescent="0.2">
      <c r="A1315" s="192" t="s">
        <v>398</v>
      </c>
      <c r="B1315" s="179" t="s">
        <v>368</v>
      </c>
      <c r="C1315" s="180" t="s">
        <v>369</v>
      </c>
      <c r="D1315" s="170"/>
      <c r="E1315" s="171"/>
      <c r="F1315" s="171"/>
      <c r="G1315" s="171"/>
      <c r="H1315" s="198" t="str">
        <f t="shared" si="174"/>
        <v/>
      </c>
      <c r="I1315" s="203">
        <v>1461</v>
      </c>
      <c r="J1315" s="25">
        <v>1296</v>
      </c>
      <c r="K1315" s="25"/>
      <c r="L1315" s="184">
        <f t="shared" si="175"/>
        <v>0</v>
      </c>
      <c r="M1315" s="206">
        <v>6</v>
      </c>
      <c r="N1315" s="25">
        <v>159</v>
      </c>
      <c r="O1315" s="201">
        <f t="shared" si="176"/>
        <v>0.10882956878850103</v>
      </c>
      <c r="P1315" s="172">
        <f t="shared" si="177"/>
        <v>1461</v>
      </c>
      <c r="Q1315" s="173">
        <f t="shared" si="178"/>
        <v>1302</v>
      </c>
      <c r="R1315" s="173">
        <f t="shared" si="179"/>
        <v>159</v>
      </c>
      <c r="S1315" s="193">
        <f t="shared" si="180"/>
        <v>0.10882956878850103</v>
      </c>
    </row>
    <row r="1316" spans="1:19" x14ac:dyDescent="0.2">
      <c r="A1316" s="192" t="s">
        <v>398</v>
      </c>
      <c r="B1316" s="179" t="s">
        <v>174</v>
      </c>
      <c r="C1316" s="180" t="s">
        <v>175</v>
      </c>
      <c r="D1316" s="170"/>
      <c r="E1316" s="171"/>
      <c r="F1316" s="171"/>
      <c r="G1316" s="171"/>
      <c r="H1316" s="198" t="str">
        <f t="shared" si="174"/>
        <v/>
      </c>
      <c r="I1316" s="203">
        <v>16228</v>
      </c>
      <c r="J1316" s="25">
        <v>14091</v>
      </c>
      <c r="K1316" s="25"/>
      <c r="L1316" s="184">
        <f t="shared" si="175"/>
        <v>0</v>
      </c>
      <c r="M1316" s="206">
        <v>1</v>
      </c>
      <c r="N1316" s="25">
        <v>1136</v>
      </c>
      <c r="O1316" s="201">
        <f t="shared" si="176"/>
        <v>7.459942211715262E-2</v>
      </c>
      <c r="P1316" s="172">
        <f t="shared" si="177"/>
        <v>16228</v>
      </c>
      <c r="Q1316" s="173">
        <f t="shared" si="178"/>
        <v>14092</v>
      </c>
      <c r="R1316" s="173">
        <f t="shared" si="179"/>
        <v>1136</v>
      </c>
      <c r="S1316" s="193">
        <f t="shared" si="180"/>
        <v>7.459942211715262E-2</v>
      </c>
    </row>
    <row r="1317" spans="1:19" x14ac:dyDescent="0.2">
      <c r="A1317" s="192" t="s">
        <v>398</v>
      </c>
      <c r="B1317" s="179" t="s">
        <v>176</v>
      </c>
      <c r="C1317" s="180" t="s">
        <v>177</v>
      </c>
      <c r="D1317" s="170"/>
      <c r="E1317" s="171"/>
      <c r="F1317" s="171"/>
      <c r="G1317" s="171"/>
      <c r="H1317" s="198" t="str">
        <f t="shared" si="174"/>
        <v/>
      </c>
      <c r="I1317" s="203">
        <v>803</v>
      </c>
      <c r="J1317" s="25">
        <v>450</v>
      </c>
      <c r="K1317" s="25"/>
      <c r="L1317" s="184">
        <f t="shared" si="175"/>
        <v>0</v>
      </c>
      <c r="M1317" s="206"/>
      <c r="N1317" s="25">
        <v>253</v>
      </c>
      <c r="O1317" s="201">
        <f t="shared" si="176"/>
        <v>0.35988620199146515</v>
      </c>
      <c r="P1317" s="172">
        <f t="shared" si="177"/>
        <v>803</v>
      </c>
      <c r="Q1317" s="173">
        <f t="shared" si="178"/>
        <v>450</v>
      </c>
      <c r="R1317" s="173">
        <f t="shared" si="179"/>
        <v>253</v>
      </c>
      <c r="S1317" s="193">
        <f t="shared" si="180"/>
        <v>0.35988620199146515</v>
      </c>
    </row>
    <row r="1318" spans="1:19" x14ac:dyDescent="0.2">
      <c r="A1318" s="192" t="s">
        <v>398</v>
      </c>
      <c r="B1318" s="179" t="s">
        <v>178</v>
      </c>
      <c r="C1318" s="180" t="s">
        <v>496</v>
      </c>
      <c r="D1318" s="170"/>
      <c r="E1318" s="171"/>
      <c r="F1318" s="171"/>
      <c r="G1318" s="171"/>
      <c r="H1318" s="198" t="str">
        <f t="shared" si="174"/>
        <v/>
      </c>
      <c r="I1318" s="203">
        <v>22</v>
      </c>
      <c r="J1318" s="25">
        <v>11</v>
      </c>
      <c r="K1318" s="25"/>
      <c r="L1318" s="184">
        <f t="shared" si="175"/>
        <v>0</v>
      </c>
      <c r="M1318" s="206">
        <v>7</v>
      </c>
      <c r="N1318" s="25">
        <v>4</v>
      </c>
      <c r="O1318" s="201">
        <f t="shared" si="176"/>
        <v>0.18181818181818182</v>
      </c>
      <c r="P1318" s="172">
        <f t="shared" si="177"/>
        <v>22</v>
      </c>
      <c r="Q1318" s="173">
        <f t="shared" si="178"/>
        <v>18</v>
      </c>
      <c r="R1318" s="173">
        <f t="shared" si="179"/>
        <v>4</v>
      </c>
      <c r="S1318" s="193">
        <f t="shared" si="180"/>
        <v>0.18181818181818182</v>
      </c>
    </row>
    <row r="1319" spans="1:19" x14ac:dyDescent="0.2">
      <c r="A1319" s="192" t="s">
        <v>398</v>
      </c>
      <c r="B1319" s="179" t="s">
        <v>180</v>
      </c>
      <c r="C1319" s="180" t="s">
        <v>180</v>
      </c>
      <c r="D1319" s="170"/>
      <c r="E1319" s="171"/>
      <c r="F1319" s="171"/>
      <c r="G1319" s="171"/>
      <c r="H1319" s="198" t="str">
        <f t="shared" si="174"/>
        <v/>
      </c>
      <c r="I1319" s="203">
        <v>121</v>
      </c>
      <c r="J1319" s="25">
        <v>95</v>
      </c>
      <c r="K1319" s="25"/>
      <c r="L1319" s="184">
        <f t="shared" si="175"/>
        <v>0</v>
      </c>
      <c r="M1319" s="206"/>
      <c r="N1319" s="25">
        <v>26</v>
      </c>
      <c r="O1319" s="201">
        <f t="shared" si="176"/>
        <v>0.21487603305785125</v>
      </c>
      <c r="P1319" s="172">
        <f t="shared" si="177"/>
        <v>121</v>
      </c>
      <c r="Q1319" s="173">
        <f t="shared" si="178"/>
        <v>95</v>
      </c>
      <c r="R1319" s="173">
        <f t="shared" si="179"/>
        <v>26</v>
      </c>
      <c r="S1319" s="193">
        <f t="shared" si="180"/>
        <v>0.21487603305785125</v>
      </c>
    </row>
    <row r="1320" spans="1:19" x14ac:dyDescent="0.2">
      <c r="A1320" s="192" t="s">
        <v>398</v>
      </c>
      <c r="B1320" s="179" t="s">
        <v>182</v>
      </c>
      <c r="C1320" s="180" t="s">
        <v>183</v>
      </c>
      <c r="D1320" s="170"/>
      <c r="E1320" s="171"/>
      <c r="F1320" s="171"/>
      <c r="G1320" s="171"/>
      <c r="H1320" s="198" t="str">
        <f t="shared" si="174"/>
        <v/>
      </c>
      <c r="I1320" s="203">
        <v>311</v>
      </c>
      <c r="J1320" s="25">
        <v>296</v>
      </c>
      <c r="K1320" s="25"/>
      <c r="L1320" s="184">
        <f t="shared" si="175"/>
        <v>0</v>
      </c>
      <c r="M1320" s="206"/>
      <c r="N1320" s="25">
        <v>15</v>
      </c>
      <c r="O1320" s="201">
        <f t="shared" si="176"/>
        <v>4.8231511254019289E-2</v>
      </c>
      <c r="P1320" s="172">
        <f t="shared" si="177"/>
        <v>311</v>
      </c>
      <c r="Q1320" s="173">
        <f t="shared" si="178"/>
        <v>296</v>
      </c>
      <c r="R1320" s="173">
        <f t="shared" si="179"/>
        <v>15</v>
      </c>
      <c r="S1320" s="193">
        <f t="shared" si="180"/>
        <v>4.8231511254019289E-2</v>
      </c>
    </row>
    <row r="1321" spans="1:19" x14ac:dyDescent="0.2">
      <c r="A1321" s="192" t="s">
        <v>398</v>
      </c>
      <c r="B1321" s="179" t="s">
        <v>182</v>
      </c>
      <c r="C1321" s="180" t="s">
        <v>351</v>
      </c>
      <c r="D1321" s="170"/>
      <c r="E1321" s="171"/>
      <c r="F1321" s="171"/>
      <c r="G1321" s="171"/>
      <c r="H1321" s="198" t="str">
        <f t="shared" si="174"/>
        <v/>
      </c>
      <c r="I1321" s="203">
        <v>679</v>
      </c>
      <c r="J1321" s="25">
        <v>616</v>
      </c>
      <c r="K1321" s="25"/>
      <c r="L1321" s="184">
        <f t="shared" si="175"/>
        <v>0</v>
      </c>
      <c r="M1321" s="206"/>
      <c r="N1321" s="25">
        <v>63</v>
      </c>
      <c r="O1321" s="201">
        <f t="shared" si="176"/>
        <v>9.2783505154639179E-2</v>
      </c>
      <c r="P1321" s="172">
        <f t="shared" si="177"/>
        <v>679</v>
      </c>
      <c r="Q1321" s="173">
        <f t="shared" si="178"/>
        <v>616</v>
      </c>
      <c r="R1321" s="173">
        <f t="shared" si="179"/>
        <v>63</v>
      </c>
      <c r="S1321" s="193">
        <f t="shared" si="180"/>
        <v>9.2783505154639179E-2</v>
      </c>
    </row>
    <row r="1322" spans="1:19" x14ac:dyDescent="0.2">
      <c r="A1322" s="192" t="s">
        <v>398</v>
      </c>
      <c r="B1322" s="179" t="s">
        <v>542</v>
      </c>
      <c r="C1322" s="180" t="s">
        <v>118</v>
      </c>
      <c r="D1322" s="170"/>
      <c r="E1322" s="171"/>
      <c r="F1322" s="171"/>
      <c r="G1322" s="171"/>
      <c r="H1322" s="198" t="str">
        <f t="shared" ref="H1322:H1390" si="181">IF((E1322+G1322)&lt;&gt;0,G1322/(E1322+G1322),"")</f>
        <v/>
      </c>
      <c r="I1322" s="203">
        <v>12</v>
      </c>
      <c r="J1322" s="25">
        <v>12</v>
      </c>
      <c r="K1322" s="25"/>
      <c r="L1322" s="184">
        <f t="shared" ref="L1322:L1390" si="182">IF(J1322&lt;&gt;0,K1322/J1322,"")</f>
        <v>0</v>
      </c>
      <c r="M1322" s="206"/>
      <c r="N1322" s="25"/>
      <c r="O1322" s="201">
        <f t="shared" ref="O1322:O1390" si="183">IF((J1322+M1322+N1322)&lt;&gt;0,N1322/(J1322+M1322+N1322),"")</f>
        <v>0</v>
      </c>
      <c r="P1322" s="172">
        <f t="shared" ref="P1322:P1390" si="184">IF(SUM(D1322,I1322)&gt;0,SUM(D1322,I1322),"")</f>
        <v>12</v>
      </c>
      <c r="Q1322" s="173">
        <f t="shared" ref="Q1322:Q1390" si="185">IF(SUM(E1322,J1322, M1322)&gt;0,SUM(E1322,J1322, M1322),"")</f>
        <v>12</v>
      </c>
      <c r="R1322" s="173" t="str">
        <f t="shared" ref="R1322:R1390" si="186">IF(SUM(G1322,N1322)&gt;0,SUM(G1322,N1322),"")</f>
        <v/>
      </c>
      <c r="S1322" s="193" t="str">
        <f t="shared" ref="S1322:S1390" si="187">IFERROR(IF((Q1322+R1322)&lt;&gt;0,R1322/(Q1322+R1322),""),"")</f>
        <v/>
      </c>
    </row>
    <row r="1323" spans="1:19" x14ac:dyDescent="0.2">
      <c r="A1323" s="192" t="s">
        <v>398</v>
      </c>
      <c r="B1323" s="179" t="s">
        <v>198</v>
      </c>
      <c r="C1323" s="180" t="s">
        <v>199</v>
      </c>
      <c r="D1323" s="170">
        <v>1</v>
      </c>
      <c r="E1323" s="171">
        <v>1</v>
      </c>
      <c r="F1323" s="171"/>
      <c r="G1323" s="171"/>
      <c r="H1323" s="198">
        <f t="shared" si="181"/>
        <v>0</v>
      </c>
      <c r="I1323" s="203">
        <v>223</v>
      </c>
      <c r="J1323" s="25">
        <v>167</v>
      </c>
      <c r="K1323" s="25"/>
      <c r="L1323" s="184">
        <f t="shared" si="182"/>
        <v>0</v>
      </c>
      <c r="M1323" s="206"/>
      <c r="N1323" s="25">
        <v>56</v>
      </c>
      <c r="O1323" s="201">
        <f t="shared" si="183"/>
        <v>0.25112107623318386</v>
      </c>
      <c r="P1323" s="172">
        <f t="shared" si="184"/>
        <v>224</v>
      </c>
      <c r="Q1323" s="173">
        <f t="shared" si="185"/>
        <v>168</v>
      </c>
      <c r="R1323" s="173">
        <f t="shared" si="186"/>
        <v>56</v>
      </c>
      <c r="S1323" s="193">
        <f t="shared" si="187"/>
        <v>0.25</v>
      </c>
    </row>
    <row r="1324" spans="1:19" x14ac:dyDescent="0.2">
      <c r="A1324" s="192" t="s">
        <v>398</v>
      </c>
      <c r="B1324" s="179" t="s">
        <v>370</v>
      </c>
      <c r="C1324" s="180" t="s">
        <v>371</v>
      </c>
      <c r="D1324" s="170">
        <v>18</v>
      </c>
      <c r="E1324" s="171">
        <v>17</v>
      </c>
      <c r="F1324" s="171"/>
      <c r="G1324" s="171">
        <v>1</v>
      </c>
      <c r="H1324" s="198">
        <f t="shared" si="181"/>
        <v>5.5555555555555552E-2</v>
      </c>
      <c r="I1324" s="203">
        <v>37</v>
      </c>
      <c r="J1324" s="25">
        <v>36</v>
      </c>
      <c r="K1324" s="25"/>
      <c r="L1324" s="184">
        <f t="shared" si="182"/>
        <v>0</v>
      </c>
      <c r="M1324" s="206"/>
      <c r="N1324" s="25">
        <v>1</v>
      </c>
      <c r="O1324" s="201">
        <f t="shared" si="183"/>
        <v>2.7027027027027029E-2</v>
      </c>
      <c r="P1324" s="172">
        <f t="shared" si="184"/>
        <v>55</v>
      </c>
      <c r="Q1324" s="173">
        <f t="shared" si="185"/>
        <v>53</v>
      </c>
      <c r="R1324" s="173">
        <f t="shared" si="186"/>
        <v>2</v>
      </c>
      <c r="S1324" s="193">
        <f t="shared" si="187"/>
        <v>3.6363636363636362E-2</v>
      </c>
    </row>
    <row r="1325" spans="1:19" x14ac:dyDescent="0.2">
      <c r="A1325" s="192" t="s">
        <v>398</v>
      </c>
      <c r="B1325" s="179" t="s">
        <v>202</v>
      </c>
      <c r="C1325" s="180" t="s">
        <v>203</v>
      </c>
      <c r="D1325" s="170"/>
      <c r="E1325" s="171"/>
      <c r="F1325" s="171"/>
      <c r="G1325" s="171"/>
      <c r="H1325" s="198" t="str">
        <f t="shared" si="181"/>
        <v/>
      </c>
      <c r="I1325" s="203">
        <v>310</v>
      </c>
      <c r="J1325" s="25">
        <v>268</v>
      </c>
      <c r="K1325" s="25"/>
      <c r="L1325" s="184">
        <f t="shared" si="182"/>
        <v>0</v>
      </c>
      <c r="M1325" s="206">
        <v>3</v>
      </c>
      <c r="N1325" s="25">
        <v>39</v>
      </c>
      <c r="O1325" s="201">
        <f t="shared" si="183"/>
        <v>0.12580645161290321</v>
      </c>
      <c r="P1325" s="172">
        <f t="shared" si="184"/>
        <v>310</v>
      </c>
      <c r="Q1325" s="173">
        <f t="shared" si="185"/>
        <v>271</v>
      </c>
      <c r="R1325" s="173">
        <f t="shared" si="186"/>
        <v>39</v>
      </c>
      <c r="S1325" s="193">
        <f t="shared" si="187"/>
        <v>0.12580645161290321</v>
      </c>
    </row>
    <row r="1326" spans="1:19" x14ac:dyDescent="0.2">
      <c r="A1326" s="192" t="s">
        <v>398</v>
      </c>
      <c r="B1326" s="179" t="s">
        <v>204</v>
      </c>
      <c r="C1326" s="180" t="s">
        <v>205</v>
      </c>
      <c r="D1326" s="170"/>
      <c r="E1326" s="171"/>
      <c r="F1326" s="171"/>
      <c r="G1326" s="171"/>
      <c r="H1326" s="198" t="str">
        <f t="shared" si="181"/>
        <v/>
      </c>
      <c r="I1326" s="203">
        <v>628</v>
      </c>
      <c r="J1326" s="25">
        <v>553</v>
      </c>
      <c r="K1326" s="25"/>
      <c r="L1326" s="184">
        <f t="shared" si="182"/>
        <v>0</v>
      </c>
      <c r="M1326" s="206"/>
      <c r="N1326" s="25">
        <v>75</v>
      </c>
      <c r="O1326" s="201">
        <f t="shared" si="183"/>
        <v>0.11942675159235669</v>
      </c>
      <c r="P1326" s="172">
        <f t="shared" si="184"/>
        <v>628</v>
      </c>
      <c r="Q1326" s="173">
        <f t="shared" si="185"/>
        <v>553</v>
      </c>
      <c r="R1326" s="173">
        <f t="shared" si="186"/>
        <v>75</v>
      </c>
      <c r="S1326" s="193">
        <f t="shared" si="187"/>
        <v>0.11942675159235669</v>
      </c>
    </row>
    <row r="1327" spans="1:19" x14ac:dyDescent="0.2">
      <c r="A1327" s="192" t="s">
        <v>398</v>
      </c>
      <c r="B1327" s="179" t="s">
        <v>209</v>
      </c>
      <c r="C1327" s="180" t="s">
        <v>493</v>
      </c>
      <c r="D1327" s="170"/>
      <c r="E1327" s="171"/>
      <c r="F1327" s="171"/>
      <c r="G1327" s="171"/>
      <c r="H1327" s="198" t="str">
        <f t="shared" si="181"/>
        <v/>
      </c>
      <c r="I1327" s="203">
        <v>194</v>
      </c>
      <c r="J1327" s="25">
        <v>101</v>
      </c>
      <c r="K1327" s="25"/>
      <c r="L1327" s="184">
        <f t="shared" si="182"/>
        <v>0</v>
      </c>
      <c r="M1327" s="206"/>
      <c r="N1327" s="25">
        <v>93</v>
      </c>
      <c r="O1327" s="201">
        <f t="shared" si="183"/>
        <v>0.47938144329896909</v>
      </c>
      <c r="P1327" s="172">
        <f t="shared" si="184"/>
        <v>194</v>
      </c>
      <c r="Q1327" s="173">
        <f t="shared" si="185"/>
        <v>101</v>
      </c>
      <c r="R1327" s="173">
        <f t="shared" si="186"/>
        <v>93</v>
      </c>
      <c r="S1327" s="193">
        <f t="shared" si="187"/>
        <v>0.47938144329896909</v>
      </c>
    </row>
    <row r="1328" spans="1:19" ht="29" x14ac:dyDescent="0.2">
      <c r="A1328" s="192" t="s">
        <v>398</v>
      </c>
      <c r="B1328" s="179" t="s">
        <v>212</v>
      </c>
      <c r="C1328" s="180" t="s">
        <v>213</v>
      </c>
      <c r="D1328" s="170"/>
      <c r="E1328" s="171"/>
      <c r="F1328" s="171"/>
      <c r="G1328" s="171"/>
      <c r="H1328" s="198" t="str">
        <f t="shared" si="181"/>
        <v/>
      </c>
      <c r="I1328" s="203">
        <v>587</v>
      </c>
      <c r="J1328" s="25">
        <v>488</v>
      </c>
      <c r="K1328" s="25"/>
      <c r="L1328" s="184">
        <f t="shared" si="182"/>
        <v>0</v>
      </c>
      <c r="M1328" s="206"/>
      <c r="N1328" s="25">
        <v>99</v>
      </c>
      <c r="O1328" s="201">
        <f t="shared" si="183"/>
        <v>0.1686541737649063</v>
      </c>
      <c r="P1328" s="172">
        <f t="shared" si="184"/>
        <v>587</v>
      </c>
      <c r="Q1328" s="173">
        <f t="shared" si="185"/>
        <v>488</v>
      </c>
      <c r="R1328" s="173">
        <f t="shared" si="186"/>
        <v>99</v>
      </c>
      <c r="S1328" s="193">
        <f t="shared" si="187"/>
        <v>0.1686541737649063</v>
      </c>
    </row>
    <row r="1329" spans="1:19" x14ac:dyDescent="0.2">
      <c r="A1329" s="192" t="s">
        <v>398</v>
      </c>
      <c r="B1329" s="179" t="s">
        <v>215</v>
      </c>
      <c r="C1329" s="180" t="s">
        <v>217</v>
      </c>
      <c r="D1329" s="170">
        <v>36</v>
      </c>
      <c r="E1329" s="171">
        <v>35</v>
      </c>
      <c r="F1329" s="171"/>
      <c r="G1329" s="171">
        <v>1</v>
      </c>
      <c r="H1329" s="198">
        <f t="shared" si="181"/>
        <v>2.7777777777777776E-2</v>
      </c>
      <c r="I1329" s="203">
        <v>2346</v>
      </c>
      <c r="J1329" s="25">
        <v>2290</v>
      </c>
      <c r="K1329" s="25"/>
      <c r="L1329" s="184">
        <f t="shared" si="182"/>
        <v>0</v>
      </c>
      <c r="M1329" s="206">
        <v>5</v>
      </c>
      <c r="N1329" s="25">
        <v>52</v>
      </c>
      <c r="O1329" s="201">
        <f t="shared" si="183"/>
        <v>2.2155943757988922E-2</v>
      </c>
      <c r="P1329" s="172">
        <f t="shared" si="184"/>
        <v>2382</v>
      </c>
      <c r="Q1329" s="173">
        <f t="shared" si="185"/>
        <v>2330</v>
      </c>
      <c r="R1329" s="173">
        <f t="shared" si="186"/>
        <v>53</v>
      </c>
      <c r="S1329" s="193">
        <f t="shared" si="187"/>
        <v>2.2240872849349558E-2</v>
      </c>
    </row>
    <row r="1330" spans="1:19" x14ac:dyDescent="0.2">
      <c r="A1330" s="192" t="s">
        <v>398</v>
      </c>
      <c r="B1330" s="179" t="s">
        <v>215</v>
      </c>
      <c r="C1330" s="180" t="s">
        <v>218</v>
      </c>
      <c r="D1330" s="170">
        <v>18</v>
      </c>
      <c r="E1330" s="171">
        <v>17</v>
      </c>
      <c r="F1330" s="171"/>
      <c r="G1330" s="171">
        <v>1</v>
      </c>
      <c r="H1330" s="198">
        <f t="shared" si="181"/>
        <v>5.5555555555555552E-2</v>
      </c>
      <c r="I1330" s="203">
        <v>719</v>
      </c>
      <c r="J1330" s="25">
        <v>688</v>
      </c>
      <c r="K1330" s="25"/>
      <c r="L1330" s="184">
        <f t="shared" si="182"/>
        <v>0</v>
      </c>
      <c r="M1330" s="206"/>
      <c r="N1330" s="25">
        <v>31</v>
      </c>
      <c r="O1330" s="201">
        <f t="shared" si="183"/>
        <v>4.3115438108484005E-2</v>
      </c>
      <c r="P1330" s="172">
        <f t="shared" si="184"/>
        <v>737</v>
      </c>
      <c r="Q1330" s="173">
        <f t="shared" si="185"/>
        <v>705</v>
      </c>
      <c r="R1330" s="173">
        <f t="shared" si="186"/>
        <v>32</v>
      </c>
      <c r="S1330" s="193">
        <f t="shared" si="187"/>
        <v>4.3419267299864311E-2</v>
      </c>
    </row>
    <row r="1331" spans="1:19" x14ac:dyDescent="0.2">
      <c r="A1331" s="192" t="s">
        <v>398</v>
      </c>
      <c r="B1331" s="179" t="s">
        <v>220</v>
      </c>
      <c r="C1331" s="180" t="s">
        <v>308</v>
      </c>
      <c r="D1331" s="170">
        <v>1</v>
      </c>
      <c r="E1331" s="171"/>
      <c r="F1331" s="171"/>
      <c r="G1331" s="171">
        <v>1</v>
      </c>
      <c r="H1331" s="198">
        <f t="shared" si="181"/>
        <v>1</v>
      </c>
      <c r="I1331" s="203">
        <v>55</v>
      </c>
      <c r="J1331" s="25">
        <v>45</v>
      </c>
      <c r="K1331" s="25"/>
      <c r="L1331" s="184">
        <f t="shared" si="182"/>
        <v>0</v>
      </c>
      <c r="M1331" s="206"/>
      <c r="N1331" s="25">
        <v>10</v>
      </c>
      <c r="O1331" s="201">
        <f t="shared" si="183"/>
        <v>0.18181818181818182</v>
      </c>
      <c r="P1331" s="172">
        <f t="shared" si="184"/>
        <v>56</v>
      </c>
      <c r="Q1331" s="173">
        <f t="shared" si="185"/>
        <v>45</v>
      </c>
      <c r="R1331" s="173">
        <f t="shared" si="186"/>
        <v>11</v>
      </c>
      <c r="S1331" s="193">
        <f t="shared" si="187"/>
        <v>0.19642857142857142</v>
      </c>
    </row>
    <row r="1332" spans="1:19" ht="29" x14ac:dyDescent="0.2">
      <c r="A1332" s="192" t="s">
        <v>398</v>
      </c>
      <c r="B1332" s="179" t="s">
        <v>220</v>
      </c>
      <c r="C1332" s="180" t="s">
        <v>373</v>
      </c>
      <c r="D1332" s="170"/>
      <c r="E1332" s="171"/>
      <c r="F1332" s="171"/>
      <c r="G1332" s="171"/>
      <c r="H1332" s="198" t="str">
        <f t="shared" si="181"/>
        <v/>
      </c>
      <c r="I1332" s="203">
        <v>121</v>
      </c>
      <c r="J1332" s="25">
        <v>114</v>
      </c>
      <c r="K1332" s="25"/>
      <c r="L1332" s="184">
        <f t="shared" si="182"/>
        <v>0</v>
      </c>
      <c r="M1332" s="206"/>
      <c r="N1332" s="25">
        <v>7</v>
      </c>
      <c r="O1332" s="201">
        <f t="shared" si="183"/>
        <v>5.7851239669421489E-2</v>
      </c>
      <c r="P1332" s="172">
        <f t="shared" si="184"/>
        <v>121</v>
      </c>
      <c r="Q1332" s="173">
        <f t="shared" si="185"/>
        <v>114</v>
      </c>
      <c r="R1332" s="173">
        <f t="shared" si="186"/>
        <v>7</v>
      </c>
      <c r="S1332" s="193">
        <f t="shared" si="187"/>
        <v>5.7851239669421489E-2</v>
      </c>
    </row>
    <row r="1333" spans="1:19" x14ac:dyDescent="0.2">
      <c r="A1333" s="192" t="s">
        <v>398</v>
      </c>
      <c r="B1333" s="179" t="s">
        <v>220</v>
      </c>
      <c r="C1333" s="180" t="s">
        <v>224</v>
      </c>
      <c r="D1333" s="170"/>
      <c r="E1333" s="171"/>
      <c r="F1333" s="171"/>
      <c r="G1333" s="171"/>
      <c r="H1333" s="198" t="str">
        <f t="shared" si="181"/>
        <v/>
      </c>
      <c r="I1333" s="203">
        <v>132</v>
      </c>
      <c r="J1333" s="25">
        <v>118</v>
      </c>
      <c r="K1333" s="25"/>
      <c r="L1333" s="184">
        <f t="shared" si="182"/>
        <v>0</v>
      </c>
      <c r="M1333" s="206"/>
      <c r="N1333" s="25">
        <v>14</v>
      </c>
      <c r="O1333" s="201">
        <f t="shared" si="183"/>
        <v>0.10606060606060606</v>
      </c>
      <c r="P1333" s="172">
        <f t="shared" si="184"/>
        <v>132</v>
      </c>
      <c r="Q1333" s="173">
        <f t="shared" si="185"/>
        <v>118</v>
      </c>
      <c r="R1333" s="173">
        <f t="shared" si="186"/>
        <v>14</v>
      </c>
      <c r="S1333" s="193">
        <f t="shared" si="187"/>
        <v>0.10606060606060606</v>
      </c>
    </row>
    <row r="1334" spans="1:19" x14ac:dyDescent="0.2">
      <c r="A1334" s="192" t="s">
        <v>398</v>
      </c>
      <c r="B1334" s="179" t="s">
        <v>220</v>
      </c>
      <c r="C1334" s="180" t="s">
        <v>372</v>
      </c>
      <c r="D1334" s="170"/>
      <c r="E1334" s="171"/>
      <c r="F1334" s="171"/>
      <c r="G1334" s="171"/>
      <c r="H1334" s="198" t="str">
        <f t="shared" si="181"/>
        <v/>
      </c>
      <c r="I1334" s="203">
        <v>93</v>
      </c>
      <c r="J1334" s="25">
        <v>87</v>
      </c>
      <c r="K1334" s="25"/>
      <c r="L1334" s="184">
        <f t="shared" si="182"/>
        <v>0</v>
      </c>
      <c r="M1334" s="206"/>
      <c r="N1334" s="25">
        <v>6</v>
      </c>
      <c r="O1334" s="201">
        <f t="shared" si="183"/>
        <v>6.4516129032258063E-2</v>
      </c>
      <c r="P1334" s="172">
        <f t="shared" si="184"/>
        <v>93</v>
      </c>
      <c r="Q1334" s="173">
        <f t="shared" si="185"/>
        <v>87</v>
      </c>
      <c r="R1334" s="173">
        <f t="shared" si="186"/>
        <v>6</v>
      </c>
      <c r="S1334" s="193">
        <f t="shared" si="187"/>
        <v>6.4516129032258063E-2</v>
      </c>
    </row>
    <row r="1335" spans="1:19" ht="29" x14ac:dyDescent="0.2">
      <c r="A1335" s="192" t="s">
        <v>398</v>
      </c>
      <c r="B1335" s="179" t="s">
        <v>220</v>
      </c>
      <c r="C1335" s="180" t="s">
        <v>225</v>
      </c>
      <c r="D1335" s="170"/>
      <c r="E1335" s="171"/>
      <c r="F1335" s="171"/>
      <c r="G1335" s="171"/>
      <c r="H1335" s="198" t="str">
        <f t="shared" si="181"/>
        <v/>
      </c>
      <c r="I1335" s="203">
        <v>164</v>
      </c>
      <c r="J1335" s="25">
        <v>155</v>
      </c>
      <c r="K1335" s="25"/>
      <c r="L1335" s="184">
        <f t="shared" si="182"/>
        <v>0</v>
      </c>
      <c r="M1335" s="206"/>
      <c r="N1335" s="25">
        <v>9</v>
      </c>
      <c r="O1335" s="201">
        <f t="shared" ref="O1335:O1339" si="188">IF((J1335+M1335+N1335)&lt;&gt;0,N1335/(J1335+M1335+N1335),"")</f>
        <v>5.4878048780487805E-2</v>
      </c>
      <c r="P1335" s="172">
        <f t="shared" ref="P1335:P1339" si="189">IF(SUM(D1335,I1335)&gt;0,SUM(D1335,I1335),"")</f>
        <v>164</v>
      </c>
      <c r="Q1335" s="173">
        <f t="shared" ref="Q1335:Q1339" si="190">IF(SUM(E1335,J1335, M1335)&gt;0,SUM(E1335,J1335, M1335),"")</f>
        <v>155</v>
      </c>
      <c r="R1335" s="173">
        <f t="shared" ref="R1335:R1339" si="191">IF(SUM(G1335,N1335)&gt;0,SUM(G1335,N1335),"")</f>
        <v>9</v>
      </c>
      <c r="S1335" s="193">
        <f t="shared" ref="S1335:S1339" si="192">IFERROR(IF((Q1335+R1335)&lt;&gt;0,R1335/(Q1335+R1335),""),"")</f>
        <v>5.4878048780487805E-2</v>
      </c>
    </row>
    <row r="1336" spans="1:19" x14ac:dyDescent="0.2">
      <c r="A1336" s="192" t="s">
        <v>398</v>
      </c>
      <c r="B1336" s="179" t="s">
        <v>220</v>
      </c>
      <c r="C1336" s="180" t="s">
        <v>226</v>
      </c>
      <c r="D1336" s="170"/>
      <c r="E1336" s="171"/>
      <c r="F1336" s="171"/>
      <c r="G1336" s="171"/>
      <c r="H1336" s="198" t="str">
        <f t="shared" si="181"/>
        <v/>
      </c>
      <c r="I1336" s="203">
        <v>200</v>
      </c>
      <c r="J1336" s="25">
        <v>196</v>
      </c>
      <c r="K1336" s="25"/>
      <c r="L1336" s="184">
        <f t="shared" si="182"/>
        <v>0</v>
      </c>
      <c r="M1336" s="206"/>
      <c r="N1336" s="25">
        <v>4</v>
      </c>
      <c r="O1336" s="201">
        <f t="shared" si="188"/>
        <v>0.02</v>
      </c>
      <c r="P1336" s="172">
        <f t="shared" si="189"/>
        <v>200</v>
      </c>
      <c r="Q1336" s="173">
        <f t="shared" si="190"/>
        <v>196</v>
      </c>
      <c r="R1336" s="173">
        <f t="shared" si="191"/>
        <v>4</v>
      </c>
      <c r="S1336" s="193">
        <f t="shared" si="192"/>
        <v>0.02</v>
      </c>
    </row>
    <row r="1337" spans="1:19" x14ac:dyDescent="0.2">
      <c r="A1337" s="192" t="s">
        <v>398</v>
      </c>
      <c r="B1337" s="179" t="s">
        <v>229</v>
      </c>
      <c r="C1337" s="180" t="s">
        <v>230</v>
      </c>
      <c r="D1337" s="170"/>
      <c r="E1337" s="171"/>
      <c r="F1337" s="171"/>
      <c r="G1337" s="171"/>
      <c r="H1337" s="198" t="str">
        <f t="shared" si="181"/>
        <v/>
      </c>
      <c r="I1337" s="203">
        <v>3</v>
      </c>
      <c r="J1337" s="25">
        <v>3</v>
      </c>
      <c r="K1337" s="25"/>
      <c r="L1337" s="184">
        <f t="shared" si="182"/>
        <v>0</v>
      </c>
      <c r="M1337" s="206"/>
      <c r="N1337" s="25"/>
      <c r="O1337" s="201">
        <f t="shared" si="188"/>
        <v>0</v>
      </c>
      <c r="P1337" s="172">
        <f t="shared" si="189"/>
        <v>3</v>
      </c>
      <c r="Q1337" s="173">
        <f t="shared" si="190"/>
        <v>3</v>
      </c>
      <c r="R1337" s="173" t="str">
        <f t="shared" si="191"/>
        <v/>
      </c>
      <c r="S1337" s="193" t="str">
        <f t="shared" si="192"/>
        <v/>
      </c>
    </row>
    <row r="1338" spans="1:19" x14ac:dyDescent="0.2">
      <c r="A1338" s="192" t="s">
        <v>398</v>
      </c>
      <c r="B1338" s="179" t="s">
        <v>229</v>
      </c>
      <c r="C1338" s="180" t="s">
        <v>362</v>
      </c>
      <c r="D1338" s="170"/>
      <c r="E1338" s="171"/>
      <c r="F1338" s="171"/>
      <c r="G1338" s="171"/>
      <c r="H1338" s="198" t="str">
        <f t="shared" si="181"/>
        <v/>
      </c>
      <c r="I1338" s="203">
        <v>1</v>
      </c>
      <c r="J1338" s="25">
        <v>1</v>
      </c>
      <c r="K1338" s="25"/>
      <c r="L1338" s="184">
        <f t="shared" si="182"/>
        <v>0</v>
      </c>
      <c r="M1338" s="206"/>
      <c r="N1338" s="25"/>
      <c r="O1338" s="201">
        <f t="shared" si="188"/>
        <v>0</v>
      </c>
      <c r="P1338" s="172">
        <f t="shared" si="189"/>
        <v>1</v>
      </c>
      <c r="Q1338" s="173">
        <f t="shared" si="190"/>
        <v>1</v>
      </c>
      <c r="R1338" s="173" t="str">
        <f t="shared" si="191"/>
        <v/>
      </c>
      <c r="S1338" s="193" t="str">
        <f t="shared" si="192"/>
        <v/>
      </c>
    </row>
    <row r="1339" spans="1:19" x14ac:dyDescent="0.2">
      <c r="A1339" s="192" t="s">
        <v>398</v>
      </c>
      <c r="B1339" s="179" t="s">
        <v>234</v>
      </c>
      <c r="C1339" s="180" t="s">
        <v>235</v>
      </c>
      <c r="D1339" s="170"/>
      <c r="E1339" s="171"/>
      <c r="F1339" s="171"/>
      <c r="G1339" s="171"/>
      <c r="H1339" s="198" t="str">
        <f t="shared" si="181"/>
        <v/>
      </c>
      <c r="I1339" s="203">
        <v>42</v>
      </c>
      <c r="J1339" s="25">
        <v>35</v>
      </c>
      <c r="K1339" s="25"/>
      <c r="L1339" s="184">
        <f t="shared" si="182"/>
        <v>0</v>
      </c>
      <c r="M1339" s="206"/>
      <c r="N1339" s="25">
        <v>7</v>
      </c>
      <c r="O1339" s="201">
        <f t="shared" si="188"/>
        <v>0.16666666666666666</v>
      </c>
      <c r="P1339" s="172">
        <f t="shared" si="189"/>
        <v>42</v>
      </c>
      <c r="Q1339" s="173">
        <f t="shared" si="190"/>
        <v>35</v>
      </c>
      <c r="R1339" s="173">
        <f t="shared" si="191"/>
        <v>7</v>
      </c>
      <c r="S1339" s="193">
        <f t="shared" si="192"/>
        <v>0.16666666666666666</v>
      </c>
    </row>
    <row r="1340" spans="1:19" x14ac:dyDescent="0.2">
      <c r="A1340" s="192" t="s">
        <v>436</v>
      </c>
      <c r="B1340" s="179" t="s">
        <v>10</v>
      </c>
      <c r="C1340" s="180" t="s">
        <v>11</v>
      </c>
      <c r="D1340" s="170">
        <v>0</v>
      </c>
      <c r="E1340" s="171">
        <v>0</v>
      </c>
      <c r="F1340" s="171">
        <v>0</v>
      </c>
      <c r="G1340" s="171">
        <v>0</v>
      </c>
      <c r="H1340" s="198" t="str">
        <f t="shared" si="181"/>
        <v/>
      </c>
      <c r="I1340" s="203">
        <v>1</v>
      </c>
      <c r="J1340" s="25">
        <v>1</v>
      </c>
      <c r="K1340" s="25">
        <v>0</v>
      </c>
      <c r="L1340" s="184">
        <f t="shared" si="182"/>
        <v>0</v>
      </c>
      <c r="M1340" s="206">
        <v>0</v>
      </c>
      <c r="N1340" s="25">
        <v>0</v>
      </c>
      <c r="O1340" s="201">
        <f t="shared" si="183"/>
        <v>0</v>
      </c>
      <c r="P1340" s="172">
        <f t="shared" si="184"/>
        <v>1</v>
      </c>
      <c r="Q1340" s="173">
        <f t="shared" si="185"/>
        <v>1</v>
      </c>
      <c r="R1340" s="173" t="str">
        <f t="shared" si="186"/>
        <v/>
      </c>
      <c r="S1340" s="193" t="str">
        <f t="shared" si="187"/>
        <v/>
      </c>
    </row>
    <row r="1341" spans="1:19" x14ac:dyDescent="0.2">
      <c r="A1341" s="192" t="s">
        <v>436</v>
      </c>
      <c r="B1341" s="179" t="s">
        <v>15</v>
      </c>
      <c r="C1341" s="180" t="s">
        <v>16</v>
      </c>
      <c r="D1341" s="170">
        <v>0</v>
      </c>
      <c r="E1341" s="171">
        <v>0</v>
      </c>
      <c r="F1341" s="171">
        <v>0</v>
      </c>
      <c r="G1341" s="171">
        <v>0</v>
      </c>
      <c r="H1341" s="198" t="str">
        <f t="shared" si="181"/>
        <v/>
      </c>
      <c r="I1341" s="203">
        <v>124</v>
      </c>
      <c r="J1341" s="25">
        <v>120</v>
      </c>
      <c r="K1341" s="25">
        <v>79</v>
      </c>
      <c r="L1341" s="184">
        <f t="shared" si="182"/>
        <v>0.65833333333333333</v>
      </c>
      <c r="M1341" s="206">
        <v>7</v>
      </c>
      <c r="N1341" s="25">
        <v>3</v>
      </c>
      <c r="O1341" s="201">
        <f t="shared" si="183"/>
        <v>2.3076923076923078E-2</v>
      </c>
      <c r="P1341" s="172">
        <f t="shared" si="184"/>
        <v>124</v>
      </c>
      <c r="Q1341" s="173">
        <f t="shared" si="185"/>
        <v>127</v>
      </c>
      <c r="R1341" s="173">
        <f t="shared" si="186"/>
        <v>3</v>
      </c>
      <c r="S1341" s="193">
        <f t="shared" si="187"/>
        <v>2.3076923076923078E-2</v>
      </c>
    </row>
    <row r="1342" spans="1:19" x14ac:dyDescent="0.2">
      <c r="A1342" s="192" t="s">
        <v>436</v>
      </c>
      <c r="B1342" s="179" t="s">
        <v>19</v>
      </c>
      <c r="C1342" s="180" t="s">
        <v>20</v>
      </c>
      <c r="D1342" s="170">
        <v>0</v>
      </c>
      <c r="E1342" s="171">
        <v>0</v>
      </c>
      <c r="F1342" s="171">
        <v>0</v>
      </c>
      <c r="G1342" s="171">
        <v>0</v>
      </c>
      <c r="H1342" s="198" t="str">
        <f t="shared" si="181"/>
        <v/>
      </c>
      <c r="I1342" s="203">
        <v>491</v>
      </c>
      <c r="J1342" s="25">
        <v>491</v>
      </c>
      <c r="K1342" s="25">
        <v>324</v>
      </c>
      <c r="L1342" s="184">
        <f t="shared" si="182"/>
        <v>0.65987780040733202</v>
      </c>
      <c r="M1342" s="206">
        <v>1</v>
      </c>
      <c r="N1342" s="25">
        <v>0</v>
      </c>
      <c r="O1342" s="201">
        <f t="shared" si="183"/>
        <v>0</v>
      </c>
      <c r="P1342" s="172">
        <f t="shared" si="184"/>
        <v>491</v>
      </c>
      <c r="Q1342" s="173">
        <f t="shared" si="185"/>
        <v>492</v>
      </c>
      <c r="R1342" s="173" t="str">
        <f t="shared" si="186"/>
        <v/>
      </c>
      <c r="S1342" s="193" t="str">
        <f t="shared" si="187"/>
        <v/>
      </c>
    </row>
    <row r="1343" spans="1:19" x14ac:dyDescent="0.2">
      <c r="A1343" s="192" t="s">
        <v>436</v>
      </c>
      <c r="B1343" s="179" t="s">
        <v>32</v>
      </c>
      <c r="C1343" s="180" t="s">
        <v>33</v>
      </c>
      <c r="D1343" s="170">
        <v>0</v>
      </c>
      <c r="E1343" s="171">
        <v>0</v>
      </c>
      <c r="F1343" s="171">
        <v>0</v>
      </c>
      <c r="G1343" s="171">
        <v>0</v>
      </c>
      <c r="H1343" s="198" t="str">
        <f t="shared" si="181"/>
        <v/>
      </c>
      <c r="I1343" s="203">
        <v>22</v>
      </c>
      <c r="J1343" s="25">
        <v>16</v>
      </c>
      <c r="K1343" s="25">
        <v>9</v>
      </c>
      <c r="L1343" s="184">
        <f t="shared" si="182"/>
        <v>0.5625</v>
      </c>
      <c r="M1343" s="206">
        <v>0</v>
      </c>
      <c r="N1343" s="25">
        <v>5</v>
      </c>
      <c r="O1343" s="201">
        <f t="shared" si="183"/>
        <v>0.23809523809523808</v>
      </c>
      <c r="P1343" s="172">
        <f t="shared" si="184"/>
        <v>22</v>
      </c>
      <c r="Q1343" s="173">
        <f t="shared" si="185"/>
        <v>16</v>
      </c>
      <c r="R1343" s="173">
        <f t="shared" si="186"/>
        <v>5</v>
      </c>
      <c r="S1343" s="193">
        <f t="shared" si="187"/>
        <v>0.23809523809523808</v>
      </c>
    </row>
    <row r="1344" spans="1:19" x14ac:dyDescent="0.2">
      <c r="A1344" s="192" t="s">
        <v>436</v>
      </c>
      <c r="B1344" s="179" t="s">
        <v>35</v>
      </c>
      <c r="C1344" s="180" t="s">
        <v>36</v>
      </c>
      <c r="D1344" s="170">
        <v>0</v>
      </c>
      <c r="E1344" s="171">
        <v>0</v>
      </c>
      <c r="F1344" s="171">
        <v>0</v>
      </c>
      <c r="G1344" s="171">
        <v>0</v>
      </c>
      <c r="H1344" s="198" t="str">
        <f t="shared" si="181"/>
        <v/>
      </c>
      <c r="I1344" s="203">
        <v>5</v>
      </c>
      <c r="J1344" s="25">
        <v>5</v>
      </c>
      <c r="K1344" s="25">
        <v>4</v>
      </c>
      <c r="L1344" s="184">
        <f t="shared" si="182"/>
        <v>0.8</v>
      </c>
      <c r="M1344" s="206">
        <v>0</v>
      </c>
      <c r="N1344" s="25">
        <v>0</v>
      </c>
      <c r="O1344" s="201">
        <f t="shared" si="183"/>
        <v>0</v>
      </c>
      <c r="P1344" s="172">
        <f t="shared" si="184"/>
        <v>5</v>
      </c>
      <c r="Q1344" s="173">
        <f t="shared" si="185"/>
        <v>5</v>
      </c>
      <c r="R1344" s="173" t="str">
        <f t="shared" si="186"/>
        <v/>
      </c>
      <c r="S1344" s="193" t="str">
        <f t="shared" si="187"/>
        <v/>
      </c>
    </row>
    <row r="1345" spans="1:19" x14ac:dyDescent="0.2">
      <c r="A1345" s="192" t="s">
        <v>436</v>
      </c>
      <c r="B1345" s="179" t="s">
        <v>42</v>
      </c>
      <c r="C1345" s="180" t="s">
        <v>43</v>
      </c>
      <c r="D1345" s="170">
        <v>0</v>
      </c>
      <c r="E1345" s="171">
        <v>0</v>
      </c>
      <c r="F1345" s="171">
        <v>0</v>
      </c>
      <c r="G1345" s="171">
        <v>0</v>
      </c>
      <c r="H1345" s="198" t="str">
        <f t="shared" si="181"/>
        <v/>
      </c>
      <c r="I1345" s="203">
        <v>87</v>
      </c>
      <c r="J1345" s="25">
        <v>74</v>
      </c>
      <c r="K1345" s="25">
        <v>3</v>
      </c>
      <c r="L1345" s="184">
        <f t="shared" si="182"/>
        <v>4.0540540540540543E-2</v>
      </c>
      <c r="M1345" s="206">
        <v>0</v>
      </c>
      <c r="N1345" s="25">
        <v>11</v>
      </c>
      <c r="O1345" s="201">
        <f t="shared" si="183"/>
        <v>0.12941176470588237</v>
      </c>
      <c r="P1345" s="172">
        <f t="shared" si="184"/>
        <v>87</v>
      </c>
      <c r="Q1345" s="173">
        <f t="shared" si="185"/>
        <v>74</v>
      </c>
      <c r="R1345" s="173">
        <f t="shared" si="186"/>
        <v>11</v>
      </c>
      <c r="S1345" s="193">
        <f t="shared" si="187"/>
        <v>0.12941176470588237</v>
      </c>
    </row>
    <row r="1346" spans="1:19" x14ac:dyDescent="0.2">
      <c r="A1346" s="192" t="s">
        <v>436</v>
      </c>
      <c r="B1346" s="179" t="s">
        <v>42</v>
      </c>
      <c r="C1346" s="180" t="s">
        <v>46</v>
      </c>
      <c r="D1346" s="170">
        <v>0</v>
      </c>
      <c r="E1346" s="171">
        <v>0</v>
      </c>
      <c r="F1346" s="171">
        <v>0</v>
      </c>
      <c r="G1346" s="171">
        <v>0</v>
      </c>
      <c r="H1346" s="198" t="str">
        <f t="shared" si="181"/>
        <v/>
      </c>
      <c r="I1346" s="203">
        <v>82</v>
      </c>
      <c r="J1346" s="25">
        <v>73</v>
      </c>
      <c r="K1346" s="25">
        <v>1</v>
      </c>
      <c r="L1346" s="184">
        <f t="shared" si="182"/>
        <v>1.3698630136986301E-2</v>
      </c>
      <c r="M1346" s="206">
        <v>0</v>
      </c>
      <c r="N1346" s="25">
        <v>0</v>
      </c>
      <c r="O1346" s="201">
        <f t="shared" si="183"/>
        <v>0</v>
      </c>
      <c r="P1346" s="172">
        <f t="shared" si="184"/>
        <v>82</v>
      </c>
      <c r="Q1346" s="173">
        <f t="shared" si="185"/>
        <v>73</v>
      </c>
      <c r="R1346" s="173" t="str">
        <f t="shared" si="186"/>
        <v/>
      </c>
      <c r="S1346" s="193" t="str">
        <f t="shared" si="187"/>
        <v/>
      </c>
    </row>
    <row r="1347" spans="1:19" x14ac:dyDescent="0.2">
      <c r="A1347" s="192" t="s">
        <v>436</v>
      </c>
      <c r="B1347" s="179" t="s">
        <v>53</v>
      </c>
      <c r="C1347" s="180" t="s">
        <v>54</v>
      </c>
      <c r="D1347" s="170">
        <v>0</v>
      </c>
      <c r="E1347" s="171">
        <v>0</v>
      </c>
      <c r="F1347" s="171">
        <v>0</v>
      </c>
      <c r="G1347" s="171">
        <v>0</v>
      </c>
      <c r="H1347" s="198" t="str">
        <f t="shared" si="181"/>
        <v/>
      </c>
      <c r="I1347" s="203">
        <v>1</v>
      </c>
      <c r="J1347" s="25">
        <v>1</v>
      </c>
      <c r="K1347" s="25">
        <v>1</v>
      </c>
      <c r="L1347" s="184">
        <f t="shared" si="182"/>
        <v>1</v>
      </c>
      <c r="M1347" s="206">
        <v>0</v>
      </c>
      <c r="N1347" s="25">
        <v>0</v>
      </c>
      <c r="O1347" s="201">
        <f t="shared" si="183"/>
        <v>0</v>
      </c>
      <c r="P1347" s="172">
        <f t="shared" si="184"/>
        <v>1</v>
      </c>
      <c r="Q1347" s="173">
        <f t="shared" si="185"/>
        <v>1</v>
      </c>
      <c r="R1347" s="173" t="str">
        <f t="shared" si="186"/>
        <v/>
      </c>
      <c r="S1347" s="193" t="str">
        <f t="shared" si="187"/>
        <v/>
      </c>
    </row>
    <row r="1348" spans="1:19" x14ac:dyDescent="0.2">
      <c r="A1348" s="192" t="s">
        <v>436</v>
      </c>
      <c r="B1348" s="179" t="s">
        <v>55</v>
      </c>
      <c r="C1348" s="180" t="s">
        <v>56</v>
      </c>
      <c r="D1348" s="170">
        <v>0</v>
      </c>
      <c r="E1348" s="171">
        <v>0</v>
      </c>
      <c r="F1348" s="171">
        <v>0</v>
      </c>
      <c r="G1348" s="171">
        <v>0</v>
      </c>
      <c r="H1348" s="198" t="str">
        <f t="shared" si="181"/>
        <v/>
      </c>
      <c r="I1348" s="203">
        <v>5</v>
      </c>
      <c r="J1348" s="25">
        <v>5</v>
      </c>
      <c r="K1348" s="25">
        <v>3</v>
      </c>
      <c r="L1348" s="184">
        <f t="shared" si="182"/>
        <v>0.6</v>
      </c>
      <c r="M1348" s="206">
        <v>0</v>
      </c>
      <c r="N1348" s="25">
        <v>0</v>
      </c>
      <c r="O1348" s="201">
        <f t="shared" si="183"/>
        <v>0</v>
      </c>
      <c r="P1348" s="172">
        <f t="shared" si="184"/>
        <v>5</v>
      </c>
      <c r="Q1348" s="173">
        <f t="shared" si="185"/>
        <v>5</v>
      </c>
      <c r="R1348" s="173" t="str">
        <f t="shared" si="186"/>
        <v/>
      </c>
      <c r="S1348" s="193" t="str">
        <f t="shared" si="187"/>
        <v/>
      </c>
    </row>
    <row r="1349" spans="1:19" x14ac:dyDescent="0.2">
      <c r="A1349" s="192" t="s">
        <v>436</v>
      </c>
      <c r="B1349" s="179" t="s">
        <v>57</v>
      </c>
      <c r="C1349" s="180" t="s">
        <v>58</v>
      </c>
      <c r="D1349" s="170">
        <v>0</v>
      </c>
      <c r="E1349" s="171">
        <v>0</v>
      </c>
      <c r="F1349" s="171">
        <v>0</v>
      </c>
      <c r="G1349" s="171">
        <v>0</v>
      </c>
      <c r="H1349" s="198" t="str">
        <f t="shared" si="181"/>
        <v/>
      </c>
      <c r="I1349" s="203">
        <v>476</v>
      </c>
      <c r="J1349" s="25">
        <v>441</v>
      </c>
      <c r="K1349" s="25">
        <v>303</v>
      </c>
      <c r="L1349" s="184">
        <f t="shared" si="182"/>
        <v>0.68707482993197277</v>
      </c>
      <c r="M1349" s="206">
        <v>0</v>
      </c>
      <c r="N1349" s="25">
        <v>18</v>
      </c>
      <c r="O1349" s="201">
        <f t="shared" si="183"/>
        <v>3.9215686274509803E-2</v>
      </c>
      <c r="P1349" s="172">
        <f t="shared" si="184"/>
        <v>476</v>
      </c>
      <c r="Q1349" s="173">
        <f t="shared" si="185"/>
        <v>441</v>
      </c>
      <c r="R1349" s="173">
        <f t="shared" si="186"/>
        <v>18</v>
      </c>
      <c r="S1349" s="193">
        <f t="shared" si="187"/>
        <v>3.9215686274509803E-2</v>
      </c>
    </row>
    <row r="1350" spans="1:19" x14ac:dyDescent="0.2">
      <c r="A1350" s="192" t="s">
        <v>436</v>
      </c>
      <c r="B1350" s="179" t="s">
        <v>65</v>
      </c>
      <c r="C1350" s="180" t="s">
        <v>66</v>
      </c>
      <c r="D1350" s="170">
        <v>0</v>
      </c>
      <c r="E1350" s="171">
        <v>0</v>
      </c>
      <c r="F1350" s="171">
        <v>0</v>
      </c>
      <c r="G1350" s="171">
        <v>0</v>
      </c>
      <c r="H1350" s="198" t="str">
        <f t="shared" si="181"/>
        <v/>
      </c>
      <c r="I1350" s="203">
        <v>56</v>
      </c>
      <c r="J1350" s="25">
        <v>44</v>
      </c>
      <c r="K1350" s="25">
        <v>39</v>
      </c>
      <c r="L1350" s="184">
        <f t="shared" si="182"/>
        <v>0.88636363636363635</v>
      </c>
      <c r="M1350" s="206">
        <v>0</v>
      </c>
      <c r="N1350" s="25">
        <v>4</v>
      </c>
      <c r="O1350" s="201">
        <f t="shared" si="183"/>
        <v>8.3333333333333329E-2</v>
      </c>
      <c r="P1350" s="172">
        <f t="shared" si="184"/>
        <v>56</v>
      </c>
      <c r="Q1350" s="173">
        <f t="shared" si="185"/>
        <v>44</v>
      </c>
      <c r="R1350" s="173">
        <f t="shared" si="186"/>
        <v>4</v>
      </c>
      <c r="S1350" s="193">
        <f t="shared" si="187"/>
        <v>8.3333333333333329E-2</v>
      </c>
    </row>
    <row r="1351" spans="1:19" ht="43" x14ac:dyDescent="0.2">
      <c r="A1351" s="192" t="s">
        <v>436</v>
      </c>
      <c r="B1351" s="179" t="s">
        <v>546</v>
      </c>
      <c r="C1351" s="180" t="s">
        <v>73</v>
      </c>
      <c r="D1351" s="170">
        <v>0</v>
      </c>
      <c r="E1351" s="171">
        <v>0</v>
      </c>
      <c r="F1351" s="171">
        <v>0</v>
      </c>
      <c r="G1351" s="171">
        <v>0</v>
      </c>
      <c r="H1351" s="198" t="str">
        <f t="shared" si="181"/>
        <v/>
      </c>
      <c r="I1351" s="203">
        <v>3</v>
      </c>
      <c r="J1351" s="25">
        <v>3</v>
      </c>
      <c r="K1351" s="25">
        <v>3</v>
      </c>
      <c r="L1351" s="184">
        <f t="shared" si="182"/>
        <v>1</v>
      </c>
      <c r="M1351" s="206">
        <v>0</v>
      </c>
      <c r="N1351" s="25">
        <v>0</v>
      </c>
      <c r="O1351" s="201">
        <f t="shared" si="183"/>
        <v>0</v>
      </c>
      <c r="P1351" s="172">
        <f t="shared" si="184"/>
        <v>3</v>
      </c>
      <c r="Q1351" s="173">
        <f t="shared" si="185"/>
        <v>3</v>
      </c>
      <c r="R1351" s="173" t="str">
        <f t="shared" si="186"/>
        <v/>
      </c>
      <c r="S1351" s="193" t="str">
        <f t="shared" si="187"/>
        <v/>
      </c>
    </row>
    <row r="1352" spans="1:19" x14ac:dyDescent="0.2">
      <c r="A1352" s="192" t="s">
        <v>436</v>
      </c>
      <c r="B1352" s="179" t="s">
        <v>74</v>
      </c>
      <c r="C1352" s="180" t="s">
        <v>247</v>
      </c>
      <c r="D1352" s="170">
        <v>0</v>
      </c>
      <c r="E1352" s="171">
        <v>0</v>
      </c>
      <c r="F1352" s="171">
        <v>0</v>
      </c>
      <c r="G1352" s="171">
        <v>0</v>
      </c>
      <c r="H1352" s="198" t="str">
        <f t="shared" si="181"/>
        <v/>
      </c>
      <c r="I1352" s="203">
        <v>1</v>
      </c>
      <c r="J1352" s="25">
        <v>1</v>
      </c>
      <c r="K1352" s="25">
        <v>1</v>
      </c>
      <c r="L1352" s="184">
        <f t="shared" si="182"/>
        <v>1</v>
      </c>
      <c r="M1352" s="206">
        <v>0</v>
      </c>
      <c r="N1352" s="25">
        <v>0</v>
      </c>
      <c r="O1352" s="201">
        <f t="shared" si="183"/>
        <v>0</v>
      </c>
      <c r="P1352" s="172">
        <f t="shared" si="184"/>
        <v>1</v>
      </c>
      <c r="Q1352" s="173">
        <f t="shared" si="185"/>
        <v>1</v>
      </c>
      <c r="R1352" s="173" t="str">
        <f t="shared" si="186"/>
        <v/>
      </c>
      <c r="S1352" s="193" t="str">
        <f t="shared" si="187"/>
        <v/>
      </c>
    </row>
    <row r="1353" spans="1:19" x14ac:dyDescent="0.2">
      <c r="A1353" s="192" t="s">
        <v>436</v>
      </c>
      <c r="B1353" s="179" t="s">
        <v>92</v>
      </c>
      <c r="C1353" s="180" t="s">
        <v>93</v>
      </c>
      <c r="D1353" s="170">
        <v>0</v>
      </c>
      <c r="E1353" s="171">
        <v>0</v>
      </c>
      <c r="F1353" s="171">
        <v>0</v>
      </c>
      <c r="G1353" s="171">
        <v>0</v>
      </c>
      <c r="H1353" s="198" t="str">
        <f t="shared" si="181"/>
        <v/>
      </c>
      <c r="I1353" s="203">
        <v>108</v>
      </c>
      <c r="J1353" s="25">
        <v>106</v>
      </c>
      <c r="K1353" s="25">
        <v>46</v>
      </c>
      <c r="L1353" s="184">
        <f t="shared" si="182"/>
        <v>0.43396226415094341</v>
      </c>
      <c r="M1353" s="206">
        <v>0</v>
      </c>
      <c r="N1353" s="25">
        <v>0</v>
      </c>
      <c r="O1353" s="201">
        <f t="shared" si="183"/>
        <v>0</v>
      </c>
      <c r="P1353" s="172">
        <f t="shared" si="184"/>
        <v>108</v>
      </c>
      <c r="Q1353" s="173">
        <f t="shared" si="185"/>
        <v>106</v>
      </c>
      <c r="R1353" s="173" t="str">
        <f t="shared" si="186"/>
        <v/>
      </c>
      <c r="S1353" s="193" t="str">
        <f t="shared" si="187"/>
        <v/>
      </c>
    </row>
    <row r="1354" spans="1:19" x14ac:dyDescent="0.2">
      <c r="A1354" s="192" t="s">
        <v>436</v>
      </c>
      <c r="B1354" s="179" t="s">
        <v>98</v>
      </c>
      <c r="C1354" s="180" t="s">
        <v>99</v>
      </c>
      <c r="D1354" s="170">
        <v>0</v>
      </c>
      <c r="E1354" s="171">
        <v>0</v>
      </c>
      <c r="F1354" s="171">
        <v>0</v>
      </c>
      <c r="G1354" s="171">
        <v>0</v>
      </c>
      <c r="H1354" s="198" t="str">
        <f t="shared" si="181"/>
        <v/>
      </c>
      <c r="I1354" s="203">
        <v>76</v>
      </c>
      <c r="J1354" s="25">
        <v>76</v>
      </c>
      <c r="K1354" s="25">
        <v>14</v>
      </c>
      <c r="L1354" s="184">
        <f t="shared" si="182"/>
        <v>0.18421052631578946</v>
      </c>
      <c r="M1354" s="206">
        <v>0</v>
      </c>
      <c r="N1354" s="25">
        <v>0</v>
      </c>
      <c r="O1354" s="201">
        <f t="shared" si="183"/>
        <v>0</v>
      </c>
      <c r="P1354" s="172">
        <f t="shared" si="184"/>
        <v>76</v>
      </c>
      <c r="Q1354" s="173">
        <f t="shared" si="185"/>
        <v>76</v>
      </c>
      <c r="R1354" s="173" t="str">
        <f t="shared" si="186"/>
        <v/>
      </c>
      <c r="S1354" s="193" t="str">
        <f t="shared" si="187"/>
        <v/>
      </c>
    </row>
    <row r="1355" spans="1:19" x14ac:dyDescent="0.2">
      <c r="A1355" s="192" t="s">
        <v>436</v>
      </c>
      <c r="B1355" s="179" t="s">
        <v>538</v>
      </c>
      <c r="C1355" s="180" t="s">
        <v>100</v>
      </c>
      <c r="D1355" s="170">
        <v>0</v>
      </c>
      <c r="E1355" s="171">
        <v>0</v>
      </c>
      <c r="F1355" s="171">
        <v>0</v>
      </c>
      <c r="G1355" s="171">
        <v>0</v>
      </c>
      <c r="H1355" s="198" t="str">
        <f t="shared" si="181"/>
        <v/>
      </c>
      <c r="I1355" s="203">
        <v>155</v>
      </c>
      <c r="J1355" s="25">
        <v>140</v>
      </c>
      <c r="K1355" s="25">
        <v>36</v>
      </c>
      <c r="L1355" s="184">
        <f t="shared" si="182"/>
        <v>0.25714285714285712</v>
      </c>
      <c r="M1355" s="206">
        <v>0</v>
      </c>
      <c r="N1355" s="25">
        <v>8</v>
      </c>
      <c r="O1355" s="201">
        <f t="shared" si="183"/>
        <v>5.4054054054054057E-2</v>
      </c>
      <c r="P1355" s="172">
        <f t="shared" si="184"/>
        <v>155</v>
      </c>
      <c r="Q1355" s="173">
        <f t="shared" si="185"/>
        <v>140</v>
      </c>
      <c r="R1355" s="173">
        <f t="shared" si="186"/>
        <v>8</v>
      </c>
      <c r="S1355" s="193">
        <f t="shared" si="187"/>
        <v>5.4054054054054057E-2</v>
      </c>
    </row>
    <row r="1356" spans="1:19" x14ac:dyDescent="0.2">
      <c r="A1356" s="192" t="s">
        <v>436</v>
      </c>
      <c r="B1356" s="179" t="s">
        <v>103</v>
      </c>
      <c r="C1356" s="180" t="s">
        <v>104</v>
      </c>
      <c r="D1356" s="170">
        <v>0</v>
      </c>
      <c r="E1356" s="171">
        <v>0</v>
      </c>
      <c r="F1356" s="171">
        <v>0</v>
      </c>
      <c r="G1356" s="171">
        <v>0</v>
      </c>
      <c r="H1356" s="198" t="str">
        <f t="shared" si="181"/>
        <v/>
      </c>
      <c r="I1356" s="203">
        <v>10</v>
      </c>
      <c r="J1356" s="25">
        <v>9</v>
      </c>
      <c r="K1356" s="25">
        <v>6</v>
      </c>
      <c r="L1356" s="184">
        <f t="shared" si="182"/>
        <v>0.66666666666666663</v>
      </c>
      <c r="M1356" s="206">
        <v>0</v>
      </c>
      <c r="N1356" s="25">
        <v>0</v>
      </c>
      <c r="O1356" s="201">
        <f t="shared" si="183"/>
        <v>0</v>
      </c>
      <c r="P1356" s="172">
        <f t="shared" si="184"/>
        <v>10</v>
      </c>
      <c r="Q1356" s="173">
        <f t="shared" si="185"/>
        <v>9</v>
      </c>
      <c r="R1356" s="173" t="str">
        <f t="shared" si="186"/>
        <v/>
      </c>
      <c r="S1356" s="193" t="str">
        <f t="shared" si="187"/>
        <v/>
      </c>
    </row>
    <row r="1357" spans="1:19" x14ac:dyDescent="0.2">
      <c r="A1357" s="192" t="s">
        <v>436</v>
      </c>
      <c r="B1357" s="179" t="s">
        <v>105</v>
      </c>
      <c r="C1357" s="180" t="s">
        <v>106</v>
      </c>
      <c r="D1357" s="170">
        <v>0</v>
      </c>
      <c r="E1357" s="171">
        <v>0</v>
      </c>
      <c r="F1357" s="171">
        <v>0</v>
      </c>
      <c r="G1357" s="171">
        <v>0</v>
      </c>
      <c r="H1357" s="198" t="str">
        <f t="shared" si="181"/>
        <v/>
      </c>
      <c r="I1357" s="203">
        <v>3</v>
      </c>
      <c r="J1357" s="25">
        <v>2</v>
      </c>
      <c r="K1357" s="25">
        <v>1</v>
      </c>
      <c r="L1357" s="184">
        <f t="shared" si="182"/>
        <v>0.5</v>
      </c>
      <c r="M1357" s="206">
        <v>0</v>
      </c>
      <c r="N1357" s="25">
        <v>0</v>
      </c>
      <c r="O1357" s="201">
        <f t="shared" si="183"/>
        <v>0</v>
      </c>
      <c r="P1357" s="172">
        <f t="shared" si="184"/>
        <v>3</v>
      </c>
      <c r="Q1357" s="173">
        <f t="shared" si="185"/>
        <v>2</v>
      </c>
      <c r="R1357" s="173" t="str">
        <f t="shared" si="186"/>
        <v/>
      </c>
      <c r="S1357" s="193" t="str">
        <f t="shared" si="187"/>
        <v/>
      </c>
    </row>
    <row r="1358" spans="1:19" x14ac:dyDescent="0.2">
      <c r="A1358" s="192" t="s">
        <v>436</v>
      </c>
      <c r="B1358" s="179" t="s">
        <v>114</v>
      </c>
      <c r="C1358" s="180" t="s">
        <v>525</v>
      </c>
      <c r="D1358" s="170">
        <v>0</v>
      </c>
      <c r="E1358" s="171">
        <v>0</v>
      </c>
      <c r="F1358" s="171">
        <v>0</v>
      </c>
      <c r="G1358" s="171">
        <v>0</v>
      </c>
      <c r="H1358" s="198" t="str">
        <f t="shared" si="181"/>
        <v/>
      </c>
      <c r="I1358" s="203">
        <v>128</v>
      </c>
      <c r="J1358" s="25">
        <v>128</v>
      </c>
      <c r="K1358" s="25">
        <v>16</v>
      </c>
      <c r="L1358" s="184">
        <f t="shared" si="182"/>
        <v>0.125</v>
      </c>
      <c r="M1358" s="206">
        <v>36</v>
      </c>
      <c r="N1358" s="25">
        <v>0</v>
      </c>
      <c r="O1358" s="201">
        <f t="shared" si="183"/>
        <v>0</v>
      </c>
      <c r="P1358" s="172">
        <f t="shared" si="184"/>
        <v>128</v>
      </c>
      <c r="Q1358" s="173">
        <f t="shared" si="185"/>
        <v>164</v>
      </c>
      <c r="R1358" s="173" t="str">
        <f t="shared" si="186"/>
        <v/>
      </c>
      <c r="S1358" s="193" t="str">
        <f t="shared" si="187"/>
        <v/>
      </c>
    </row>
    <row r="1359" spans="1:19" x14ac:dyDescent="0.2">
      <c r="A1359" s="192" t="s">
        <v>436</v>
      </c>
      <c r="B1359" s="179" t="s">
        <v>116</v>
      </c>
      <c r="C1359" s="180" t="s">
        <v>117</v>
      </c>
      <c r="D1359" s="170">
        <v>0</v>
      </c>
      <c r="E1359" s="171">
        <v>0</v>
      </c>
      <c r="F1359" s="171">
        <v>0</v>
      </c>
      <c r="G1359" s="171">
        <v>0</v>
      </c>
      <c r="H1359" s="198" t="str">
        <f t="shared" si="181"/>
        <v/>
      </c>
      <c r="I1359" s="203">
        <v>47</v>
      </c>
      <c r="J1359" s="25">
        <v>44</v>
      </c>
      <c r="K1359" s="25">
        <v>12</v>
      </c>
      <c r="L1359" s="184">
        <f t="shared" si="182"/>
        <v>0.27272727272727271</v>
      </c>
      <c r="M1359" s="206">
        <v>0</v>
      </c>
      <c r="N1359" s="25">
        <v>3</v>
      </c>
      <c r="O1359" s="201">
        <f t="shared" si="183"/>
        <v>6.3829787234042548E-2</v>
      </c>
      <c r="P1359" s="172">
        <f t="shared" si="184"/>
        <v>47</v>
      </c>
      <c r="Q1359" s="173">
        <f t="shared" si="185"/>
        <v>44</v>
      </c>
      <c r="R1359" s="173">
        <f t="shared" si="186"/>
        <v>3</v>
      </c>
      <c r="S1359" s="193">
        <f t="shared" si="187"/>
        <v>6.3829787234042548E-2</v>
      </c>
    </row>
    <row r="1360" spans="1:19" x14ac:dyDescent="0.2">
      <c r="A1360" s="192" t="s">
        <v>436</v>
      </c>
      <c r="B1360" s="179" t="s">
        <v>119</v>
      </c>
      <c r="C1360" s="180" t="s">
        <v>120</v>
      </c>
      <c r="D1360" s="170">
        <v>0</v>
      </c>
      <c r="E1360" s="171">
        <v>0</v>
      </c>
      <c r="F1360" s="171">
        <v>0</v>
      </c>
      <c r="G1360" s="171">
        <v>0</v>
      </c>
      <c r="H1360" s="198" t="str">
        <f t="shared" si="181"/>
        <v/>
      </c>
      <c r="I1360" s="203">
        <v>33</v>
      </c>
      <c r="J1360" s="25">
        <v>32</v>
      </c>
      <c r="K1360" s="25">
        <v>14</v>
      </c>
      <c r="L1360" s="184">
        <f t="shared" si="182"/>
        <v>0.4375</v>
      </c>
      <c r="M1360" s="206">
        <v>32</v>
      </c>
      <c r="N1360" s="25">
        <v>1</v>
      </c>
      <c r="O1360" s="201">
        <f t="shared" si="183"/>
        <v>1.5384615384615385E-2</v>
      </c>
      <c r="P1360" s="172">
        <f t="shared" si="184"/>
        <v>33</v>
      </c>
      <c r="Q1360" s="173">
        <f t="shared" si="185"/>
        <v>64</v>
      </c>
      <c r="R1360" s="173">
        <f t="shared" si="186"/>
        <v>1</v>
      </c>
      <c r="S1360" s="193">
        <f t="shared" si="187"/>
        <v>1.5384615384615385E-2</v>
      </c>
    </row>
    <row r="1361" spans="1:19" x14ac:dyDescent="0.2">
      <c r="A1361" s="192" t="s">
        <v>436</v>
      </c>
      <c r="B1361" s="179" t="s">
        <v>121</v>
      </c>
      <c r="C1361" s="180" t="s">
        <v>121</v>
      </c>
      <c r="D1361" s="170">
        <v>0</v>
      </c>
      <c r="E1361" s="171">
        <v>0</v>
      </c>
      <c r="F1361" s="171">
        <v>0</v>
      </c>
      <c r="G1361" s="171">
        <v>0</v>
      </c>
      <c r="H1361" s="198" t="str">
        <f t="shared" si="181"/>
        <v/>
      </c>
      <c r="I1361" s="203">
        <v>90</v>
      </c>
      <c r="J1361" s="25">
        <v>89</v>
      </c>
      <c r="K1361" s="25">
        <v>89</v>
      </c>
      <c r="L1361" s="184">
        <f t="shared" si="182"/>
        <v>1</v>
      </c>
      <c r="M1361" s="206">
        <v>0</v>
      </c>
      <c r="N1361" s="25">
        <v>1</v>
      </c>
      <c r="O1361" s="201">
        <f t="shared" si="183"/>
        <v>1.1111111111111112E-2</v>
      </c>
      <c r="P1361" s="172">
        <f t="shared" si="184"/>
        <v>90</v>
      </c>
      <c r="Q1361" s="173">
        <f t="shared" si="185"/>
        <v>89</v>
      </c>
      <c r="R1361" s="173">
        <f t="shared" si="186"/>
        <v>1</v>
      </c>
      <c r="S1361" s="193">
        <f t="shared" si="187"/>
        <v>1.1111111111111112E-2</v>
      </c>
    </row>
    <row r="1362" spans="1:19" x14ac:dyDescent="0.2">
      <c r="A1362" s="192" t="s">
        <v>436</v>
      </c>
      <c r="B1362" s="179" t="s">
        <v>122</v>
      </c>
      <c r="C1362" s="180" t="s">
        <v>123</v>
      </c>
      <c r="D1362" s="170">
        <v>0</v>
      </c>
      <c r="E1362" s="171">
        <v>0</v>
      </c>
      <c r="F1362" s="171">
        <v>0</v>
      </c>
      <c r="G1362" s="171">
        <v>0</v>
      </c>
      <c r="H1362" s="198" t="str">
        <f t="shared" si="181"/>
        <v/>
      </c>
      <c r="I1362" s="203">
        <v>21</v>
      </c>
      <c r="J1362" s="25">
        <v>20</v>
      </c>
      <c r="K1362" s="25">
        <v>11</v>
      </c>
      <c r="L1362" s="184">
        <f t="shared" si="182"/>
        <v>0.55000000000000004</v>
      </c>
      <c r="M1362" s="206">
        <v>0</v>
      </c>
      <c r="N1362" s="25">
        <v>0</v>
      </c>
      <c r="O1362" s="201">
        <f t="shared" si="183"/>
        <v>0</v>
      </c>
      <c r="P1362" s="172">
        <f t="shared" si="184"/>
        <v>21</v>
      </c>
      <c r="Q1362" s="173">
        <f t="shared" si="185"/>
        <v>20</v>
      </c>
      <c r="R1362" s="173" t="str">
        <f t="shared" si="186"/>
        <v/>
      </c>
      <c r="S1362" s="193" t="str">
        <f t="shared" si="187"/>
        <v/>
      </c>
    </row>
    <row r="1363" spans="1:19" x14ac:dyDescent="0.2">
      <c r="A1363" s="192" t="s">
        <v>436</v>
      </c>
      <c r="B1363" s="179" t="s">
        <v>130</v>
      </c>
      <c r="C1363" s="180" t="s">
        <v>131</v>
      </c>
      <c r="D1363" s="170">
        <v>0</v>
      </c>
      <c r="E1363" s="171">
        <v>0</v>
      </c>
      <c r="F1363" s="171">
        <v>0</v>
      </c>
      <c r="G1363" s="171">
        <v>0</v>
      </c>
      <c r="H1363" s="198" t="str">
        <f t="shared" si="181"/>
        <v/>
      </c>
      <c r="I1363" s="203">
        <v>2</v>
      </c>
      <c r="J1363" s="25">
        <v>2</v>
      </c>
      <c r="K1363" s="25">
        <v>1</v>
      </c>
      <c r="L1363" s="184">
        <f t="shared" si="182"/>
        <v>0.5</v>
      </c>
      <c r="M1363" s="206">
        <v>0</v>
      </c>
      <c r="N1363" s="25">
        <v>0</v>
      </c>
      <c r="O1363" s="201">
        <f t="shared" si="183"/>
        <v>0</v>
      </c>
      <c r="P1363" s="172">
        <f t="shared" si="184"/>
        <v>2</v>
      </c>
      <c r="Q1363" s="173">
        <f t="shared" si="185"/>
        <v>2</v>
      </c>
      <c r="R1363" s="173" t="str">
        <f t="shared" si="186"/>
        <v/>
      </c>
      <c r="S1363" s="193" t="str">
        <f t="shared" si="187"/>
        <v/>
      </c>
    </row>
    <row r="1364" spans="1:19" x14ac:dyDescent="0.2">
      <c r="A1364" s="192" t="s">
        <v>436</v>
      </c>
      <c r="B1364" s="179" t="s">
        <v>166</v>
      </c>
      <c r="C1364" s="180" t="s">
        <v>167</v>
      </c>
      <c r="D1364" s="170">
        <v>0</v>
      </c>
      <c r="E1364" s="171">
        <v>0</v>
      </c>
      <c r="F1364" s="171">
        <v>0</v>
      </c>
      <c r="G1364" s="171">
        <v>0</v>
      </c>
      <c r="H1364" s="198" t="str">
        <f t="shared" si="181"/>
        <v/>
      </c>
      <c r="I1364" s="203">
        <v>10</v>
      </c>
      <c r="J1364" s="25">
        <v>9</v>
      </c>
      <c r="K1364" s="25">
        <v>3</v>
      </c>
      <c r="L1364" s="184">
        <f t="shared" si="182"/>
        <v>0.33333333333333331</v>
      </c>
      <c r="M1364" s="206">
        <v>0</v>
      </c>
      <c r="N1364" s="25">
        <v>1</v>
      </c>
      <c r="O1364" s="201">
        <f t="shared" si="183"/>
        <v>0.1</v>
      </c>
      <c r="P1364" s="172">
        <f t="shared" si="184"/>
        <v>10</v>
      </c>
      <c r="Q1364" s="173">
        <f t="shared" si="185"/>
        <v>9</v>
      </c>
      <c r="R1364" s="173">
        <f t="shared" si="186"/>
        <v>1</v>
      </c>
      <c r="S1364" s="193">
        <f t="shared" si="187"/>
        <v>0.1</v>
      </c>
    </row>
    <row r="1365" spans="1:19" ht="29" x14ac:dyDescent="0.2">
      <c r="A1365" s="192" t="s">
        <v>436</v>
      </c>
      <c r="B1365" s="179" t="s">
        <v>168</v>
      </c>
      <c r="C1365" s="180" t="s">
        <v>170</v>
      </c>
      <c r="D1365" s="170">
        <v>0</v>
      </c>
      <c r="E1365" s="171">
        <v>0</v>
      </c>
      <c r="F1365" s="171">
        <v>0</v>
      </c>
      <c r="G1365" s="171">
        <v>0</v>
      </c>
      <c r="H1365" s="198" t="str">
        <f t="shared" si="181"/>
        <v/>
      </c>
      <c r="I1365" s="203">
        <v>604</v>
      </c>
      <c r="J1365" s="25">
        <v>600</v>
      </c>
      <c r="K1365" s="25">
        <v>574</v>
      </c>
      <c r="L1365" s="184">
        <f t="shared" si="182"/>
        <v>0.95666666666666667</v>
      </c>
      <c r="M1365" s="206">
        <v>0</v>
      </c>
      <c r="N1365" s="25">
        <v>1</v>
      </c>
      <c r="O1365" s="201">
        <f t="shared" si="183"/>
        <v>1.6638935108153079E-3</v>
      </c>
      <c r="P1365" s="172">
        <f t="shared" si="184"/>
        <v>604</v>
      </c>
      <c r="Q1365" s="173">
        <f t="shared" si="185"/>
        <v>600</v>
      </c>
      <c r="R1365" s="173">
        <f t="shared" si="186"/>
        <v>1</v>
      </c>
      <c r="S1365" s="193">
        <f t="shared" si="187"/>
        <v>1.6638935108153079E-3</v>
      </c>
    </row>
    <row r="1366" spans="1:19" ht="29" x14ac:dyDescent="0.2">
      <c r="A1366" s="192" t="s">
        <v>436</v>
      </c>
      <c r="B1366" s="179" t="s">
        <v>168</v>
      </c>
      <c r="C1366" s="180" t="s">
        <v>169</v>
      </c>
      <c r="D1366" s="170">
        <v>0</v>
      </c>
      <c r="E1366" s="171">
        <v>0</v>
      </c>
      <c r="F1366" s="171">
        <v>0</v>
      </c>
      <c r="G1366" s="171">
        <v>0</v>
      </c>
      <c r="H1366" s="198" t="str">
        <f t="shared" si="181"/>
        <v/>
      </c>
      <c r="I1366" s="203">
        <v>52</v>
      </c>
      <c r="J1366" s="25">
        <v>52</v>
      </c>
      <c r="K1366" s="25">
        <v>7</v>
      </c>
      <c r="L1366" s="184">
        <f t="shared" si="182"/>
        <v>0.13461538461538461</v>
      </c>
      <c r="M1366" s="206">
        <v>10</v>
      </c>
      <c r="N1366" s="25">
        <v>0</v>
      </c>
      <c r="O1366" s="201">
        <f t="shared" si="183"/>
        <v>0</v>
      </c>
      <c r="P1366" s="172">
        <f t="shared" si="184"/>
        <v>52</v>
      </c>
      <c r="Q1366" s="173">
        <f t="shared" si="185"/>
        <v>62</v>
      </c>
      <c r="R1366" s="173" t="str">
        <f t="shared" si="186"/>
        <v/>
      </c>
      <c r="S1366" s="193" t="str">
        <f t="shared" si="187"/>
        <v/>
      </c>
    </row>
    <row r="1367" spans="1:19" x14ac:dyDescent="0.2">
      <c r="A1367" s="192" t="s">
        <v>436</v>
      </c>
      <c r="B1367" s="179" t="s">
        <v>178</v>
      </c>
      <c r="C1367" s="180" t="s">
        <v>496</v>
      </c>
      <c r="D1367" s="170">
        <v>0</v>
      </c>
      <c r="E1367" s="171">
        <v>0</v>
      </c>
      <c r="F1367" s="171">
        <v>0</v>
      </c>
      <c r="G1367" s="171">
        <v>0</v>
      </c>
      <c r="H1367" s="198" t="str">
        <f t="shared" si="181"/>
        <v/>
      </c>
      <c r="I1367" s="203">
        <v>16</v>
      </c>
      <c r="J1367" s="25">
        <v>14</v>
      </c>
      <c r="K1367" s="25">
        <v>13</v>
      </c>
      <c r="L1367" s="184">
        <f t="shared" si="182"/>
        <v>0.9285714285714286</v>
      </c>
      <c r="M1367" s="206">
        <v>0</v>
      </c>
      <c r="N1367" s="25">
        <v>0</v>
      </c>
      <c r="O1367" s="201">
        <f t="shared" si="183"/>
        <v>0</v>
      </c>
      <c r="P1367" s="172">
        <f t="shared" si="184"/>
        <v>16</v>
      </c>
      <c r="Q1367" s="173">
        <f t="shared" si="185"/>
        <v>14</v>
      </c>
      <c r="R1367" s="173" t="str">
        <f t="shared" si="186"/>
        <v/>
      </c>
      <c r="S1367" s="193" t="str">
        <f t="shared" si="187"/>
        <v/>
      </c>
    </row>
    <row r="1368" spans="1:19" x14ac:dyDescent="0.2">
      <c r="A1368" s="192" t="s">
        <v>436</v>
      </c>
      <c r="B1368" s="179" t="s">
        <v>182</v>
      </c>
      <c r="C1368" s="180" t="s">
        <v>184</v>
      </c>
      <c r="D1368" s="170">
        <v>0</v>
      </c>
      <c r="E1368" s="171">
        <v>0</v>
      </c>
      <c r="F1368" s="171">
        <v>0</v>
      </c>
      <c r="G1368" s="171">
        <v>0</v>
      </c>
      <c r="H1368" s="198" t="str">
        <f t="shared" si="181"/>
        <v/>
      </c>
      <c r="I1368" s="203">
        <v>49</v>
      </c>
      <c r="J1368" s="25">
        <v>48</v>
      </c>
      <c r="K1368" s="25">
        <v>29</v>
      </c>
      <c r="L1368" s="184">
        <f t="shared" si="182"/>
        <v>0.60416666666666663</v>
      </c>
      <c r="M1368" s="206">
        <v>0</v>
      </c>
      <c r="N1368" s="25">
        <v>0</v>
      </c>
      <c r="O1368" s="201">
        <f t="shared" si="183"/>
        <v>0</v>
      </c>
      <c r="P1368" s="172">
        <f t="shared" si="184"/>
        <v>49</v>
      </c>
      <c r="Q1368" s="173">
        <f t="shared" si="185"/>
        <v>48</v>
      </c>
      <c r="R1368" s="173" t="str">
        <f t="shared" si="186"/>
        <v/>
      </c>
      <c r="S1368" s="193" t="str">
        <f t="shared" si="187"/>
        <v/>
      </c>
    </row>
    <row r="1369" spans="1:19" x14ac:dyDescent="0.2">
      <c r="A1369" s="192" t="s">
        <v>436</v>
      </c>
      <c r="B1369" s="179" t="s">
        <v>544</v>
      </c>
      <c r="C1369" s="180" t="s">
        <v>196</v>
      </c>
      <c r="D1369" s="170">
        <v>0</v>
      </c>
      <c r="E1369" s="171">
        <v>0</v>
      </c>
      <c r="F1369" s="171">
        <v>0</v>
      </c>
      <c r="G1369" s="171">
        <v>0</v>
      </c>
      <c r="H1369" s="198" t="str">
        <f t="shared" si="181"/>
        <v/>
      </c>
      <c r="I1369" s="203">
        <v>1</v>
      </c>
      <c r="J1369" s="25">
        <v>1</v>
      </c>
      <c r="K1369" s="25">
        <v>1</v>
      </c>
      <c r="L1369" s="184">
        <f t="shared" si="182"/>
        <v>1</v>
      </c>
      <c r="M1369" s="206">
        <v>0</v>
      </c>
      <c r="N1369" s="25">
        <v>0</v>
      </c>
      <c r="O1369" s="201">
        <f t="shared" ref="O1369:O1380" si="193">IF((J1369+M1369+N1369)&lt;&gt;0,N1369/(J1369+M1369+N1369),"")</f>
        <v>0</v>
      </c>
      <c r="P1369" s="172">
        <f t="shared" ref="P1369:P1380" si="194">IF(SUM(D1369,I1369)&gt;0,SUM(D1369,I1369),"")</f>
        <v>1</v>
      </c>
      <c r="Q1369" s="173">
        <f t="shared" ref="Q1369:Q1380" si="195">IF(SUM(E1369,J1369, M1369)&gt;0,SUM(E1369,J1369, M1369),"")</f>
        <v>1</v>
      </c>
      <c r="R1369" s="173" t="str">
        <f t="shared" ref="R1369:R1380" si="196">IF(SUM(G1369,N1369)&gt;0,SUM(G1369,N1369),"")</f>
        <v/>
      </c>
      <c r="S1369" s="193" t="str">
        <f t="shared" ref="S1369:S1380" si="197">IFERROR(IF((Q1369+R1369)&lt;&gt;0,R1369/(Q1369+R1369),""),"")</f>
        <v/>
      </c>
    </row>
    <row r="1370" spans="1:19" x14ac:dyDescent="0.2">
      <c r="A1370" s="192" t="s">
        <v>436</v>
      </c>
      <c r="B1370" s="179" t="s">
        <v>198</v>
      </c>
      <c r="C1370" s="180" t="s">
        <v>199</v>
      </c>
      <c r="D1370" s="170">
        <v>0</v>
      </c>
      <c r="E1370" s="171">
        <v>0</v>
      </c>
      <c r="F1370" s="171">
        <v>0</v>
      </c>
      <c r="G1370" s="171">
        <v>0</v>
      </c>
      <c r="H1370" s="198" t="str">
        <f t="shared" si="181"/>
        <v/>
      </c>
      <c r="I1370" s="203">
        <v>11</v>
      </c>
      <c r="J1370" s="25">
        <v>11</v>
      </c>
      <c r="K1370" s="25">
        <v>6</v>
      </c>
      <c r="L1370" s="184">
        <f t="shared" si="182"/>
        <v>0.54545454545454541</v>
      </c>
      <c r="M1370" s="206">
        <v>0</v>
      </c>
      <c r="N1370" s="25">
        <v>0</v>
      </c>
      <c r="O1370" s="201">
        <f t="shared" si="193"/>
        <v>0</v>
      </c>
      <c r="P1370" s="172">
        <f t="shared" si="194"/>
        <v>11</v>
      </c>
      <c r="Q1370" s="173">
        <f t="shared" si="195"/>
        <v>11</v>
      </c>
      <c r="R1370" s="173" t="str">
        <f t="shared" si="196"/>
        <v/>
      </c>
      <c r="S1370" s="193" t="str">
        <f t="shared" si="197"/>
        <v/>
      </c>
    </row>
    <row r="1371" spans="1:19" x14ac:dyDescent="0.2">
      <c r="A1371" s="192" t="s">
        <v>436</v>
      </c>
      <c r="B1371" s="179" t="s">
        <v>204</v>
      </c>
      <c r="C1371" s="180" t="s">
        <v>205</v>
      </c>
      <c r="D1371" s="170">
        <v>0</v>
      </c>
      <c r="E1371" s="171">
        <v>0</v>
      </c>
      <c r="F1371" s="171">
        <v>0</v>
      </c>
      <c r="G1371" s="171">
        <v>0</v>
      </c>
      <c r="H1371" s="198" t="str">
        <f t="shared" si="181"/>
        <v/>
      </c>
      <c r="I1371" s="203">
        <v>122</v>
      </c>
      <c r="J1371" s="25">
        <v>113</v>
      </c>
      <c r="K1371" s="25">
        <v>104</v>
      </c>
      <c r="L1371" s="184">
        <f t="shared" si="182"/>
        <v>0.92035398230088494</v>
      </c>
      <c r="M1371" s="206">
        <v>0</v>
      </c>
      <c r="N1371" s="25">
        <v>8</v>
      </c>
      <c r="O1371" s="201">
        <f t="shared" si="193"/>
        <v>6.6115702479338845E-2</v>
      </c>
      <c r="P1371" s="172">
        <f t="shared" si="194"/>
        <v>122</v>
      </c>
      <c r="Q1371" s="173">
        <f t="shared" si="195"/>
        <v>113</v>
      </c>
      <c r="R1371" s="173">
        <f t="shared" si="196"/>
        <v>8</v>
      </c>
      <c r="S1371" s="193">
        <f t="shared" si="197"/>
        <v>6.6115702479338845E-2</v>
      </c>
    </row>
    <row r="1372" spans="1:19" x14ac:dyDescent="0.2">
      <c r="A1372" s="192" t="s">
        <v>436</v>
      </c>
      <c r="B1372" s="179" t="s">
        <v>204</v>
      </c>
      <c r="C1372" s="180" t="s">
        <v>206</v>
      </c>
      <c r="D1372" s="170">
        <v>0</v>
      </c>
      <c r="E1372" s="171">
        <v>0</v>
      </c>
      <c r="F1372" s="171">
        <v>0</v>
      </c>
      <c r="G1372" s="171">
        <v>0</v>
      </c>
      <c r="H1372" s="198" t="str">
        <f t="shared" si="181"/>
        <v/>
      </c>
      <c r="I1372" s="203">
        <v>479</v>
      </c>
      <c r="J1372" s="25">
        <v>464</v>
      </c>
      <c r="K1372" s="25">
        <v>416</v>
      </c>
      <c r="L1372" s="184">
        <f t="shared" si="182"/>
        <v>0.89655172413793105</v>
      </c>
      <c r="M1372" s="206">
        <v>1</v>
      </c>
      <c r="N1372" s="25">
        <v>11</v>
      </c>
      <c r="O1372" s="201">
        <f t="shared" si="193"/>
        <v>2.3109243697478993E-2</v>
      </c>
      <c r="P1372" s="172">
        <f t="shared" si="194"/>
        <v>479</v>
      </c>
      <c r="Q1372" s="173">
        <f t="shared" si="195"/>
        <v>465</v>
      </c>
      <c r="R1372" s="173">
        <f t="shared" si="196"/>
        <v>11</v>
      </c>
      <c r="S1372" s="193">
        <f t="shared" si="197"/>
        <v>2.3109243697478993E-2</v>
      </c>
    </row>
    <row r="1373" spans="1:19" x14ac:dyDescent="0.2">
      <c r="A1373" s="192" t="s">
        <v>436</v>
      </c>
      <c r="B1373" s="179" t="s">
        <v>209</v>
      </c>
      <c r="C1373" s="180" t="s">
        <v>493</v>
      </c>
      <c r="D1373" s="170">
        <v>0</v>
      </c>
      <c r="E1373" s="171">
        <v>0</v>
      </c>
      <c r="F1373" s="171">
        <v>0</v>
      </c>
      <c r="G1373" s="171">
        <v>0</v>
      </c>
      <c r="H1373" s="198" t="str">
        <f t="shared" si="181"/>
        <v/>
      </c>
      <c r="I1373" s="203">
        <v>148</v>
      </c>
      <c r="J1373" s="25">
        <v>137</v>
      </c>
      <c r="K1373" s="25">
        <v>65</v>
      </c>
      <c r="L1373" s="184">
        <f t="shared" si="182"/>
        <v>0.47445255474452552</v>
      </c>
      <c r="M1373" s="206">
        <v>0</v>
      </c>
      <c r="N1373" s="25">
        <v>9</v>
      </c>
      <c r="O1373" s="201">
        <f t="shared" si="193"/>
        <v>6.1643835616438353E-2</v>
      </c>
      <c r="P1373" s="172">
        <f t="shared" si="194"/>
        <v>148</v>
      </c>
      <c r="Q1373" s="173">
        <f t="shared" si="195"/>
        <v>137</v>
      </c>
      <c r="R1373" s="173">
        <f t="shared" si="196"/>
        <v>9</v>
      </c>
      <c r="S1373" s="193">
        <f t="shared" si="197"/>
        <v>6.1643835616438353E-2</v>
      </c>
    </row>
    <row r="1374" spans="1:19" x14ac:dyDescent="0.2">
      <c r="A1374" s="192" t="s">
        <v>436</v>
      </c>
      <c r="B1374" s="179" t="s">
        <v>209</v>
      </c>
      <c r="C1374" s="180" t="s">
        <v>211</v>
      </c>
      <c r="D1374" s="170">
        <v>0</v>
      </c>
      <c r="E1374" s="171">
        <v>0</v>
      </c>
      <c r="F1374" s="171">
        <v>0</v>
      </c>
      <c r="G1374" s="171">
        <v>0</v>
      </c>
      <c r="H1374" s="198" t="str">
        <f t="shared" si="181"/>
        <v/>
      </c>
      <c r="I1374" s="203">
        <v>2</v>
      </c>
      <c r="J1374" s="25">
        <v>2</v>
      </c>
      <c r="K1374" s="25">
        <v>2</v>
      </c>
      <c r="L1374" s="184">
        <f t="shared" si="182"/>
        <v>1</v>
      </c>
      <c r="M1374" s="206">
        <v>0</v>
      </c>
      <c r="N1374" s="25">
        <v>0</v>
      </c>
      <c r="O1374" s="201">
        <f t="shared" si="193"/>
        <v>0</v>
      </c>
      <c r="P1374" s="172">
        <f t="shared" si="194"/>
        <v>2</v>
      </c>
      <c r="Q1374" s="173">
        <f t="shared" si="195"/>
        <v>2</v>
      </c>
      <c r="R1374" s="173" t="str">
        <f t="shared" si="196"/>
        <v/>
      </c>
      <c r="S1374" s="193" t="str">
        <f t="shared" si="197"/>
        <v/>
      </c>
    </row>
    <row r="1375" spans="1:19" ht="29" x14ac:dyDescent="0.2">
      <c r="A1375" s="192" t="s">
        <v>436</v>
      </c>
      <c r="B1375" s="179" t="s">
        <v>212</v>
      </c>
      <c r="C1375" s="180" t="s">
        <v>213</v>
      </c>
      <c r="D1375" s="170">
        <v>0</v>
      </c>
      <c r="E1375" s="171">
        <v>0</v>
      </c>
      <c r="F1375" s="171">
        <v>0</v>
      </c>
      <c r="G1375" s="171">
        <v>0</v>
      </c>
      <c r="H1375" s="198" t="str">
        <f t="shared" si="181"/>
        <v/>
      </c>
      <c r="I1375" s="203">
        <v>49</v>
      </c>
      <c r="J1375" s="25">
        <v>49</v>
      </c>
      <c r="K1375" s="25">
        <v>39</v>
      </c>
      <c r="L1375" s="184">
        <f t="shared" si="182"/>
        <v>0.79591836734693877</v>
      </c>
      <c r="M1375" s="206">
        <v>0</v>
      </c>
      <c r="N1375" s="25">
        <v>5</v>
      </c>
      <c r="O1375" s="201">
        <f t="shared" si="193"/>
        <v>9.2592592592592587E-2</v>
      </c>
      <c r="P1375" s="172">
        <f t="shared" si="194"/>
        <v>49</v>
      </c>
      <c r="Q1375" s="173">
        <f t="shared" si="195"/>
        <v>49</v>
      </c>
      <c r="R1375" s="173">
        <f t="shared" si="196"/>
        <v>5</v>
      </c>
      <c r="S1375" s="193">
        <f t="shared" si="197"/>
        <v>9.2592592592592587E-2</v>
      </c>
    </row>
    <row r="1376" spans="1:19" x14ac:dyDescent="0.2">
      <c r="A1376" s="192" t="s">
        <v>436</v>
      </c>
      <c r="B1376" s="179" t="s">
        <v>215</v>
      </c>
      <c r="C1376" s="180" t="s">
        <v>217</v>
      </c>
      <c r="D1376" s="170">
        <v>0</v>
      </c>
      <c r="E1376" s="171">
        <v>0</v>
      </c>
      <c r="F1376" s="171">
        <v>0</v>
      </c>
      <c r="G1376" s="171">
        <v>0</v>
      </c>
      <c r="H1376" s="198" t="str">
        <f t="shared" si="181"/>
        <v/>
      </c>
      <c r="I1376" s="203">
        <v>256</v>
      </c>
      <c r="J1376" s="25">
        <v>246</v>
      </c>
      <c r="K1376" s="25">
        <v>235</v>
      </c>
      <c r="L1376" s="184">
        <f t="shared" si="182"/>
        <v>0.95528455284552849</v>
      </c>
      <c r="M1376" s="206">
        <v>1</v>
      </c>
      <c r="N1376" s="25">
        <v>7</v>
      </c>
      <c r="O1376" s="201">
        <f t="shared" si="193"/>
        <v>2.7559055118110236E-2</v>
      </c>
      <c r="P1376" s="172">
        <f t="shared" si="194"/>
        <v>256</v>
      </c>
      <c r="Q1376" s="173">
        <f t="shared" si="195"/>
        <v>247</v>
      </c>
      <c r="R1376" s="173">
        <f t="shared" si="196"/>
        <v>7</v>
      </c>
      <c r="S1376" s="193">
        <f t="shared" si="197"/>
        <v>2.7559055118110236E-2</v>
      </c>
    </row>
    <row r="1377" spans="1:19" x14ac:dyDescent="0.2">
      <c r="A1377" s="192" t="s">
        <v>436</v>
      </c>
      <c r="B1377" s="179" t="s">
        <v>220</v>
      </c>
      <c r="C1377" s="180" t="s">
        <v>224</v>
      </c>
      <c r="D1377" s="170">
        <v>0</v>
      </c>
      <c r="E1377" s="171">
        <v>0</v>
      </c>
      <c r="F1377" s="171">
        <v>0</v>
      </c>
      <c r="G1377" s="171">
        <v>0</v>
      </c>
      <c r="H1377" s="198" t="str">
        <f t="shared" si="181"/>
        <v/>
      </c>
      <c r="I1377" s="203">
        <v>7</v>
      </c>
      <c r="J1377" s="25">
        <v>7</v>
      </c>
      <c r="K1377" s="25">
        <v>5</v>
      </c>
      <c r="L1377" s="184">
        <f t="shared" si="182"/>
        <v>0.7142857142857143</v>
      </c>
      <c r="M1377" s="206">
        <v>0</v>
      </c>
      <c r="N1377" s="25">
        <v>0</v>
      </c>
      <c r="O1377" s="201">
        <f t="shared" si="193"/>
        <v>0</v>
      </c>
      <c r="P1377" s="172">
        <f t="shared" si="194"/>
        <v>7</v>
      </c>
      <c r="Q1377" s="173">
        <f t="shared" si="195"/>
        <v>7</v>
      </c>
      <c r="R1377" s="173" t="str">
        <f t="shared" si="196"/>
        <v/>
      </c>
      <c r="S1377" s="193" t="str">
        <f t="shared" si="197"/>
        <v/>
      </c>
    </row>
    <row r="1378" spans="1:19" x14ac:dyDescent="0.2">
      <c r="A1378" s="192" t="s">
        <v>436</v>
      </c>
      <c r="B1378" s="179" t="s">
        <v>220</v>
      </c>
      <c r="C1378" s="180" t="s">
        <v>226</v>
      </c>
      <c r="D1378" s="170">
        <v>0</v>
      </c>
      <c r="E1378" s="171">
        <v>0</v>
      </c>
      <c r="F1378" s="171">
        <v>0</v>
      </c>
      <c r="G1378" s="171">
        <v>0</v>
      </c>
      <c r="H1378" s="198" t="str">
        <f t="shared" si="181"/>
        <v/>
      </c>
      <c r="I1378" s="203">
        <v>6</v>
      </c>
      <c r="J1378" s="25">
        <v>6</v>
      </c>
      <c r="K1378" s="25">
        <v>4</v>
      </c>
      <c r="L1378" s="184">
        <f t="shared" si="182"/>
        <v>0.66666666666666663</v>
      </c>
      <c r="M1378" s="206">
        <v>0</v>
      </c>
      <c r="N1378" s="25">
        <v>0</v>
      </c>
      <c r="O1378" s="201">
        <f t="shared" si="193"/>
        <v>0</v>
      </c>
      <c r="P1378" s="172">
        <f t="shared" si="194"/>
        <v>6</v>
      </c>
      <c r="Q1378" s="173">
        <f t="shared" si="195"/>
        <v>6</v>
      </c>
      <c r="R1378" s="173" t="str">
        <f t="shared" si="196"/>
        <v/>
      </c>
      <c r="S1378" s="193" t="str">
        <f t="shared" si="197"/>
        <v/>
      </c>
    </row>
    <row r="1379" spans="1:19" x14ac:dyDescent="0.2">
      <c r="A1379" s="192" t="s">
        <v>436</v>
      </c>
      <c r="B1379" s="179" t="s">
        <v>227</v>
      </c>
      <c r="C1379" s="180" t="s">
        <v>228</v>
      </c>
      <c r="D1379" s="170">
        <v>0</v>
      </c>
      <c r="E1379" s="171">
        <v>0</v>
      </c>
      <c r="F1379" s="171">
        <v>0</v>
      </c>
      <c r="G1379" s="171">
        <v>0</v>
      </c>
      <c r="H1379" s="198" t="str">
        <f t="shared" si="181"/>
        <v/>
      </c>
      <c r="I1379" s="203">
        <v>46</v>
      </c>
      <c r="J1379" s="25">
        <v>35</v>
      </c>
      <c r="K1379" s="25">
        <v>21</v>
      </c>
      <c r="L1379" s="184">
        <f t="shared" si="182"/>
        <v>0.6</v>
      </c>
      <c r="M1379" s="206">
        <v>0</v>
      </c>
      <c r="N1379" s="25">
        <v>11</v>
      </c>
      <c r="O1379" s="201">
        <f t="shared" si="193"/>
        <v>0.2391304347826087</v>
      </c>
      <c r="P1379" s="172">
        <f t="shared" si="194"/>
        <v>46</v>
      </c>
      <c r="Q1379" s="173">
        <f t="shared" si="195"/>
        <v>35</v>
      </c>
      <c r="R1379" s="173">
        <f t="shared" si="196"/>
        <v>11</v>
      </c>
      <c r="S1379" s="193">
        <f t="shared" si="197"/>
        <v>0.2391304347826087</v>
      </c>
    </row>
    <row r="1380" spans="1:19" x14ac:dyDescent="0.2">
      <c r="A1380" s="192" t="s">
        <v>436</v>
      </c>
      <c r="B1380" s="179" t="s">
        <v>545</v>
      </c>
      <c r="C1380" s="180" t="s">
        <v>231</v>
      </c>
      <c r="D1380" s="170">
        <v>0</v>
      </c>
      <c r="E1380" s="171">
        <v>0</v>
      </c>
      <c r="F1380" s="171">
        <v>0</v>
      </c>
      <c r="G1380" s="171">
        <v>0</v>
      </c>
      <c r="H1380" s="198" t="str">
        <f t="shared" si="181"/>
        <v/>
      </c>
      <c r="I1380" s="203">
        <v>1</v>
      </c>
      <c r="J1380" s="25">
        <v>1</v>
      </c>
      <c r="K1380" s="25">
        <v>0</v>
      </c>
      <c r="L1380" s="184">
        <f t="shared" si="182"/>
        <v>0</v>
      </c>
      <c r="M1380" s="206">
        <v>0</v>
      </c>
      <c r="N1380" s="25">
        <v>0</v>
      </c>
      <c r="O1380" s="201">
        <f t="shared" si="193"/>
        <v>0</v>
      </c>
      <c r="P1380" s="172">
        <f t="shared" si="194"/>
        <v>1</v>
      </c>
      <c r="Q1380" s="173">
        <f t="shared" si="195"/>
        <v>1</v>
      </c>
      <c r="R1380" s="173" t="str">
        <f t="shared" si="196"/>
        <v/>
      </c>
      <c r="S1380" s="193" t="str">
        <f t="shared" si="197"/>
        <v/>
      </c>
    </row>
    <row r="1381" spans="1:19" x14ac:dyDescent="0.2">
      <c r="A1381" s="192" t="s">
        <v>404</v>
      </c>
      <c r="B1381" s="179" t="s">
        <v>2</v>
      </c>
      <c r="C1381" s="180" t="s">
        <v>3</v>
      </c>
      <c r="D1381" s="170"/>
      <c r="E1381" s="171"/>
      <c r="F1381" s="171"/>
      <c r="G1381" s="171"/>
      <c r="H1381" s="198" t="str">
        <f t="shared" si="181"/>
        <v/>
      </c>
      <c r="I1381" s="203">
        <v>1</v>
      </c>
      <c r="J1381" s="25"/>
      <c r="K1381" s="25"/>
      <c r="L1381" s="184" t="str">
        <f t="shared" si="182"/>
        <v/>
      </c>
      <c r="M1381" s="206">
        <v>1</v>
      </c>
      <c r="N1381" s="25"/>
      <c r="O1381" s="201">
        <f t="shared" si="183"/>
        <v>0</v>
      </c>
      <c r="P1381" s="172">
        <f t="shared" si="184"/>
        <v>1</v>
      </c>
      <c r="Q1381" s="173">
        <f t="shared" si="185"/>
        <v>1</v>
      </c>
      <c r="R1381" s="173" t="str">
        <f t="shared" si="186"/>
        <v/>
      </c>
      <c r="S1381" s="193" t="str">
        <f t="shared" si="187"/>
        <v/>
      </c>
    </row>
    <row r="1382" spans="1:19" x14ac:dyDescent="0.2">
      <c r="A1382" s="192" t="s">
        <v>404</v>
      </c>
      <c r="B1382" s="179" t="s">
        <v>10</v>
      </c>
      <c r="C1382" s="180" t="s">
        <v>11</v>
      </c>
      <c r="D1382" s="170"/>
      <c r="E1382" s="171"/>
      <c r="F1382" s="171"/>
      <c r="G1382" s="171"/>
      <c r="H1382" s="198" t="str">
        <f t="shared" si="181"/>
        <v/>
      </c>
      <c r="I1382" s="203">
        <v>1</v>
      </c>
      <c r="J1382" s="25">
        <v>1</v>
      </c>
      <c r="K1382" s="25">
        <v>1</v>
      </c>
      <c r="L1382" s="184">
        <f t="shared" si="182"/>
        <v>1</v>
      </c>
      <c r="M1382" s="206"/>
      <c r="N1382" s="25"/>
      <c r="O1382" s="201">
        <f t="shared" si="183"/>
        <v>0</v>
      </c>
      <c r="P1382" s="172">
        <f t="shared" si="184"/>
        <v>1</v>
      </c>
      <c r="Q1382" s="173">
        <f t="shared" si="185"/>
        <v>1</v>
      </c>
      <c r="R1382" s="173" t="str">
        <f t="shared" si="186"/>
        <v/>
      </c>
      <c r="S1382" s="193" t="str">
        <f t="shared" si="187"/>
        <v/>
      </c>
    </row>
    <row r="1383" spans="1:19" x14ac:dyDescent="0.2">
      <c r="A1383" s="192" t="s">
        <v>404</v>
      </c>
      <c r="B1383" s="179" t="s">
        <v>13</v>
      </c>
      <c r="C1383" s="180" t="s">
        <v>14</v>
      </c>
      <c r="D1383" s="170"/>
      <c r="E1383" s="171"/>
      <c r="F1383" s="171"/>
      <c r="G1383" s="171"/>
      <c r="H1383" s="198" t="str">
        <f t="shared" si="181"/>
        <v/>
      </c>
      <c r="I1383" s="203">
        <v>1</v>
      </c>
      <c r="J1383" s="25">
        <v>1</v>
      </c>
      <c r="K1383" s="25"/>
      <c r="L1383" s="184">
        <f t="shared" si="182"/>
        <v>0</v>
      </c>
      <c r="M1383" s="206"/>
      <c r="N1383" s="25"/>
      <c r="O1383" s="201">
        <f t="shared" si="183"/>
        <v>0</v>
      </c>
      <c r="P1383" s="172">
        <f t="shared" si="184"/>
        <v>1</v>
      </c>
      <c r="Q1383" s="173">
        <f t="shared" si="185"/>
        <v>1</v>
      </c>
      <c r="R1383" s="173" t="str">
        <f t="shared" si="186"/>
        <v/>
      </c>
      <c r="S1383" s="193" t="str">
        <f t="shared" si="187"/>
        <v/>
      </c>
    </row>
    <row r="1384" spans="1:19" ht="29" x14ac:dyDescent="0.2">
      <c r="A1384" s="192" t="s">
        <v>404</v>
      </c>
      <c r="B1384" s="179" t="s">
        <v>26</v>
      </c>
      <c r="C1384" s="180" t="s">
        <v>27</v>
      </c>
      <c r="D1384" s="170"/>
      <c r="E1384" s="171"/>
      <c r="F1384" s="171"/>
      <c r="G1384" s="171"/>
      <c r="H1384" s="198" t="str">
        <f t="shared" si="181"/>
        <v/>
      </c>
      <c r="I1384" s="203">
        <v>16</v>
      </c>
      <c r="J1384" s="25">
        <v>16</v>
      </c>
      <c r="K1384" s="25">
        <v>16</v>
      </c>
      <c r="L1384" s="184">
        <f t="shared" si="182"/>
        <v>1</v>
      </c>
      <c r="M1384" s="206"/>
      <c r="N1384" s="25"/>
      <c r="O1384" s="201">
        <f t="shared" si="183"/>
        <v>0</v>
      </c>
      <c r="P1384" s="172">
        <f t="shared" si="184"/>
        <v>16</v>
      </c>
      <c r="Q1384" s="173">
        <f t="shared" si="185"/>
        <v>16</v>
      </c>
      <c r="R1384" s="173" t="str">
        <f t="shared" si="186"/>
        <v/>
      </c>
      <c r="S1384" s="193" t="str">
        <f t="shared" si="187"/>
        <v/>
      </c>
    </row>
    <row r="1385" spans="1:19" x14ac:dyDescent="0.2">
      <c r="A1385" s="192" t="s">
        <v>404</v>
      </c>
      <c r="B1385" s="179" t="s">
        <v>32</v>
      </c>
      <c r="C1385" s="180" t="s">
        <v>33</v>
      </c>
      <c r="D1385" s="170"/>
      <c r="E1385" s="171"/>
      <c r="F1385" s="171"/>
      <c r="G1385" s="171"/>
      <c r="H1385" s="198" t="str">
        <f t="shared" si="181"/>
        <v/>
      </c>
      <c r="I1385" s="203">
        <v>20</v>
      </c>
      <c r="J1385" s="25">
        <v>18</v>
      </c>
      <c r="K1385" s="25">
        <v>18</v>
      </c>
      <c r="L1385" s="184">
        <f t="shared" si="182"/>
        <v>1</v>
      </c>
      <c r="M1385" s="206">
        <v>2</v>
      </c>
      <c r="N1385" s="25"/>
      <c r="O1385" s="201">
        <f t="shared" si="183"/>
        <v>0</v>
      </c>
      <c r="P1385" s="172">
        <f t="shared" si="184"/>
        <v>20</v>
      </c>
      <c r="Q1385" s="173">
        <f t="shared" si="185"/>
        <v>20</v>
      </c>
      <c r="R1385" s="173" t="str">
        <f t="shared" si="186"/>
        <v/>
      </c>
      <c r="S1385" s="193" t="str">
        <f t="shared" si="187"/>
        <v/>
      </c>
    </row>
    <row r="1386" spans="1:19" x14ac:dyDescent="0.2">
      <c r="A1386" s="192" t="s">
        <v>404</v>
      </c>
      <c r="B1386" s="179" t="s">
        <v>35</v>
      </c>
      <c r="C1386" s="180" t="s">
        <v>36</v>
      </c>
      <c r="D1386" s="170"/>
      <c r="E1386" s="171"/>
      <c r="F1386" s="171"/>
      <c r="G1386" s="171"/>
      <c r="H1386" s="198" t="str">
        <f t="shared" si="181"/>
        <v/>
      </c>
      <c r="I1386" s="203">
        <v>3</v>
      </c>
      <c r="J1386" s="25">
        <v>2</v>
      </c>
      <c r="K1386" s="25">
        <v>2</v>
      </c>
      <c r="L1386" s="184">
        <f t="shared" si="182"/>
        <v>1</v>
      </c>
      <c r="M1386" s="206">
        <v>1</v>
      </c>
      <c r="N1386" s="25"/>
      <c r="O1386" s="201">
        <f t="shared" si="183"/>
        <v>0</v>
      </c>
      <c r="P1386" s="172">
        <f t="shared" si="184"/>
        <v>3</v>
      </c>
      <c r="Q1386" s="173">
        <f t="shared" si="185"/>
        <v>3</v>
      </c>
      <c r="R1386" s="173" t="str">
        <f t="shared" si="186"/>
        <v/>
      </c>
      <c r="S1386" s="193" t="str">
        <f t="shared" si="187"/>
        <v/>
      </c>
    </row>
    <row r="1387" spans="1:19" x14ac:dyDescent="0.2">
      <c r="A1387" s="192" t="s">
        <v>404</v>
      </c>
      <c r="B1387" s="179" t="s">
        <v>42</v>
      </c>
      <c r="C1387" s="180" t="s">
        <v>43</v>
      </c>
      <c r="D1387" s="170"/>
      <c r="E1387" s="171"/>
      <c r="F1387" s="171"/>
      <c r="G1387" s="171"/>
      <c r="H1387" s="198" t="str">
        <f t="shared" si="181"/>
        <v/>
      </c>
      <c r="I1387" s="203">
        <v>92</v>
      </c>
      <c r="J1387" s="25">
        <v>91</v>
      </c>
      <c r="K1387" s="25">
        <v>87</v>
      </c>
      <c r="L1387" s="184">
        <f t="shared" si="182"/>
        <v>0.95604395604395609</v>
      </c>
      <c r="M1387" s="206">
        <v>62</v>
      </c>
      <c r="N1387" s="25"/>
      <c r="O1387" s="201">
        <f t="shared" si="183"/>
        <v>0</v>
      </c>
      <c r="P1387" s="172">
        <f t="shared" si="184"/>
        <v>92</v>
      </c>
      <c r="Q1387" s="173">
        <f t="shared" si="185"/>
        <v>153</v>
      </c>
      <c r="R1387" s="173" t="str">
        <f t="shared" si="186"/>
        <v/>
      </c>
      <c r="S1387" s="193" t="str">
        <f t="shared" si="187"/>
        <v/>
      </c>
    </row>
    <row r="1388" spans="1:19" x14ac:dyDescent="0.2">
      <c r="A1388" s="192" t="s">
        <v>404</v>
      </c>
      <c r="B1388" s="179" t="s">
        <v>53</v>
      </c>
      <c r="C1388" s="180" t="s">
        <v>54</v>
      </c>
      <c r="D1388" s="170"/>
      <c r="E1388" s="171"/>
      <c r="F1388" s="171"/>
      <c r="G1388" s="171"/>
      <c r="H1388" s="198" t="str">
        <f t="shared" si="181"/>
        <v/>
      </c>
      <c r="I1388" s="203">
        <v>250</v>
      </c>
      <c r="J1388" s="25">
        <v>220</v>
      </c>
      <c r="K1388" s="25">
        <v>220</v>
      </c>
      <c r="L1388" s="184">
        <f t="shared" si="182"/>
        <v>1</v>
      </c>
      <c r="M1388" s="206">
        <v>18</v>
      </c>
      <c r="N1388" s="25">
        <v>11</v>
      </c>
      <c r="O1388" s="201">
        <f t="shared" si="183"/>
        <v>4.4176706827309238E-2</v>
      </c>
      <c r="P1388" s="172">
        <f t="shared" si="184"/>
        <v>250</v>
      </c>
      <c r="Q1388" s="173">
        <f t="shared" si="185"/>
        <v>238</v>
      </c>
      <c r="R1388" s="173">
        <f t="shared" si="186"/>
        <v>11</v>
      </c>
      <c r="S1388" s="193">
        <f t="shared" si="187"/>
        <v>4.4176706827309238E-2</v>
      </c>
    </row>
    <row r="1389" spans="1:19" x14ac:dyDescent="0.2">
      <c r="A1389" s="192" t="s">
        <v>404</v>
      </c>
      <c r="B1389" s="179" t="s">
        <v>65</v>
      </c>
      <c r="C1389" s="180" t="s">
        <v>66</v>
      </c>
      <c r="D1389" s="170"/>
      <c r="E1389" s="171"/>
      <c r="F1389" s="171"/>
      <c r="G1389" s="171"/>
      <c r="H1389" s="198" t="str">
        <f t="shared" si="181"/>
        <v/>
      </c>
      <c r="I1389" s="203">
        <v>131</v>
      </c>
      <c r="J1389" s="25">
        <v>118</v>
      </c>
      <c r="K1389" s="25">
        <v>55</v>
      </c>
      <c r="L1389" s="184">
        <f t="shared" si="182"/>
        <v>0.46610169491525422</v>
      </c>
      <c r="M1389" s="206"/>
      <c r="N1389" s="25">
        <v>3</v>
      </c>
      <c r="O1389" s="201">
        <f t="shared" si="183"/>
        <v>2.4793388429752067E-2</v>
      </c>
      <c r="P1389" s="172">
        <f t="shared" si="184"/>
        <v>131</v>
      </c>
      <c r="Q1389" s="173">
        <f t="shared" si="185"/>
        <v>118</v>
      </c>
      <c r="R1389" s="173">
        <f t="shared" si="186"/>
        <v>3</v>
      </c>
      <c r="S1389" s="193">
        <f t="shared" si="187"/>
        <v>2.4793388429752067E-2</v>
      </c>
    </row>
    <row r="1390" spans="1:19" ht="43" x14ac:dyDescent="0.2">
      <c r="A1390" s="192" t="s">
        <v>404</v>
      </c>
      <c r="B1390" s="179" t="s">
        <v>546</v>
      </c>
      <c r="C1390" s="180" t="s">
        <v>73</v>
      </c>
      <c r="D1390" s="170"/>
      <c r="E1390" s="171"/>
      <c r="F1390" s="171"/>
      <c r="G1390" s="171"/>
      <c r="H1390" s="198" t="str">
        <f t="shared" si="181"/>
        <v/>
      </c>
      <c r="I1390" s="203">
        <v>8</v>
      </c>
      <c r="J1390" s="25">
        <v>5</v>
      </c>
      <c r="K1390" s="25">
        <v>5</v>
      </c>
      <c r="L1390" s="184">
        <f t="shared" si="182"/>
        <v>1</v>
      </c>
      <c r="M1390" s="206">
        <v>2</v>
      </c>
      <c r="N1390" s="25">
        <v>1</v>
      </c>
      <c r="O1390" s="201">
        <f t="shared" si="183"/>
        <v>0.125</v>
      </c>
      <c r="P1390" s="172">
        <f t="shared" si="184"/>
        <v>8</v>
      </c>
      <c r="Q1390" s="173">
        <f t="shared" si="185"/>
        <v>7</v>
      </c>
      <c r="R1390" s="173">
        <f t="shared" si="186"/>
        <v>1</v>
      </c>
      <c r="S1390" s="193">
        <f t="shared" si="187"/>
        <v>0.125</v>
      </c>
    </row>
    <row r="1391" spans="1:19" x14ac:dyDescent="0.2">
      <c r="A1391" s="192" t="s">
        <v>404</v>
      </c>
      <c r="B1391" s="179" t="s">
        <v>92</v>
      </c>
      <c r="C1391" s="180" t="s">
        <v>93</v>
      </c>
      <c r="D1391" s="170"/>
      <c r="E1391" s="171"/>
      <c r="F1391" s="171"/>
      <c r="G1391" s="171"/>
      <c r="H1391" s="198" t="str">
        <f t="shared" ref="H1391:H1450" si="198">IF((E1391+G1391)&lt;&gt;0,G1391/(E1391+G1391),"")</f>
        <v/>
      </c>
      <c r="I1391" s="203">
        <v>89</v>
      </c>
      <c r="J1391" s="25">
        <v>78</v>
      </c>
      <c r="K1391" s="25">
        <v>78</v>
      </c>
      <c r="L1391" s="184">
        <f t="shared" ref="L1391:L1450" si="199">IF(J1391&lt;&gt;0,K1391/J1391,"")</f>
        <v>1</v>
      </c>
      <c r="M1391" s="206"/>
      <c r="N1391" s="25">
        <v>9</v>
      </c>
      <c r="O1391" s="201">
        <f t="shared" ref="O1391:O1450" si="200">IF((J1391+M1391+N1391)&lt;&gt;0,N1391/(J1391+M1391+N1391),"")</f>
        <v>0.10344827586206896</v>
      </c>
      <c r="P1391" s="172">
        <f t="shared" ref="P1391:P1450" si="201">IF(SUM(D1391,I1391)&gt;0,SUM(D1391,I1391),"")</f>
        <v>89</v>
      </c>
      <c r="Q1391" s="173">
        <f t="shared" ref="Q1391:Q1450" si="202">IF(SUM(E1391,J1391, M1391)&gt;0,SUM(E1391,J1391, M1391),"")</f>
        <v>78</v>
      </c>
      <c r="R1391" s="173">
        <f t="shared" ref="R1391:R1450" si="203">IF(SUM(G1391,N1391)&gt;0,SUM(G1391,N1391),"")</f>
        <v>9</v>
      </c>
      <c r="S1391" s="193">
        <f t="shared" ref="S1391:S1450" si="204">IFERROR(IF((Q1391+R1391)&lt;&gt;0,R1391/(Q1391+R1391),""),"")</f>
        <v>0.10344827586206896</v>
      </c>
    </row>
    <row r="1392" spans="1:19" x14ac:dyDescent="0.2">
      <c r="A1392" s="192" t="s">
        <v>404</v>
      </c>
      <c r="B1392" s="179" t="s">
        <v>538</v>
      </c>
      <c r="C1392" s="180" t="s">
        <v>100</v>
      </c>
      <c r="D1392" s="170"/>
      <c r="E1392" s="171"/>
      <c r="F1392" s="171"/>
      <c r="G1392" s="171"/>
      <c r="H1392" s="198" t="str">
        <f t="shared" si="198"/>
        <v/>
      </c>
      <c r="I1392" s="203">
        <v>35</v>
      </c>
      <c r="J1392" s="25">
        <v>28</v>
      </c>
      <c r="K1392" s="25">
        <v>13</v>
      </c>
      <c r="L1392" s="184">
        <f t="shared" si="199"/>
        <v>0.4642857142857143</v>
      </c>
      <c r="M1392" s="206">
        <v>1</v>
      </c>
      <c r="N1392" s="25">
        <v>3</v>
      </c>
      <c r="O1392" s="201">
        <f t="shared" si="200"/>
        <v>9.375E-2</v>
      </c>
      <c r="P1392" s="172">
        <f t="shared" si="201"/>
        <v>35</v>
      </c>
      <c r="Q1392" s="173">
        <f t="shared" si="202"/>
        <v>29</v>
      </c>
      <c r="R1392" s="173">
        <f t="shared" si="203"/>
        <v>3</v>
      </c>
      <c r="S1392" s="193">
        <f t="shared" si="204"/>
        <v>9.375E-2</v>
      </c>
    </row>
    <row r="1393" spans="1:19" x14ac:dyDescent="0.2">
      <c r="A1393" s="192" t="s">
        <v>404</v>
      </c>
      <c r="B1393" s="179" t="s">
        <v>105</v>
      </c>
      <c r="C1393" s="180" t="s">
        <v>106</v>
      </c>
      <c r="D1393" s="170"/>
      <c r="E1393" s="171"/>
      <c r="F1393" s="171"/>
      <c r="G1393" s="171"/>
      <c r="H1393" s="198" t="str">
        <f t="shared" si="198"/>
        <v/>
      </c>
      <c r="I1393" s="203">
        <v>15</v>
      </c>
      <c r="J1393" s="25">
        <v>12</v>
      </c>
      <c r="K1393" s="25">
        <v>12</v>
      </c>
      <c r="L1393" s="184">
        <f t="shared" si="199"/>
        <v>1</v>
      </c>
      <c r="M1393" s="206"/>
      <c r="N1393" s="25">
        <v>1</v>
      </c>
      <c r="O1393" s="201">
        <f t="shared" si="200"/>
        <v>7.6923076923076927E-2</v>
      </c>
      <c r="P1393" s="172">
        <f t="shared" si="201"/>
        <v>15</v>
      </c>
      <c r="Q1393" s="173">
        <f t="shared" si="202"/>
        <v>12</v>
      </c>
      <c r="R1393" s="173">
        <f t="shared" si="203"/>
        <v>1</v>
      </c>
      <c r="S1393" s="193">
        <f t="shared" si="204"/>
        <v>7.6923076923076927E-2</v>
      </c>
    </row>
    <row r="1394" spans="1:19" x14ac:dyDescent="0.2">
      <c r="A1394" s="192" t="s">
        <v>404</v>
      </c>
      <c r="B1394" s="179" t="s">
        <v>110</v>
      </c>
      <c r="C1394" s="180" t="s">
        <v>111</v>
      </c>
      <c r="D1394" s="170"/>
      <c r="E1394" s="171"/>
      <c r="F1394" s="171"/>
      <c r="G1394" s="171"/>
      <c r="H1394" s="198" t="str">
        <f t="shared" si="198"/>
        <v/>
      </c>
      <c r="I1394" s="203">
        <v>3</v>
      </c>
      <c r="J1394" s="25">
        <v>1</v>
      </c>
      <c r="K1394" s="25">
        <v>1</v>
      </c>
      <c r="L1394" s="184">
        <f t="shared" si="199"/>
        <v>1</v>
      </c>
      <c r="M1394" s="206">
        <v>2</v>
      </c>
      <c r="N1394" s="25"/>
      <c r="O1394" s="201">
        <f t="shared" si="200"/>
        <v>0</v>
      </c>
      <c r="P1394" s="172">
        <f t="shared" si="201"/>
        <v>3</v>
      </c>
      <c r="Q1394" s="173">
        <f t="shared" si="202"/>
        <v>3</v>
      </c>
      <c r="R1394" s="173" t="str">
        <f t="shared" si="203"/>
        <v/>
      </c>
      <c r="S1394" s="193" t="str">
        <f t="shared" si="204"/>
        <v/>
      </c>
    </row>
    <row r="1395" spans="1:19" x14ac:dyDescent="0.2">
      <c r="A1395" s="192" t="s">
        <v>404</v>
      </c>
      <c r="B1395" s="179" t="s">
        <v>119</v>
      </c>
      <c r="C1395" s="180" t="s">
        <v>120</v>
      </c>
      <c r="D1395" s="170"/>
      <c r="E1395" s="171"/>
      <c r="F1395" s="171"/>
      <c r="G1395" s="171"/>
      <c r="H1395" s="198" t="str">
        <f t="shared" si="198"/>
        <v/>
      </c>
      <c r="I1395" s="203">
        <v>798</v>
      </c>
      <c r="J1395" s="25">
        <v>3</v>
      </c>
      <c r="K1395" s="25">
        <v>3</v>
      </c>
      <c r="L1395" s="184">
        <f t="shared" si="199"/>
        <v>1</v>
      </c>
      <c r="M1395" s="206">
        <v>714</v>
      </c>
      <c r="N1395" s="25">
        <v>83</v>
      </c>
      <c r="O1395" s="201">
        <f t="shared" si="200"/>
        <v>0.10375</v>
      </c>
      <c r="P1395" s="172">
        <f t="shared" si="201"/>
        <v>798</v>
      </c>
      <c r="Q1395" s="173">
        <f t="shared" si="202"/>
        <v>717</v>
      </c>
      <c r="R1395" s="173">
        <f t="shared" si="203"/>
        <v>83</v>
      </c>
      <c r="S1395" s="193">
        <f t="shared" si="204"/>
        <v>0.10375</v>
      </c>
    </row>
    <row r="1396" spans="1:19" x14ac:dyDescent="0.2">
      <c r="A1396" s="192" t="s">
        <v>404</v>
      </c>
      <c r="B1396" s="179" t="s">
        <v>380</v>
      </c>
      <c r="C1396" s="180" t="s">
        <v>381</v>
      </c>
      <c r="D1396" s="170"/>
      <c r="E1396" s="171"/>
      <c r="F1396" s="171"/>
      <c r="G1396" s="171"/>
      <c r="H1396" s="198" t="str">
        <f t="shared" si="198"/>
        <v/>
      </c>
      <c r="I1396" s="203">
        <v>438</v>
      </c>
      <c r="J1396" s="25">
        <v>415</v>
      </c>
      <c r="K1396" s="25">
        <v>413</v>
      </c>
      <c r="L1396" s="184">
        <f t="shared" si="199"/>
        <v>0.99518072289156623</v>
      </c>
      <c r="M1396" s="206">
        <v>11</v>
      </c>
      <c r="N1396" s="25">
        <v>11</v>
      </c>
      <c r="O1396" s="201">
        <f t="shared" si="200"/>
        <v>2.5171624713958809E-2</v>
      </c>
      <c r="P1396" s="172">
        <f t="shared" si="201"/>
        <v>438</v>
      </c>
      <c r="Q1396" s="173">
        <f t="shared" si="202"/>
        <v>426</v>
      </c>
      <c r="R1396" s="173">
        <f t="shared" si="203"/>
        <v>11</v>
      </c>
      <c r="S1396" s="193">
        <f t="shared" si="204"/>
        <v>2.5171624713958809E-2</v>
      </c>
    </row>
    <row r="1397" spans="1:19" x14ac:dyDescent="0.2">
      <c r="A1397" s="192" t="s">
        <v>404</v>
      </c>
      <c r="B1397" s="179" t="s">
        <v>140</v>
      </c>
      <c r="C1397" s="180" t="s">
        <v>142</v>
      </c>
      <c r="D1397" s="170"/>
      <c r="E1397" s="171"/>
      <c r="F1397" s="171"/>
      <c r="G1397" s="171"/>
      <c r="H1397" s="198" t="str">
        <f t="shared" si="198"/>
        <v/>
      </c>
      <c r="I1397" s="203">
        <v>1</v>
      </c>
      <c r="J1397" s="25">
        <v>1</v>
      </c>
      <c r="K1397" s="25"/>
      <c r="L1397" s="184">
        <f t="shared" si="199"/>
        <v>0</v>
      </c>
      <c r="M1397" s="206"/>
      <c r="N1397" s="25"/>
      <c r="O1397" s="201">
        <f t="shared" si="200"/>
        <v>0</v>
      </c>
      <c r="P1397" s="172">
        <f t="shared" si="201"/>
        <v>1</v>
      </c>
      <c r="Q1397" s="173">
        <f t="shared" si="202"/>
        <v>1</v>
      </c>
      <c r="R1397" s="173" t="str">
        <f t="shared" si="203"/>
        <v/>
      </c>
      <c r="S1397" s="193" t="str">
        <f t="shared" si="204"/>
        <v/>
      </c>
    </row>
    <row r="1398" spans="1:19" ht="29" x14ac:dyDescent="0.2">
      <c r="A1398" s="192" t="s">
        <v>404</v>
      </c>
      <c r="B1398" s="179" t="s">
        <v>168</v>
      </c>
      <c r="C1398" s="180" t="s">
        <v>170</v>
      </c>
      <c r="D1398" s="170"/>
      <c r="E1398" s="171"/>
      <c r="F1398" s="171"/>
      <c r="G1398" s="171"/>
      <c r="H1398" s="198" t="str">
        <f t="shared" si="198"/>
        <v/>
      </c>
      <c r="I1398" s="203">
        <v>2101</v>
      </c>
      <c r="J1398" s="25">
        <v>1925</v>
      </c>
      <c r="K1398" s="25">
        <v>1886</v>
      </c>
      <c r="L1398" s="184">
        <f t="shared" si="199"/>
        <v>0.97974025974025969</v>
      </c>
      <c r="M1398" s="206">
        <v>3</v>
      </c>
      <c r="N1398" s="25">
        <v>108</v>
      </c>
      <c r="O1398" s="201">
        <f t="shared" si="200"/>
        <v>5.304518664047151E-2</v>
      </c>
      <c r="P1398" s="172">
        <f t="shared" si="201"/>
        <v>2101</v>
      </c>
      <c r="Q1398" s="173">
        <f t="shared" si="202"/>
        <v>1928</v>
      </c>
      <c r="R1398" s="173">
        <f t="shared" si="203"/>
        <v>108</v>
      </c>
      <c r="S1398" s="193">
        <f t="shared" si="204"/>
        <v>5.304518664047151E-2</v>
      </c>
    </row>
    <row r="1399" spans="1:19" x14ac:dyDescent="0.2">
      <c r="A1399" s="192" t="s">
        <v>404</v>
      </c>
      <c r="B1399" s="179" t="s">
        <v>178</v>
      </c>
      <c r="C1399" s="180" t="s">
        <v>496</v>
      </c>
      <c r="D1399" s="170"/>
      <c r="E1399" s="171"/>
      <c r="F1399" s="171"/>
      <c r="G1399" s="171"/>
      <c r="H1399" s="198" t="str">
        <f t="shared" si="198"/>
        <v/>
      </c>
      <c r="I1399" s="203">
        <v>107</v>
      </c>
      <c r="J1399" s="25">
        <v>98</v>
      </c>
      <c r="K1399" s="25">
        <v>85</v>
      </c>
      <c r="L1399" s="184">
        <f t="shared" si="199"/>
        <v>0.86734693877551017</v>
      </c>
      <c r="M1399" s="206">
        <v>1</v>
      </c>
      <c r="N1399" s="25">
        <v>6</v>
      </c>
      <c r="O1399" s="201">
        <f t="shared" si="200"/>
        <v>5.7142857142857141E-2</v>
      </c>
      <c r="P1399" s="172">
        <f t="shared" si="201"/>
        <v>107</v>
      </c>
      <c r="Q1399" s="173">
        <f t="shared" si="202"/>
        <v>99</v>
      </c>
      <c r="R1399" s="173">
        <f t="shared" si="203"/>
        <v>6</v>
      </c>
      <c r="S1399" s="193">
        <f t="shared" si="204"/>
        <v>5.7142857142857141E-2</v>
      </c>
    </row>
    <row r="1400" spans="1:19" x14ac:dyDescent="0.2">
      <c r="A1400" s="192" t="s">
        <v>404</v>
      </c>
      <c r="B1400" s="179" t="s">
        <v>204</v>
      </c>
      <c r="C1400" s="180" t="s">
        <v>205</v>
      </c>
      <c r="D1400" s="170"/>
      <c r="E1400" s="171"/>
      <c r="F1400" s="171"/>
      <c r="G1400" s="171"/>
      <c r="H1400" s="198" t="str">
        <f t="shared" si="198"/>
        <v/>
      </c>
      <c r="I1400" s="203">
        <v>1706</v>
      </c>
      <c r="J1400" s="25">
        <v>1509</v>
      </c>
      <c r="K1400" s="25">
        <v>1509</v>
      </c>
      <c r="L1400" s="184">
        <f t="shared" si="199"/>
        <v>1</v>
      </c>
      <c r="M1400" s="206">
        <v>8</v>
      </c>
      <c r="N1400" s="25">
        <v>186</v>
      </c>
      <c r="O1400" s="201">
        <f t="shared" si="200"/>
        <v>0.10921902524955961</v>
      </c>
      <c r="P1400" s="172">
        <f t="shared" si="201"/>
        <v>1706</v>
      </c>
      <c r="Q1400" s="173">
        <f t="shared" si="202"/>
        <v>1517</v>
      </c>
      <c r="R1400" s="173">
        <f t="shared" si="203"/>
        <v>186</v>
      </c>
      <c r="S1400" s="193">
        <f t="shared" si="204"/>
        <v>0.10921902524955961</v>
      </c>
    </row>
    <row r="1401" spans="1:19" x14ac:dyDescent="0.2">
      <c r="A1401" s="192" t="s">
        <v>404</v>
      </c>
      <c r="B1401" s="179" t="s">
        <v>209</v>
      </c>
      <c r="C1401" s="180" t="s">
        <v>493</v>
      </c>
      <c r="D1401" s="170"/>
      <c r="E1401" s="171"/>
      <c r="F1401" s="171"/>
      <c r="G1401" s="171"/>
      <c r="H1401" s="198" t="str">
        <f t="shared" si="198"/>
        <v/>
      </c>
      <c r="I1401" s="203">
        <v>14</v>
      </c>
      <c r="J1401" s="25">
        <v>11</v>
      </c>
      <c r="K1401" s="25">
        <v>11</v>
      </c>
      <c r="L1401" s="184">
        <f t="shared" si="199"/>
        <v>1</v>
      </c>
      <c r="M1401" s="206"/>
      <c r="N1401" s="25">
        <v>2</v>
      </c>
      <c r="O1401" s="201">
        <f t="shared" si="200"/>
        <v>0.15384615384615385</v>
      </c>
      <c r="P1401" s="172">
        <f t="shared" si="201"/>
        <v>14</v>
      </c>
      <c r="Q1401" s="173">
        <f t="shared" si="202"/>
        <v>11</v>
      </c>
      <c r="R1401" s="173">
        <f t="shared" si="203"/>
        <v>2</v>
      </c>
      <c r="S1401" s="193">
        <f t="shared" si="204"/>
        <v>0.15384615384615385</v>
      </c>
    </row>
    <row r="1402" spans="1:19" ht="29" x14ac:dyDescent="0.2">
      <c r="A1402" s="192" t="s">
        <v>404</v>
      </c>
      <c r="B1402" s="179" t="s">
        <v>212</v>
      </c>
      <c r="C1402" s="180" t="s">
        <v>213</v>
      </c>
      <c r="D1402" s="170"/>
      <c r="E1402" s="171"/>
      <c r="F1402" s="171"/>
      <c r="G1402" s="171"/>
      <c r="H1402" s="198" t="str">
        <f t="shared" si="198"/>
        <v/>
      </c>
      <c r="I1402" s="203">
        <v>118</v>
      </c>
      <c r="J1402" s="25">
        <v>79</v>
      </c>
      <c r="K1402" s="25">
        <v>79</v>
      </c>
      <c r="L1402" s="184">
        <f t="shared" si="199"/>
        <v>1</v>
      </c>
      <c r="M1402" s="206">
        <v>12</v>
      </c>
      <c r="N1402" s="25">
        <v>22</v>
      </c>
      <c r="O1402" s="201">
        <f t="shared" si="200"/>
        <v>0.19469026548672566</v>
      </c>
      <c r="P1402" s="172">
        <f t="shared" si="201"/>
        <v>118</v>
      </c>
      <c r="Q1402" s="173">
        <f t="shared" si="202"/>
        <v>91</v>
      </c>
      <c r="R1402" s="173">
        <f t="shared" si="203"/>
        <v>22</v>
      </c>
      <c r="S1402" s="193">
        <f t="shared" si="204"/>
        <v>0.19469026548672566</v>
      </c>
    </row>
    <row r="1403" spans="1:19" x14ac:dyDescent="0.2">
      <c r="A1403" s="192" t="s">
        <v>404</v>
      </c>
      <c r="B1403" s="179" t="s">
        <v>215</v>
      </c>
      <c r="C1403" s="180" t="s">
        <v>217</v>
      </c>
      <c r="D1403" s="170"/>
      <c r="E1403" s="171"/>
      <c r="F1403" s="171"/>
      <c r="G1403" s="171"/>
      <c r="H1403" s="198" t="str">
        <f t="shared" si="198"/>
        <v/>
      </c>
      <c r="I1403" s="203">
        <v>120</v>
      </c>
      <c r="J1403" s="25">
        <v>104</v>
      </c>
      <c r="K1403" s="25">
        <v>103</v>
      </c>
      <c r="L1403" s="184">
        <f t="shared" si="199"/>
        <v>0.99038461538461542</v>
      </c>
      <c r="M1403" s="206">
        <v>6</v>
      </c>
      <c r="N1403" s="25">
        <v>6</v>
      </c>
      <c r="O1403" s="201">
        <f t="shared" si="200"/>
        <v>5.1724137931034482E-2</v>
      </c>
      <c r="P1403" s="172">
        <f t="shared" si="201"/>
        <v>120</v>
      </c>
      <c r="Q1403" s="173">
        <f t="shared" si="202"/>
        <v>110</v>
      </c>
      <c r="R1403" s="173">
        <f t="shared" si="203"/>
        <v>6</v>
      </c>
      <c r="S1403" s="193">
        <f t="shared" si="204"/>
        <v>5.1724137931034482E-2</v>
      </c>
    </row>
    <row r="1404" spans="1:19" x14ac:dyDescent="0.2">
      <c r="A1404" s="192" t="s">
        <v>404</v>
      </c>
      <c r="B1404" s="179" t="s">
        <v>220</v>
      </c>
      <c r="C1404" s="180" t="s">
        <v>405</v>
      </c>
      <c r="D1404" s="170"/>
      <c r="E1404" s="171"/>
      <c r="F1404" s="171"/>
      <c r="G1404" s="171"/>
      <c r="H1404" s="198" t="str">
        <f t="shared" si="198"/>
        <v/>
      </c>
      <c r="I1404" s="203">
        <v>3</v>
      </c>
      <c r="J1404" s="25">
        <v>3</v>
      </c>
      <c r="K1404" s="25">
        <v>2</v>
      </c>
      <c r="L1404" s="184">
        <f t="shared" si="199"/>
        <v>0.66666666666666663</v>
      </c>
      <c r="M1404" s="206"/>
      <c r="N1404" s="25"/>
      <c r="O1404" s="201">
        <f t="shared" si="200"/>
        <v>0</v>
      </c>
      <c r="P1404" s="172">
        <f t="shared" si="201"/>
        <v>3</v>
      </c>
      <c r="Q1404" s="173">
        <f t="shared" si="202"/>
        <v>3</v>
      </c>
      <c r="R1404" s="173" t="str">
        <f t="shared" si="203"/>
        <v/>
      </c>
      <c r="S1404" s="193" t="str">
        <f t="shared" si="204"/>
        <v/>
      </c>
    </row>
    <row r="1405" spans="1:19" x14ac:dyDescent="0.2">
      <c r="A1405" s="192" t="s">
        <v>404</v>
      </c>
      <c r="B1405" s="179" t="s">
        <v>220</v>
      </c>
      <c r="C1405" s="180" t="s">
        <v>226</v>
      </c>
      <c r="D1405" s="170"/>
      <c r="E1405" s="171"/>
      <c r="F1405" s="171"/>
      <c r="G1405" s="171"/>
      <c r="H1405" s="198" t="str">
        <f t="shared" si="198"/>
        <v/>
      </c>
      <c r="I1405" s="203">
        <v>38</v>
      </c>
      <c r="J1405" s="25">
        <v>33</v>
      </c>
      <c r="K1405" s="25">
        <v>33</v>
      </c>
      <c r="L1405" s="184">
        <f t="shared" si="199"/>
        <v>1</v>
      </c>
      <c r="M1405" s="206"/>
      <c r="N1405" s="25">
        <v>7</v>
      </c>
      <c r="O1405" s="201">
        <f t="shared" si="200"/>
        <v>0.17499999999999999</v>
      </c>
      <c r="P1405" s="172">
        <f t="shared" si="201"/>
        <v>38</v>
      </c>
      <c r="Q1405" s="173">
        <f t="shared" si="202"/>
        <v>33</v>
      </c>
      <c r="R1405" s="173">
        <f t="shared" si="203"/>
        <v>7</v>
      </c>
      <c r="S1405" s="193">
        <f t="shared" si="204"/>
        <v>0.17499999999999999</v>
      </c>
    </row>
    <row r="1406" spans="1:19" x14ac:dyDescent="0.2">
      <c r="A1406" s="192" t="s">
        <v>391</v>
      </c>
      <c r="B1406" s="179" t="s">
        <v>0</v>
      </c>
      <c r="C1406" s="180" t="s">
        <v>1</v>
      </c>
      <c r="D1406" s="170"/>
      <c r="E1406" s="171"/>
      <c r="F1406" s="171"/>
      <c r="G1406" s="171"/>
      <c r="H1406" s="198" t="str">
        <f t="shared" si="198"/>
        <v/>
      </c>
      <c r="I1406" s="203">
        <v>90</v>
      </c>
      <c r="J1406" s="25">
        <v>79</v>
      </c>
      <c r="K1406" s="25">
        <v>21</v>
      </c>
      <c r="L1406" s="184">
        <f t="shared" si="199"/>
        <v>0.26582278481012656</v>
      </c>
      <c r="M1406" s="25">
        <v>14</v>
      </c>
      <c r="N1406" s="25"/>
      <c r="O1406" s="201">
        <f t="shared" si="200"/>
        <v>0</v>
      </c>
      <c r="P1406" s="172">
        <f t="shared" si="201"/>
        <v>90</v>
      </c>
      <c r="Q1406" s="173">
        <f t="shared" si="202"/>
        <v>93</v>
      </c>
      <c r="R1406" s="173" t="str">
        <f t="shared" si="203"/>
        <v/>
      </c>
      <c r="S1406" s="193" t="str">
        <f t="shared" si="204"/>
        <v/>
      </c>
    </row>
    <row r="1407" spans="1:19" x14ac:dyDescent="0.2">
      <c r="A1407" s="192" t="s">
        <v>391</v>
      </c>
      <c r="B1407" s="179" t="s">
        <v>2</v>
      </c>
      <c r="C1407" s="180" t="s">
        <v>3</v>
      </c>
      <c r="D1407" s="170"/>
      <c r="E1407" s="171"/>
      <c r="F1407" s="171"/>
      <c r="G1407" s="171"/>
      <c r="H1407" s="198" t="str">
        <f t="shared" si="198"/>
        <v/>
      </c>
      <c r="I1407" s="203">
        <v>41</v>
      </c>
      <c r="J1407" s="25">
        <v>44</v>
      </c>
      <c r="K1407" s="25">
        <v>3</v>
      </c>
      <c r="L1407" s="184">
        <f t="shared" si="199"/>
        <v>6.8181818181818177E-2</v>
      </c>
      <c r="M1407" s="25"/>
      <c r="N1407" s="25">
        <v>2</v>
      </c>
      <c r="O1407" s="201">
        <f t="shared" si="200"/>
        <v>4.3478260869565216E-2</v>
      </c>
      <c r="P1407" s="172">
        <f t="shared" si="201"/>
        <v>41</v>
      </c>
      <c r="Q1407" s="173">
        <f t="shared" si="202"/>
        <v>44</v>
      </c>
      <c r="R1407" s="173">
        <f t="shared" si="203"/>
        <v>2</v>
      </c>
      <c r="S1407" s="193">
        <f t="shared" si="204"/>
        <v>4.3478260869565216E-2</v>
      </c>
    </row>
    <row r="1408" spans="1:19" x14ac:dyDescent="0.2">
      <c r="A1408" s="192" t="s">
        <v>391</v>
      </c>
      <c r="B1408" s="179" t="s">
        <v>4</v>
      </c>
      <c r="C1408" s="180" t="s">
        <v>5</v>
      </c>
      <c r="D1408" s="170"/>
      <c r="E1408" s="171"/>
      <c r="F1408" s="171"/>
      <c r="G1408" s="171"/>
      <c r="H1408" s="198" t="str">
        <f t="shared" si="198"/>
        <v/>
      </c>
      <c r="I1408" s="203">
        <v>19956</v>
      </c>
      <c r="J1408" s="25">
        <v>15439</v>
      </c>
      <c r="K1408" s="25">
        <v>13281</v>
      </c>
      <c r="L1408" s="184">
        <f t="shared" si="199"/>
        <v>0.86022410777900127</v>
      </c>
      <c r="M1408" s="25">
        <v>3</v>
      </c>
      <c r="N1408" s="25">
        <v>2995</v>
      </c>
      <c r="O1408" s="201">
        <f t="shared" si="200"/>
        <v>0.16244508325649509</v>
      </c>
      <c r="P1408" s="172">
        <f t="shared" si="201"/>
        <v>19956</v>
      </c>
      <c r="Q1408" s="173">
        <f t="shared" si="202"/>
        <v>15442</v>
      </c>
      <c r="R1408" s="173">
        <f t="shared" si="203"/>
        <v>2995</v>
      </c>
      <c r="S1408" s="193">
        <f t="shared" si="204"/>
        <v>0.16244508325649509</v>
      </c>
    </row>
    <row r="1409" spans="1:19" x14ac:dyDescent="0.2">
      <c r="A1409" s="192" t="s">
        <v>391</v>
      </c>
      <c r="B1409" s="179" t="s">
        <v>4</v>
      </c>
      <c r="C1409" s="180" t="s">
        <v>255</v>
      </c>
      <c r="D1409" s="170"/>
      <c r="E1409" s="171"/>
      <c r="F1409" s="171"/>
      <c r="G1409" s="171"/>
      <c r="H1409" s="198" t="str">
        <f t="shared" si="198"/>
        <v/>
      </c>
      <c r="I1409" s="203">
        <v>22013</v>
      </c>
      <c r="J1409" s="25">
        <v>18700</v>
      </c>
      <c r="K1409" s="25">
        <v>16612</v>
      </c>
      <c r="L1409" s="184">
        <f t="shared" si="199"/>
        <v>0.88834224598930478</v>
      </c>
      <c r="M1409" s="25">
        <v>326</v>
      </c>
      <c r="N1409" s="25">
        <v>1917</v>
      </c>
      <c r="O1409" s="201">
        <f t="shared" si="200"/>
        <v>9.1534164159862486E-2</v>
      </c>
      <c r="P1409" s="172">
        <f t="shared" si="201"/>
        <v>22013</v>
      </c>
      <c r="Q1409" s="173">
        <f t="shared" si="202"/>
        <v>19026</v>
      </c>
      <c r="R1409" s="173">
        <f t="shared" si="203"/>
        <v>1917</v>
      </c>
      <c r="S1409" s="193">
        <f t="shared" si="204"/>
        <v>9.1534164159862486E-2</v>
      </c>
    </row>
    <row r="1410" spans="1:19" ht="29" x14ac:dyDescent="0.2">
      <c r="A1410" s="192" t="s">
        <v>391</v>
      </c>
      <c r="B1410" s="179" t="s">
        <v>239</v>
      </c>
      <c r="C1410" s="180" t="s">
        <v>256</v>
      </c>
      <c r="D1410" s="170"/>
      <c r="E1410" s="171"/>
      <c r="F1410" s="171"/>
      <c r="G1410" s="171"/>
      <c r="H1410" s="198" t="str">
        <f t="shared" si="198"/>
        <v/>
      </c>
      <c r="I1410" s="203">
        <v>120</v>
      </c>
      <c r="J1410" s="25">
        <v>113</v>
      </c>
      <c r="K1410" s="25">
        <v>78</v>
      </c>
      <c r="L1410" s="184">
        <f t="shared" si="199"/>
        <v>0.69026548672566368</v>
      </c>
      <c r="M1410" s="25"/>
      <c r="N1410" s="25">
        <v>2</v>
      </c>
      <c r="O1410" s="201">
        <f t="shared" si="200"/>
        <v>1.7391304347826087E-2</v>
      </c>
      <c r="P1410" s="172">
        <f t="shared" si="201"/>
        <v>120</v>
      </c>
      <c r="Q1410" s="173">
        <f t="shared" si="202"/>
        <v>113</v>
      </c>
      <c r="R1410" s="173">
        <f t="shared" si="203"/>
        <v>2</v>
      </c>
      <c r="S1410" s="193">
        <f t="shared" si="204"/>
        <v>1.7391304347826087E-2</v>
      </c>
    </row>
    <row r="1411" spans="1:19" x14ac:dyDescent="0.2">
      <c r="A1411" s="192" t="s">
        <v>391</v>
      </c>
      <c r="B1411" s="179" t="s">
        <v>6</v>
      </c>
      <c r="C1411" s="180" t="s">
        <v>7</v>
      </c>
      <c r="D1411" s="170"/>
      <c r="E1411" s="171"/>
      <c r="F1411" s="171"/>
      <c r="G1411" s="171"/>
      <c r="H1411" s="198" t="str">
        <f t="shared" si="198"/>
        <v/>
      </c>
      <c r="I1411" s="203">
        <v>1072</v>
      </c>
      <c r="J1411" s="25">
        <v>668</v>
      </c>
      <c r="K1411" s="25">
        <v>53</v>
      </c>
      <c r="L1411" s="184">
        <f t="shared" si="199"/>
        <v>7.9341317365269462E-2</v>
      </c>
      <c r="M1411" s="25">
        <v>3</v>
      </c>
      <c r="N1411" s="25">
        <v>310</v>
      </c>
      <c r="O1411" s="201">
        <f t="shared" si="200"/>
        <v>0.3160040774719674</v>
      </c>
      <c r="P1411" s="172">
        <f t="shared" si="201"/>
        <v>1072</v>
      </c>
      <c r="Q1411" s="173">
        <f t="shared" si="202"/>
        <v>671</v>
      </c>
      <c r="R1411" s="173">
        <f t="shared" si="203"/>
        <v>310</v>
      </c>
      <c r="S1411" s="193">
        <f t="shared" si="204"/>
        <v>0.3160040774719674</v>
      </c>
    </row>
    <row r="1412" spans="1:19" x14ac:dyDescent="0.2">
      <c r="A1412" s="192" t="s">
        <v>391</v>
      </c>
      <c r="B1412" s="179" t="s">
        <v>8</v>
      </c>
      <c r="C1412" s="180" t="s">
        <v>257</v>
      </c>
      <c r="D1412" s="170"/>
      <c r="E1412" s="171"/>
      <c r="F1412" s="171"/>
      <c r="G1412" s="171"/>
      <c r="H1412" s="198" t="str">
        <f t="shared" si="198"/>
        <v/>
      </c>
      <c r="I1412" s="203">
        <v>5</v>
      </c>
      <c r="J1412" s="25">
        <v>5</v>
      </c>
      <c r="K1412" s="25"/>
      <c r="L1412" s="184">
        <f t="shared" si="199"/>
        <v>0</v>
      </c>
      <c r="M1412" s="25"/>
      <c r="N1412" s="25"/>
      <c r="O1412" s="201">
        <f t="shared" si="200"/>
        <v>0</v>
      </c>
      <c r="P1412" s="172">
        <f t="shared" si="201"/>
        <v>5</v>
      </c>
      <c r="Q1412" s="173">
        <f t="shared" si="202"/>
        <v>5</v>
      </c>
      <c r="R1412" s="173" t="str">
        <f t="shared" si="203"/>
        <v/>
      </c>
      <c r="S1412" s="193" t="str">
        <f t="shared" si="204"/>
        <v/>
      </c>
    </row>
    <row r="1413" spans="1:19" x14ac:dyDescent="0.2">
      <c r="A1413" s="192" t="s">
        <v>391</v>
      </c>
      <c r="B1413" s="179" t="s">
        <v>8</v>
      </c>
      <c r="C1413" s="180" t="s">
        <v>9</v>
      </c>
      <c r="D1413" s="170">
        <v>1</v>
      </c>
      <c r="E1413" s="171"/>
      <c r="F1413" s="171"/>
      <c r="G1413" s="171">
        <v>1</v>
      </c>
      <c r="H1413" s="198">
        <f t="shared" si="198"/>
        <v>1</v>
      </c>
      <c r="I1413" s="203">
        <v>212</v>
      </c>
      <c r="J1413" s="25">
        <v>188</v>
      </c>
      <c r="K1413" s="25">
        <v>6</v>
      </c>
      <c r="L1413" s="184">
        <f t="shared" si="199"/>
        <v>3.1914893617021274E-2</v>
      </c>
      <c r="M1413" s="25"/>
      <c r="N1413" s="25">
        <v>18</v>
      </c>
      <c r="O1413" s="201">
        <f t="shared" si="200"/>
        <v>8.7378640776699032E-2</v>
      </c>
      <c r="P1413" s="172">
        <f t="shared" si="201"/>
        <v>213</v>
      </c>
      <c r="Q1413" s="173">
        <f t="shared" si="202"/>
        <v>188</v>
      </c>
      <c r="R1413" s="173">
        <f t="shared" si="203"/>
        <v>19</v>
      </c>
      <c r="S1413" s="193">
        <f t="shared" si="204"/>
        <v>9.1787439613526575E-2</v>
      </c>
    </row>
    <row r="1414" spans="1:19" x14ac:dyDescent="0.2">
      <c r="A1414" s="192" t="s">
        <v>391</v>
      </c>
      <c r="B1414" s="179" t="s">
        <v>8</v>
      </c>
      <c r="C1414" s="180" t="s">
        <v>258</v>
      </c>
      <c r="D1414" s="170"/>
      <c r="E1414" s="171"/>
      <c r="F1414" s="171"/>
      <c r="G1414" s="171"/>
      <c r="H1414" s="198" t="str">
        <f t="shared" si="198"/>
        <v/>
      </c>
      <c r="I1414" s="203">
        <v>5</v>
      </c>
      <c r="J1414" s="25">
        <v>3</v>
      </c>
      <c r="K1414" s="25"/>
      <c r="L1414" s="184">
        <f t="shared" si="199"/>
        <v>0</v>
      </c>
      <c r="M1414" s="25">
        <v>1</v>
      </c>
      <c r="N1414" s="25"/>
      <c r="O1414" s="201">
        <f t="shared" si="200"/>
        <v>0</v>
      </c>
      <c r="P1414" s="172">
        <f t="shared" si="201"/>
        <v>5</v>
      </c>
      <c r="Q1414" s="173">
        <f t="shared" si="202"/>
        <v>4</v>
      </c>
      <c r="R1414" s="173" t="str">
        <f t="shared" si="203"/>
        <v/>
      </c>
      <c r="S1414" s="193" t="str">
        <f t="shared" si="204"/>
        <v/>
      </c>
    </row>
    <row r="1415" spans="1:19" x14ac:dyDescent="0.2">
      <c r="A1415" s="192" t="s">
        <v>391</v>
      </c>
      <c r="B1415" s="179" t="s">
        <v>8</v>
      </c>
      <c r="C1415" s="180" t="s">
        <v>259</v>
      </c>
      <c r="D1415" s="170"/>
      <c r="E1415" s="171"/>
      <c r="F1415" s="171"/>
      <c r="G1415" s="171"/>
      <c r="H1415" s="198" t="str">
        <f t="shared" si="198"/>
        <v/>
      </c>
      <c r="I1415" s="203">
        <v>5</v>
      </c>
      <c r="J1415" s="25">
        <v>5</v>
      </c>
      <c r="K1415" s="25"/>
      <c r="L1415" s="184">
        <f t="shared" si="199"/>
        <v>0</v>
      </c>
      <c r="M1415" s="25"/>
      <c r="N1415" s="25"/>
      <c r="O1415" s="201">
        <f t="shared" si="200"/>
        <v>0</v>
      </c>
      <c r="P1415" s="172">
        <f t="shared" si="201"/>
        <v>5</v>
      </c>
      <c r="Q1415" s="173">
        <f t="shared" si="202"/>
        <v>5</v>
      </c>
      <c r="R1415" s="173" t="str">
        <f t="shared" si="203"/>
        <v/>
      </c>
      <c r="S1415" s="193" t="str">
        <f t="shared" si="204"/>
        <v/>
      </c>
    </row>
    <row r="1416" spans="1:19" ht="29" x14ac:dyDescent="0.2">
      <c r="A1416" s="192" t="s">
        <v>391</v>
      </c>
      <c r="B1416" s="179" t="s">
        <v>8</v>
      </c>
      <c r="C1416" s="180" t="s">
        <v>260</v>
      </c>
      <c r="D1416" s="170">
        <v>2</v>
      </c>
      <c r="E1416" s="171">
        <v>2</v>
      </c>
      <c r="F1416" s="171"/>
      <c r="G1416" s="171"/>
      <c r="H1416" s="198">
        <f t="shared" si="198"/>
        <v>0</v>
      </c>
      <c r="I1416" s="203">
        <v>11</v>
      </c>
      <c r="J1416" s="25">
        <v>10</v>
      </c>
      <c r="K1416" s="25"/>
      <c r="L1416" s="184">
        <f t="shared" si="199"/>
        <v>0</v>
      </c>
      <c r="M1416" s="25"/>
      <c r="N1416" s="25"/>
      <c r="O1416" s="201">
        <f t="shared" si="200"/>
        <v>0</v>
      </c>
      <c r="P1416" s="172">
        <f t="shared" si="201"/>
        <v>13</v>
      </c>
      <c r="Q1416" s="173">
        <f t="shared" si="202"/>
        <v>12</v>
      </c>
      <c r="R1416" s="173" t="str">
        <f t="shared" si="203"/>
        <v/>
      </c>
      <c r="S1416" s="193" t="str">
        <f t="shared" si="204"/>
        <v/>
      </c>
    </row>
    <row r="1417" spans="1:19" x14ac:dyDescent="0.2">
      <c r="A1417" s="192" t="s">
        <v>391</v>
      </c>
      <c r="B1417" s="179" t="s">
        <v>10</v>
      </c>
      <c r="C1417" s="180" t="s">
        <v>11</v>
      </c>
      <c r="D1417" s="170"/>
      <c r="E1417" s="171"/>
      <c r="F1417" s="171"/>
      <c r="G1417" s="171"/>
      <c r="H1417" s="198" t="str">
        <f t="shared" si="198"/>
        <v/>
      </c>
      <c r="I1417" s="203">
        <v>7</v>
      </c>
      <c r="J1417" s="25">
        <v>6</v>
      </c>
      <c r="K1417" s="25"/>
      <c r="L1417" s="184">
        <f t="shared" si="199"/>
        <v>0</v>
      </c>
      <c r="M1417" s="25"/>
      <c r="N1417" s="25"/>
      <c r="O1417" s="201">
        <f t="shared" si="200"/>
        <v>0</v>
      </c>
      <c r="P1417" s="172">
        <f t="shared" si="201"/>
        <v>7</v>
      </c>
      <c r="Q1417" s="173">
        <f t="shared" si="202"/>
        <v>6</v>
      </c>
      <c r="R1417" s="173" t="str">
        <f t="shared" si="203"/>
        <v/>
      </c>
      <c r="S1417" s="193" t="str">
        <f t="shared" si="204"/>
        <v/>
      </c>
    </row>
    <row r="1418" spans="1:19" x14ac:dyDescent="0.2">
      <c r="A1418" s="192" t="s">
        <v>391</v>
      </c>
      <c r="B1418" s="179" t="s">
        <v>10</v>
      </c>
      <c r="C1418" s="180" t="s">
        <v>261</v>
      </c>
      <c r="D1418" s="170"/>
      <c r="E1418" s="171"/>
      <c r="F1418" s="171"/>
      <c r="G1418" s="171"/>
      <c r="H1418" s="198" t="str">
        <f t="shared" si="198"/>
        <v/>
      </c>
      <c r="I1418" s="203">
        <v>18</v>
      </c>
      <c r="J1418" s="25">
        <v>21</v>
      </c>
      <c r="K1418" s="25"/>
      <c r="L1418" s="184">
        <f t="shared" si="199"/>
        <v>0</v>
      </c>
      <c r="M1418" s="25"/>
      <c r="N1418" s="25"/>
      <c r="O1418" s="201">
        <f t="shared" si="200"/>
        <v>0</v>
      </c>
      <c r="P1418" s="172">
        <f t="shared" si="201"/>
        <v>18</v>
      </c>
      <c r="Q1418" s="173">
        <f t="shared" si="202"/>
        <v>21</v>
      </c>
      <c r="R1418" s="173" t="str">
        <f t="shared" si="203"/>
        <v/>
      </c>
      <c r="S1418" s="193" t="str">
        <f t="shared" si="204"/>
        <v/>
      </c>
    </row>
    <row r="1419" spans="1:19" x14ac:dyDescent="0.2">
      <c r="A1419" s="192" t="s">
        <v>391</v>
      </c>
      <c r="B1419" s="179" t="s">
        <v>10</v>
      </c>
      <c r="C1419" s="180" t="s">
        <v>12</v>
      </c>
      <c r="D1419" s="170"/>
      <c r="E1419" s="171"/>
      <c r="F1419" s="171"/>
      <c r="G1419" s="171"/>
      <c r="H1419" s="198" t="str">
        <f t="shared" si="198"/>
        <v/>
      </c>
      <c r="I1419" s="203">
        <v>22</v>
      </c>
      <c r="J1419" s="25">
        <v>19</v>
      </c>
      <c r="K1419" s="25">
        <v>2</v>
      </c>
      <c r="L1419" s="184">
        <f t="shared" si="199"/>
        <v>0.10526315789473684</v>
      </c>
      <c r="M1419" s="25"/>
      <c r="N1419" s="25"/>
      <c r="O1419" s="201">
        <f t="shared" si="200"/>
        <v>0</v>
      </c>
      <c r="P1419" s="172">
        <f t="shared" si="201"/>
        <v>22</v>
      </c>
      <c r="Q1419" s="173">
        <f t="shared" si="202"/>
        <v>19</v>
      </c>
      <c r="R1419" s="173" t="str">
        <f t="shared" si="203"/>
        <v/>
      </c>
      <c r="S1419" s="193" t="str">
        <f t="shared" si="204"/>
        <v/>
      </c>
    </row>
    <row r="1420" spans="1:19" x14ac:dyDescent="0.2">
      <c r="A1420" s="192" t="s">
        <v>391</v>
      </c>
      <c r="B1420" s="179" t="s">
        <v>17</v>
      </c>
      <c r="C1420" s="180" t="s">
        <v>18</v>
      </c>
      <c r="D1420" s="170">
        <v>1</v>
      </c>
      <c r="E1420" s="171"/>
      <c r="F1420" s="171"/>
      <c r="G1420" s="171"/>
      <c r="H1420" s="198" t="str">
        <f t="shared" si="198"/>
        <v/>
      </c>
      <c r="I1420" s="203">
        <v>584</v>
      </c>
      <c r="J1420" s="25">
        <v>392</v>
      </c>
      <c r="K1420" s="25">
        <v>37</v>
      </c>
      <c r="L1420" s="184">
        <f t="shared" si="199"/>
        <v>9.438775510204081E-2</v>
      </c>
      <c r="M1420" s="25">
        <v>6</v>
      </c>
      <c r="N1420" s="25">
        <v>93</v>
      </c>
      <c r="O1420" s="201">
        <f t="shared" si="200"/>
        <v>0.18940936863543789</v>
      </c>
      <c r="P1420" s="172">
        <f t="shared" si="201"/>
        <v>585</v>
      </c>
      <c r="Q1420" s="173">
        <f t="shared" si="202"/>
        <v>398</v>
      </c>
      <c r="R1420" s="173">
        <f t="shared" si="203"/>
        <v>93</v>
      </c>
      <c r="S1420" s="193">
        <f t="shared" si="204"/>
        <v>0.18940936863543789</v>
      </c>
    </row>
    <row r="1421" spans="1:19" x14ac:dyDescent="0.2">
      <c r="A1421" s="192" t="s">
        <v>391</v>
      </c>
      <c r="B1421" s="179" t="s">
        <v>21</v>
      </c>
      <c r="C1421" s="180" t="s">
        <v>22</v>
      </c>
      <c r="D1421" s="170"/>
      <c r="E1421" s="171"/>
      <c r="F1421" s="171"/>
      <c r="G1421" s="171"/>
      <c r="H1421" s="198" t="str">
        <f t="shared" si="198"/>
        <v/>
      </c>
      <c r="I1421" s="203">
        <v>1</v>
      </c>
      <c r="J1421" s="25"/>
      <c r="K1421" s="25"/>
      <c r="L1421" s="184" t="str">
        <f t="shared" si="199"/>
        <v/>
      </c>
      <c r="M1421" s="25">
        <v>1</v>
      </c>
      <c r="N1421" s="25"/>
      <c r="O1421" s="201">
        <f t="shared" si="200"/>
        <v>0</v>
      </c>
      <c r="P1421" s="172">
        <f t="shared" si="201"/>
        <v>1</v>
      </c>
      <c r="Q1421" s="173">
        <f t="shared" si="202"/>
        <v>1</v>
      </c>
      <c r="R1421" s="173" t="str">
        <f t="shared" si="203"/>
        <v/>
      </c>
      <c r="S1421" s="193" t="str">
        <f t="shared" si="204"/>
        <v/>
      </c>
    </row>
    <row r="1422" spans="1:19" x14ac:dyDescent="0.2">
      <c r="A1422" s="192" t="s">
        <v>391</v>
      </c>
      <c r="B1422" s="179" t="s">
        <v>25</v>
      </c>
      <c r="C1422" s="180" t="s">
        <v>262</v>
      </c>
      <c r="D1422" s="170">
        <v>1</v>
      </c>
      <c r="E1422" s="171">
        <v>1</v>
      </c>
      <c r="F1422" s="171"/>
      <c r="G1422" s="171"/>
      <c r="H1422" s="198">
        <f t="shared" si="198"/>
        <v>0</v>
      </c>
      <c r="I1422" s="203">
        <v>4319</v>
      </c>
      <c r="J1422" s="25">
        <v>1759</v>
      </c>
      <c r="K1422" s="25">
        <v>102</v>
      </c>
      <c r="L1422" s="184">
        <f t="shared" si="199"/>
        <v>5.7987492893689596E-2</v>
      </c>
      <c r="M1422" s="25">
        <v>1</v>
      </c>
      <c r="N1422" s="25">
        <v>2403</v>
      </c>
      <c r="O1422" s="201">
        <f t="shared" si="200"/>
        <v>0.57722796060533266</v>
      </c>
      <c r="P1422" s="172">
        <f t="shared" si="201"/>
        <v>4320</v>
      </c>
      <c r="Q1422" s="173">
        <f t="shared" si="202"/>
        <v>1761</v>
      </c>
      <c r="R1422" s="173">
        <f t="shared" si="203"/>
        <v>2403</v>
      </c>
      <c r="S1422" s="193">
        <f t="shared" si="204"/>
        <v>0.57708933717579247</v>
      </c>
    </row>
    <row r="1423" spans="1:19" ht="29" x14ac:dyDescent="0.2">
      <c r="A1423" s="192" t="s">
        <v>391</v>
      </c>
      <c r="B1423" s="179" t="s">
        <v>25</v>
      </c>
      <c r="C1423" s="180" t="s">
        <v>263</v>
      </c>
      <c r="D1423" s="170"/>
      <c r="E1423" s="171"/>
      <c r="F1423" s="171"/>
      <c r="G1423" s="171"/>
      <c r="H1423" s="198" t="str">
        <f t="shared" si="198"/>
        <v/>
      </c>
      <c r="I1423" s="203">
        <v>3213</v>
      </c>
      <c r="J1423" s="25">
        <v>1846</v>
      </c>
      <c r="K1423" s="25">
        <v>209</v>
      </c>
      <c r="L1423" s="184">
        <f t="shared" si="199"/>
        <v>0.11321776814734562</v>
      </c>
      <c r="M1423" s="25"/>
      <c r="N1423" s="25">
        <v>1076</v>
      </c>
      <c r="O1423" s="201">
        <f t="shared" si="200"/>
        <v>0.36824093086926762</v>
      </c>
      <c r="P1423" s="172">
        <f t="shared" si="201"/>
        <v>3213</v>
      </c>
      <c r="Q1423" s="173">
        <f t="shared" si="202"/>
        <v>1846</v>
      </c>
      <c r="R1423" s="173">
        <f t="shared" si="203"/>
        <v>1076</v>
      </c>
      <c r="S1423" s="193">
        <f t="shared" si="204"/>
        <v>0.36824093086926762</v>
      </c>
    </row>
    <row r="1424" spans="1:19" ht="29" x14ac:dyDescent="0.2">
      <c r="A1424" s="192" t="s">
        <v>391</v>
      </c>
      <c r="B1424" s="179" t="s">
        <v>26</v>
      </c>
      <c r="C1424" s="180" t="s">
        <v>27</v>
      </c>
      <c r="D1424" s="170"/>
      <c r="E1424" s="171"/>
      <c r="F1424" s="171"/>
      <c r="G1424" s="171"/>
      <c r="H1424" s="198" t="str">
        <f t="shared" si="198"/>
        <v/>
      </c>
      <c r="I1424" s="203">
        <v>37</v>
      </c>
      <c r="J1424" s="25">
        <v>35</v>
      </c>
      <c r="K1424" s="25">
        <v>1</v>
      </c>
      <c r="L1424" s="184">
        <f t="shared" si="199"/>
        <v>2.8571428571428571E-2</v>
      </c>
      <c r="M1424" s="25"/>
      <c r="N1424" s="25"/>
      <c r="O1424" s="201">
        <f t="shared" si="200"/>
        <v>0</v>
      </c>
      <c r="P1424" s="172">
        <f t="shared" si="201"/>
        <v>37</v>
      </c>
      <c r="Q1424" s="173">
        <f t="shared" si="202"/>
        <v>35</v>
      </c>
      <c r="R1424" s="173" t="str">
        <f t="shared" si="203"/>
        <v/>
      </c>
      <c r="S1424" s="193" t="str">
        <f t="shared" si="204"/>
        <v/>
      </c>
    </row>
    <row r="1425" spans="1:19" x14ac:dyDescent="0.2">
      <c r="A1425" s="192" t="s">
        <v>391</v>
      </c>
      <c r="B1425" s="179" t="s">
        <v>28</v>
      </c>
      <c r="C1425" s="180" t="s">
        <v>29</v>
      </c>
      <c r="D1425" s="170"/>
      <c r="E1425" s="171"/>
      <c r="F1425" s="171"/>
      <c r="G1425" s="171"/>
      <c r="H1425" s="198" t="str">
        <f t="shared" si="198"/>
        <v/>
      </c>
      <c r="I1425" s="203">
        <v>28</v>
      </c>
      <c r="J1425" s="25">
        <v>20</v>
      </c>
      <c r="K1425" s="25">
        <v>10</v>
      </c>
      <c r="L1425" s="184">
        <f t="shared" si="199"/>
        <v>0.5</v>
      </c>
      <c r="M1425" s="25"/>
      <c r="N1425" s="25">
        <v>1</v>
      </c>
      <c r="O1425" s="201">
        <f t="shared" si="200"/>
        <v>4.7619047619047616E-2</v>
      </c>
      <c r="P1425" s="172">
        <f t="shared" si="201"/>
        <v>28</v>
      </c>
      <c r="Q1425" s="173">
        <f t="shared" si="202"/>
        <v>20</v>
      </c>
      <c r="R1425" s="173">
        <f t="shared" si="203"/>
        <v>1</v>
      </c>
      <c r="S1425" s="193">
        <f t="shared" si="204"/>
        <v>4.7619047619047616E-2</v>
      </c>
    </row>
    <row r="1426" spans="1:19" x14ac:dyDescent="0.2">
      <c r="A1426" s="192" t="s">
        <v>391</v>
      </c>
      <c r="B1426" s="179" t="s">
        <v>28</v>
      </c>
      <c r="C1426" s="180" t="s">
        <v>264</v>
      </c>
      <c r="D1426" s="170"/>
      <c r="E1426" s="171"/>
      <c r="F1426" s="171"/>
      <c r="G1426" s="171"/>
      <c r="H1426" s="198" t="str">
        <f t="shared" si="198"/>
        <v/>
      </c>
      <c r="I1426" s="203">
        <v>4</v>
      </c>
      <c r="J1426" s="25">
        <v>4</v>
      </c>
      <c r="K1426" s="25"/>
      <c r="L1426" s="184">
        <f t="shared" si="199"/>
        <v>0</v>
      </c>
      <c r="M1426" s="25"/>
      <c r="N1426" s="25"/>
      <c r="O1426" s="201">
        <f t="shared" si="200"/>
        <v>0</v>
      </c>
      <c r="P1426" s="172">
        <f t="shared" si="201"/>
        <v>4</v>
      </c>
      <c r="Q1426" s="173">
        <f t="shared" si="202"/>
        <v>4</v>
      </c>
      <c r="R1426" s="173" t="str">
        <f t="shared" si="203"/>
        <v/>
      </c>
      <c r="S1426" s="193" t="str">
        <f t="shared" si="204"/>
        <v/>
      </c>
    </row>
    <row r="1427" spans="1:19" x14ac:dyDescent="0.2">
      <c r="A1427" s="192" t="s">
        <v>391</v>
      </c>
      <c r="B1427" s="179" t="s">
        <v>28</v>
      </c>
      <c r="C1427" s="180" t="s">
        <v>30</v>
      </c>
      <c r="D1427" s="170"/>
      <c r="E1427" s="171"/>
      <c r="F1427" s="171"/>
      <c r="G1427" s="171"/>
      <c r="H1427" s="198" t="str">
        <f t="shared" si="198"/>
        <v/>
      </c>
      <c r="I1427" s="203">
        <v>12</v>
      </c>
      <c r="J1427" s="25">
        <v>12</v>
      </c>
      <c r="K1427" s="25">
        <v>1</v>
      </c>
      <c r="L1427" s="184">
        <f t="shared" si="199"/>
        <v>8.3333333333333329E-2</v>
      </c>
      <c r="M1427" s="25"/>
      <c r="N1427" s="25"/>
      <c r="O1427" s="201">
        <f t="shared" si="200"/>
        <v>0</v>
      </c>
      <c r="P1427" s="172">
        <f t="shared" si="201"/>
        <v>12</v>
      </c>
      <c r="Q1427" s="173">
        <f t="shared" si="202"/>
        <v>12</v>
      </c>
      <c r="R1427" s="173" t="str">
        <f t="shared" si="203"/>
        <v/>
      </c>
      <c r="S1427" s="193" t="str">
        <f t="shared" si="204"/>
        <v/>
      </c>
    </row>
    <row r="1428" spans="1:19" ht="29" x14ac:dyDescent="0.2">
      <c r="A1428" s="192" t="s">
        <v>391</v>
      </c>
      <c r="B1428" s="179" t="s">
        <v>28</v>
      </c>
      <c r="C1428" s="180" t="s">
        <v>265</v>
      </c>
      <c r="D1428" s="170">
        <v>1</v>
      </c>
      <c r="E1428" s="171"/>
      <c r="F1428" s="171"/>
      <c r="G1428" s="171"/>
      <c r="H1428" s="198" t="str">
        <f t="shared" si="198"/>
        <v/>
      </c>
      <c r="I1428" s="203">
        <v>9</v>
      </c>
      <c r="J1428" s="25">
        <v>6</v>
      </c>
      <c r="K1428" s="25"/>
      <c r="L1428" s="184">
        <f t="shared" si="199"/>
        <v>0</v>
      </c>
      <c r="M1428" s="25"/>
      <c r="N1428" s="25"/>
      <c r="O1428" s="201">
        <f t="shared" si="200"/>
        <v>0</v>
      </c>
      <c r="P1428" s="172">
        <f t="shared" si="201"/>
        <v>10</v>
      </c>
      <c r="Q1428" s="173">
        <f t="shared" si="202"/>
        <v>6</v>
      </c>
      <c r="R1428" s="173" t="str">
        <f t="shared" si="203"/>
        <v/>
      </c>
      <c r="S1428" s="193" t="str">
        <f t="shared" si="204"/>
        <v/>
      </c>
    </row>
    <row r="1429" spans="1:19" x14ac:dyDescent="0.2">
      <c r="A1429" s="192" t="s">
        <v>391</v>
      </c>
      <c r="B1429" s="179" t="s">
        <v>28</v>
      </c>
      <c r="C1429" s="180" t="s">
        <v>31</v>
      </c>
      <c r="D1429" s="170">
        <v>4</v>
      </c>
      <c r="E1429" s="171">
        <v>4</v>
      </c>
      <c r="F1429" s="171"/>
      <c r="G1429" s="171"/>
      <c r="H1429" s="198">
        <f t="shared" si="198"/>
        <v>0</v>
      </c>
      <c r="I1429" s="203">
        <v>78</v>
      </c>
      <c r="J1429" s="25">
        <v>56</v>
      </c>
      <c r="K1429" s="25">
        <v>12</v>
      </c>
      <c r="L1429" s="184">
        <f t="shared" si="199"/>
        <v>0.21428571428571427</v>
      </c>
      <c r="M1429" s="25"/>
      <c r="N1429" s="25">
        <v>10</v>
      </c>
      <c r="O1429" s="201">
        <f t="shared" si="200"/>
        <v>0.15151515151515152</v>
      </c>
      <c r="P1429" s="172">
        <f t="shared" si="201"/>
        <v>82</v>
      </c>
      <c r="Q1429" s="173">
        <f t="shared" si="202"/>
        <v>60</v>
      </c>
      <c r="R1429" s="173">
        <f t="shared" si="203"/>
        <v>10</v>
      </c>
      <c r="S1429" s="193">
        <f t="shared" si="204"/>
        <v>0.14285714285714285</v>
      </c>
    </row>
    <row r="1430" spans="1:19" x14ac:dyDescent="0.2">
      <c r="A1430" s="192" t="s">
        <v>391</v>
      </c>
      <c r="B1430" s="179" t="s">
        <v>32</v>
      </c>
      <c r="C1430" s="180" t="s">
        <v>33</v>
      </c>
      <c r="D1430" s="170">
        <v>4</v>
      </c>
      <c r="E1430" s="171">
        <v>2</v>
      </c>
      <c r="F1430" s="171"/>
      <c r="G1430" s="171"/>
      <c r="H1430" s="198">
        <f t="shared" si="198"/>
        <v>0</v>
      </c>
      <c r="I1430" s="203">
        <v>192</v>
      </c>
      <c r="J1430" s="25">
        <v>174</v>
      </c>
      <c r="K1430" s="25">
        <v>51</v>
      </c>
      <c r="L1430" s="184">
        <f t="shared" si="199"/>
        <v>0.29310344827586204</v>
      </c>
      <c r="M1430" s="25">
        <v>2</v>
      </c>
      <c r="N1430" s="25">
        <v>13</v>
      </c>
      <c r="O1430" s="201">
        <f t="shared" si="200"/>
        <v>6.8783068783068779E-2</v>
      </c>
      <c r="P1430" s="172">
        <f t="shared" si="201"/>
        <v>196</v>
      </c>
      <c r="Q1430" s="173">
        <f t="shared" si="202"/>
        <v>178</v>
      </c>
      <c r="R1430" s="173">
        <f t="shared" si="203"/>
        <v>13</v>
      </c>
      <c r="S1430" s="193">
        <f t="shared" si="204"/>
        <v>6.8062827225130892E-2</v>
      </c>
    </row>
    <row r="1431" spans="1:19" x14ac:dyDescent="0.2">
      <c r="A1431" s="192" t="s">
        <v>391</v>
      </c>
      <c r="B1431" s="179" t="s">
        <v>34</v>
      </c>
      <c r="C1431" s="180" t="s">
        <v>266</v>
      </c>
      <c r="D1431" s="170">
        <v>7</v>
      </c>
      <c r="E1431" s="171">
        <v>3</v>
      </c>
      <c r="F1431" s="171"/>
      <c r="G1431" s="171">
        <v>2</v>
      </c>
      <c r="H1431" s="198">
        <f t="shared" si="198"/>
        <v>0.4</v>
      </c>
      <c r="I1431" s="203">
        <v>519</v>
      </c>
      <c r="J1431" s="25">
        <v>378</v>
      </c>
      <c r="K1431" s="25">
        <v>29</v>
      </c>
      <c r="L1431" s="184">
        <f t="shared" si="199"/>
        <v>7.6719576719576715E-2</v>
      </c>
      <c r="M1431" s="25">
        <v>4</v>
      </c>
      <c r="N1431" s="25">
        <v>99</v>
      </c>
      <c r="O1431" s="201">
        <f t="shared" si="200"/>
        <v>0.20582120582120583</v>
      </c>
      <c r="P1431" s="172">
        <f t="shared" si="201"/>
        <v>526</v>
      </c>
      <c r="Q1431" s="173">
        <f t="shared" si="202"/>
        <v>385</v>
      </c>
      <c r="R1431" s="173">
        <f t="shared" si="203"/>
        <v>101</v>
      </c>
      <c r="S1431" s="193">
        <f t="shared" si="204"/>
        <v>0.20781893004115226</v>
      </c>
    </row>
    <row r="1432" spans="1:19" x14ac:dyDescent="0.2">
      <c r="A1432" s="192" t="s">
        <v>391</v>
      </c>
      <c r="B1432" s="179" t="s">
        <v>35</v>
      </c>
      <c r="C1432" s="180" t="s">
        <v>267</v>
      </c>
      <c r="D1432" s="170">
        <v>1</v>
      </c>
      <c r="E1432" s="171">
        <v>1</v>
      </c>
      <c r="F1432" s="171"/>
      <c r="G1432" s="171"/>
      <c r="H1432" s="198">
        <f t="shared" si="198"/>
        <v>0</v>
      </c>
      <c r="I1432" s="203">
        <v>251</v>
      </c>
      <c r="J1432" s="25">
        <v>244</v>
      </c>
      <c r="K1432" s="25">
        <v>218</v>
      </c>
      <c r="L1432" s="184">
        <f t="shared" si="199"/>
        <v>0.89344262295081966</v>
      </c>
      <c r="M1432" s="25">
        <v>1</v>
      </c>
      <c r="N1432" s="25"/>
      <c r="O1432" s="201">
        <f t="shared" si="200"/>
        <v>0</v>
      </c>
      <c r="P1432" s="172">
        <f t="shared" si="201"/>
        <v>252</v>
      </c>
      <c r="Q1432" s="173">
        <f t="shared" si="202"/>
        <v>246</v>
      </c>
      <c r="R1432" s="173" t="str">
        <f t="shared" si="203"/>
        <v/>
      </c>
      <c r="S1432" s="193" t="str">
        <f t="shared" si="204"/>
        <v/>
      </c>
    </row>
    <row r="1433" spans="1:19" x14ac:dyDescent="0.2">
      <c r="A1433" s="192" t="s">
        <v>391</v>
      </c>
      <c r="B1433" s="179" t="s">
        <v>35</v>
      </c>
      <c r="C1433" s="180" t="s">
        <v>36</v>
      </c>
      <c r="D1433" s="170">
        <v>2</v>
      </c>
      <c r="E1433" s="171">
        <v>1</v>
      </c>
      <c r="F1433" s="171"/>
      <c r="G1433" s="171"/>
      <c r="H1433" s="198">
        <f t="shared" si="198"/>
        <v>0</v>
      </c>
      <c r="I1433" s="203">
        <v>43</v>
      </c>
      <c r="J1433" s="25">
        <v>41</v>
      </c>
      <c r="K1433" s="25">
        <v>4</v>
      </c>
      <c r="L1433" s="184">
        <f t="shared" si="199"/>
        <v>9.7560975609756101E-2</v>
      </c>
      <c r="M1433" s="25"/>
      <c r="N1433" s="25"/>
      <c r="O1433" s="201">
        <f t="shared" si="200"/>
        <v>0</v>
      </c>
      <c r="P1433" s="172">
        <f t="shared" si="201"/>
        <v>45</v>
      </c>
      <c r="Q1433" s="173">
        <f t="shared" si="202"/>
        <v>42</v>
      </c>
      <c r="R1433" s="173" t="str">
        <f t="shared" si="203"/>
        <v/>
      </c>
      <c r="S1433" s="193" t="str">
        <f t="shared" si="204"/>
        <v/>
      </c>
    </row>
    <row r="1434" spans="1:19" x14ac:dyDescent="0.2">
      <c r="A1434" s="192" t="s">
        <v>391</v>
      </c>
      <c r="B1434" s="179" t="s">
        <v>35</v>
      </c>
      <c r="C1434" s="180" t="s">
        <v>37</v>
      </c>
      <c r="D1434" s="170"/>
      <c r="E1434" s="171"/>
      <c r="F1434" s="171"/>
      <c r="G1434" s="171"/>
      <c r="H1434" s="198" t="str">
        <f t="shared" si="198"/>
        <v/>
      </c>
      <c r="I1434" s="203">
        <v>301</v>
      </c>
      <c r="J1434" s="25">
        <v>265</v>
      </c>
      <c r="K1434" s="25">
        <v>27</v>
      </c>
      <c r="L1434" s="184">
        <f t="shared" si="199"/>
        <v>0.10188679245283019</v>
      </c>
      <c r="M1434" s="25">
        <v>1</v>
      </c>
      <c r="N1434" s="25"/>
      <c r="O1434" s="201">
        <f t="shared" si="200"/>
        <v>0</v>
      </c>
      <c r="P1434" s="172">
        <f t="shared" si="201"/>
        <v>301</v>
      </c>
      <c r="Q1434" s="173">
        <f t="shared" si="202"/>
        <v>266</v>
      </c>
      <c r="R1434" s="173" t="str">
        <f t="shared" si="203"/>
        <v/>
      </c>
      <c r="S1434" s="193" t="str">
        <f t="shared" si="204"/>
        <v/>
      </c>
    </row>
    <row r="1435" spans="1:19" x14ac:dyDescent="0.2">
      <c r="A1435" s="192" t="s">
        <v>391</v>
      </c>
      <c r="B1435" s="179" t="s">
        <v>39</v>
      </c>
      <c r="C1435" s="180" t="s">
        <v>268</v>
      </c>
      <c r="D1435" s="170"/>
      <c r="E1435" s="171"/>
      <c r="F1435" s="171"/>
      <c r="G1435" s="171"/>
      <c r="H1435" s="198" t="str">
        <f t="shared" si="198"/>
        <v/>
      </c>
      <c r="I1435" s="203">
        <v>511</v>
      </c>
      <c r="J1435" s="25">
        <v>402</v>
      </c>
      <c r="K1435" s="25">
        <v>64</v>
      </c>
      <c r="L1435" s="184">
        <f t="shared" si="199"/>
        <v>0.15920398009950248</v>
      </c>
      <c r="M1435" s="25"/>
      <c r="N1435" s="25">
        <v>73</v>
      </c>
      <c r="O1435" s="201">
        <f t="shared" si="200"/>
        <v>0.15368421052631578</v>
      </c>
      <c r="P1435" s="172">
        <f t="shared" si="201"/>
        <v>511</v>
      </c>
      <c r="Q1435" s="173">
        <f t="shared" si="202"/>
        <v>402</v>
      </c>
      <c r="R1435" s="173">
        <f t="shared" si="203"/>
        <v>73</v>
      </c>
      <c r="S1435" s="193">
        <f t="shared" si="204"/>
        <v>0.15368421052631578</v>
      </c>
    </row>
    <row r="1436" spans="1:19" ht="29" x14ac:dyDescent="0.2">
      <c r="A1436" s="192" t="s">
        <v>391</v>
      </c>
      <c r="B1436" s="179" t="s">
        <v>40</v>
      </c>
      <c r="C1436" s="180" t="s">
        <v>41</v>
      </c>
      <c r="D1436" s="170">
        <v>6</v>
      </c>
      <c r="E1436" s="171">
        <v>4</v>
      </c>
      <c r="F1436" s="171"/>
      <c r="G1436" s="171"/>
      <c r="H1436" s="198">
        <f t="shared" si="198"/>
        <v>0</v>
      </c>
      <c r="I1436" s="203">
        <v>279</v>
      </c>
      <c r="J1436" s="25">
        <v>164</v>
      </c>
      <c r="K1436" s="25">
        <v>12</v>
      </c>
      <c r="L1436" s="184">
        <f t="shared" si="199"/>
        <v>7.3170731707317069E-2</v>
      </c>
      <c r="M1436" s="25">
        <v>7</v>
      </c>
      <c r="N1436" s="25">
        <v>73</v>
      </c>
      <c r="O1436" s="201">
        <f t="shared" si="200"/>
        <v>0.29918032786885246</v>
      </c>
      <c r="P1436" s="172">
        <f t="shared" si="201"/>
        <v>285</v>
      </c>
      <c r="Q1436" s="173">
        <f t="shared" si="202"/>
        <v>175</v>
      </c>
      <c r="R1436" s="173">
        <f t="shared" si="203"/>
        <v>73</v>
      </c>
      <c r="S1436" s="193">
        <f t="shared" si="204"/>
        <v>0.29435483870967744</v>
      </c>
    </row>
    <row r="1437" spans="1:19" x14ac:dyDescent="0.2">
      <c r="A1437" s="192" t="s">
        <v>391</v>
      </c>
      <c r="B1437" s="179" t="s">
        <v>42</v>
      </c>
      <c r="C1437" s="180" t="s">
        <v>43</v>
      </c>
      <c r="D1437" s="170"/>
      <c r="E1437" s="171"/>
      <c r="F1437" s="171"/>
      <c r="G1437" s="171"/>
      <c r="H1437" s="198" t="str">
        <f t="shared" si="198"/>
        <v/>
      </c>
      <c r="I1437" s="203">
        <v>1452</v>
      </c>
      <c r="J1437" s="25">
        <v>1222</v>
      </c>
      <c r="K1437" s="25">
        <v>73</v>
      </c>
      <c r="L1437" s="184">
        <f t="shared" si="199"/>
        <v>5.9738134206219311E-2</v>
      </c>
      <c r="M1437" s="25"/>
      <c r="N1437" s="25">
        <v>57</v>
      </c>
      <c r="O1437" s="201">
        <f t="shared" si="200"/>
        <v>4.4566067240031274E-2</v>
      </c>
      <c r="P1437" s="172">
        <f t="shared" si="201"/>
        <v>1452</v>
      </c>
      <c r="Q1437" s="173">
        <f t="shared" si="202"/>
        <v>1222</v>
      </c>
      <c r="R1437" s="173">
        <f t="shared" si="203"/>
        <v>57</v>
      </c>
      <c r="S1437" s="193">
        <f t="shared" si="204"/>
        <v>4.4566067240031274E-2</v>
      </c>
    </row>
    <row r="1438" spans="1:19" ht="29" x14ac:dyDescent="0.2">
      <c r="A1438" s="192" t="s">
        <v>391</v>
      </c>
      <c r="B1438" s="179" t="s">
        <v>42</v>
      </c>
      <c r="C1438" s="180" t="s">
        <v>45</v>
      </c>
      <c r="D1438" s="170"/>
      <c r="E1438" s="171"/>
      <c r="F1438" s="171"/>
      <c r="G1438" s="171"/>
      <c r="H1438" s="198" t="str">
        <f t="shared" si="198"/>
        <v/>
      </c>
      <c r="I1438" s="203">
        <v>385</v>
      </c>
      <c r="J1438" s="25">
        <v>302</v>
      </c>
      <c r="K1438" s="25">
        <v>125</v>
      </c>
      <c r="L1438" s="184">
        <f t="shared" si="199"/>
        <v>0.41390728476821192</v>
      </c>
      <c r="M1438" s="25"/>
      <c r="N1438" s="25">
        <v>29</v>
      </c>
      <c r="O1438" s="201">
        <f t="shared" si="200"/>
        <v>8.7613293051359523E-2</v>
      </c>
      <c r="P1438" s="172">
        <f t="shared" si="201"/>
        <v>385</v>
      </c>
      <c r="Q1438" s="173">
        <f t="shared" si="202"/>
        <v>302</v>
      </c>
      <c r="R1438" s="173">
        <f t="shared" si="203"/>
        <v>29</v>
      </c>
      <c r="S1438" s="193">
        <f t="shared" si="204"/>
        <v>8.7613293051359523E-2</v>
      </c>
    </row>
    <row r="1439" spans="1:19" x14ac:dyDescent="0.2">
      <c r="A1439" s="192" t="s">
        <v>391</v>
      </c>
      <c r="B1439" s="179" t="s">
        <v>42</v>
      </c>
      <c r="C1439" s="180" t="s">
        <v>46</v>
      </c>
      <c r="D1439" s="170"/>
      <c r="E1439" s="171"/>
      <c r="F1439" s="171"/>
      <c r="G1439" s="171"/>
      <c r="H1439" s="198" t="str">
        <f t="shared" si="198"/>
        <v/>
      </c>
      <c r="I1439" s="203">
        <v>533</v>
      </c>
      <c r="J1439" s="25">
        <v>378</v>
      </c>
      <c r="K1439" s="25">
        <v>33</v>
      </c>
      <c r="L1439" s="184">
        <f t="shared" si="199"/>
        <v>8.7301587301587297E-2</v>
      </c>
      <c r="M1439" s="25"/>
      <c r="N1439" s="25">
        <v>112</v>
      </c>
      <c r="O1439" s="201">
        <f t="shared" si="200"/>
        <v>0.22857142857142856</v>
      </c>
      <c r="P1439" s="172">
        <f t="shared" si="201"/>
        <v>533</v>
      </c>
      <c r="Q1439" s="173">
        <f t="shared" si="202"/>
        <v>378</v>
      </c>
      <c r="R1439" s="173">
        <f t="shared" si="203"/>
        <v>112</v>
      </c>
      <c r="S1439" s="193">
        <f t="shared" si="204"/>
        <v>0.22857142857142856</v>
      </c>
    </row>
    <row r="1440" spans="1:19" x14ac:dyDescent="0.2">
      <c r="A1440" s="192" t="s">
        <v>391</v>
      </c>
      <c r="B1440" s="179" t="s">
        <v>47</v>
      </c>
      <c r="C1440" s="180" t="s">
        <v>48</v>
      </c>
      <c r="D1440" s="170">
        <v>9</v>
      </c>
      <c r="E1440" s="171">
        <v>9</v>
      </c>
      <c r="F1440" s="171"/>
      <c r="G1440" s="171"/>
      <c r="H1440" s="198">
        <f t="shared" si="198"/>
        <v>0</v>
      </c>
      <c r="I1440" s="203">
        <v>250</v>
      </c>
      <c r="J1440" s="25">
        <v>200</v>
      </c>
      <c r="K1440" s="25">
        <v>98</v>
      </c>
      <c r="L1440" s="184">
        <f t="shared" si="199"/>
        <v>0.49</v>
      </c>
      <c r="M1440" s="25"/>
      <c r="N1440" s="25">
        <v>12</v>
      </c>
      <c r="O1440" s="201">
        <f t="shared" si="200"/>
        <v>5.6603773584905662E-2</v>
      </c>
      <c r="P1440" s="172">
        <f t="shared" si="201"/>
        <v>259</v>
      </c>
      <c r="Q1440" s="173">
        <f t="shared" si="202"/>
        <v>209</v>
      </c>
      <c r="R1440" s="173">
        <f t="shared" si="203"/>
        <v>12</v>
      </c>
      <c r="S1440" s="193">
        <f t="shared" si="204"/>
        <v>5.4298642533936653E-2</v>
      </c>
    </row>
    <row r="1441" spans="1:19" ht="29" x14ac:dyDescent="0.2">
      <c r="A1441" s="192" t="s">
        <v>391</v>
      </c>
      <c r="B1441" s="179" t="s">
        <v>552</v>
      </c>
      <c r="C1441" s="180" t="s">
        <v>49</v>
      </c>
      <c r="D1441" s="170"/>
      <c r="E1441" s="171"/>
      <c r="F1441" s="171"/>
      <c r="G1441" s="171"/>
      <c r="H1441" s="198" t="str">
        <f t="shared" si="198"/>
        <v/>
      </c>
      <c r="I1441" s="203">
        <v>929</v>
      </c>
      <c r="J1441" s="25">
        <v>289</v>
      </c>
      <c r="K1441" s="25">
        <v>42</v>
      </c>
      <c r="L1441" s="184">
        <f t="shared" si="199"/>
        <v>0.1453287197231834</v>
      </c>
      <c r="M1441" s="25">
        <v>129</v>
      </c>
      <c r="N1441" s="25">
        <v>350</v>
      </c>
      <c r="O1441" s="201">
        <f t="shared" si="200"/>
        <v>0.45572916666666669</v>
      </c>
      <c r="P1441" s="172">
        <f t="shared" si="201"/>
        <v>929</v>
      </c>
      <c r="Q1441" s="173">
        <f t="shared" si="202"/>
        <v>418</v>
      </c>
      <c r="R1441" s="173">
        <f t="shared" si="203"/>
        <v>350</v>
      </c>
      <c r="S1441" s="193">
        <f t="shared" si="204"/>
        <v>0.45572916666666669</v>
      </c>
    </row>
    <row r="1442" spans="1:19" x14ac:dyDescent="0.2">
      <c r="A1442" s="192" t="s">
        <v>391</v>
      </c>
      <c r="B1442" s="179" t="s">
        <v>50</v>
      </c>
      <c r="C1442" s="180" t="s">
        <v>51</v>
      </c>
      <c r="D1442" s="170">
        <v>4</v>
      </c>
      <c r="E1442" s="171">
        <v>4</v>
      </c>
      <c r="F1442" s="171"/>
      <c r="G1442" s="171"/>
      <c r="H1442" s="198">
        <f t="shared" si="198"/>
        <v>0</v>
      </c>
      <c r="I1442" s="203">
        <v>36</v>
      </c>
      <c r="J1442" s="25">
        <v>30</v>
      </c>
      <c r="K1442" s="25">
        <v>6</v>
      </c>
      <c r="L1442" s="184">
        <f t="shared" si="199"/>
        <v>0.2</v>
      </c>
      <c r="M1442" s="25"/>
      <c r="N1442" s="25">
        <v>2</v>
      </c>
      <c r="O1442" s="201">
        <f t="shared" si="200"/>
        <v>6.25E-2</v>
      </c>
      <c r="P1442" s="172">
        <f t="shared" si="201"/>
        <v>40</v>
      </c>
      <c r="Q1442" s="173">
        <f t="shared" si="202"/>
        <v>34</v>
      </c>
      <c r="R1442" s="173">
        <f t="shared" si="203"/>
        <v>2</v>
      </c>
      <c r="S1442" s="193">
        <f t="shared" si="204"/>
        <v>5.5555555555555552E-2</v>
      </c>
    </row>
    <row r="1443" spans="1:19" x14ac:dyDescent="0.2">
      <c r="A1443" s="192" t="s">
        <v>391</v>
      </c>
      <c r="B1443" s="179" t="s">
        <v>553</v>
      </c>
      <c r="C1443" s="180" t="s">
        <v>400</v>
      </c>
      <c r="D1443" s="170">
        <v>8</v>
      </c>
      <c r="E1443" s="171">
        <v>8</v>
      </c>
      <c r="F1443" s="171"/>
      <c r="G1443" s="171"/>
      <c r="H1443" s="198">
        <f t="shared" si="198"/>
        <v>0</v>
      </c>
      <c r="I1443" s="203">
        <v>1167</v>
      </c>
      <c r="J1443" s="25">
        <v>822</v>
      </c>
      <c r="K1443" s="25">
        <v>376</v>
      </c>
      <c r="L1443" s="184">
        <f t="shared" si="199"/>
        <v>0.45742092457420924</v>
      </c>
      <c r="M1443" s="25"/>
      <c r="N1443" s="25">
        <v>247</v>
      </c>
      <c r="O1443" s="201">
        <f t="shared" si="200"/>
        <v>0.23105706267539758</v>
      </c>
      <c r="P1443" s="172">
        <f t="shared" si="201"/>
        <v>1175</v>
      </c>
      <c r="Q1443" s="173">
        <f t="shared" si="202"/>
        <v>830</v>
      </c>
      <c r="R1443" s="173">
        <f t="shared" si="203"/>
        <v>247</v>
      </c>
      <c r="S1443" s="193">
        <f t="shared" si="204"/>
        <v>0.22934076137418755</v>
      </c>
    </row>
    <row r="1444" spans="1:19" x14ac:dyDescent="0.2">
      <c r="A1444" s="192" t="s">
        <v>391</v>
      </c>
      <c r="B1444" s="179" t="s">
        <v>53</v>
      </c>
      <c r="C1444" s="180" t="s">
        <v>54</v>
      </c>
      <c r="D1444" s="170"/>
      <c r="E1444" s="171"/>
      <c r="F1444" s="171"/>
      <c r="G1444" s="171"/>
      <c r="H1444" s="198" t="str">
        <f t="shared" si="198"/>
        <v/>
      </c>
      <c r="I1444" s="203">
        <v>32</v>
      </c>
      <c r="J1444" s="25">
        <v>30</v>
      </c>
      <c r="K1444" s="25">
        <v>13</v>
      </c>
      <c r="L1444" s="184">
        <f t="shared" si="199"/>
        <v>0.43333333333333335</v>
      </c>
      <c r="M1444" s="25"/>
      <c r="N1444" s="25">
        <v>2</v>
      </c>
      <c r="O1444" s="201">
        <f t="shared" si="200"/>
        <v>6.25E-2</v>
      </c>
      <c r="P1444" s="172">
        <f t="shared" si="201"/>
        <v>32</v>
      </c>
      <c r="Q1444" s="173">
        <f t="shared" si="202"/>
        <v>30</v>
      </c>
      <c r="R1444" s="173">
        <f t="shared" si="203"/>
        <v>2</v>
      </c>
      <c r="S1444" s="193">
        <f t="shared" si="204"/>
        <v>6.25E-2</v>
      </c>
    </row>
    <row r="1445" spans="1:19" x14ac:dyDescent="0.2">
      <c r="A1445" s="192" t="s">
        <v>391</v>
      </c>
      <c r="B1445" s="179" t="s">
        <v>55</v>
      </c>
      <c r="C1445" s="180" t="s">
        <v>56</v>
      </c>
      <c r="D1445" s="170">
        <v>970</v>
      </c>
      <c r="E1445" s="171">
        <v>873</v>
      </c>
      <c r="F1445" s="171"/>
      <c r="G1445" s="171">
        <v>77</v>
      </c>
      <c r="H1445" s="198">
        <f t="shared" si="198"/>
        <v>8.1052631578947362E-2</v>
      </c>
      <c r="I1445" s="203">
        <v>8515</v>
      </c>
      <c r="J1445" s="25">
        <v>6461</v>
      </c>
      <c r="K1445" s="25">
        <v>83</v>
      </c>
      <c r="L1445" s="184">
        <f t="shared" si="199"/>
        <v>1.2846308620956507E-2</v>
      </c>
      <c r="M1445" s="25">
        <v>2</v>
      </c>
      <c r="N1445" s="25">
        <v>1639</v>
      </c>
      <c r="O1445" s="201">
        <f t="shared" si="200"/>
        <v>0.20229572944951862</v>
      </c>
      <c r="P1445" s="172">
        <f t="shared" si="201"/>
        <v>9485</v>
      </c>
      <c r="Q1445" s="173">
        <f t="shared" si="202"/>
        <v>7336</v>
      </c>
      <c r="R1445" s="173">
        <f t="shared" si="203"/>
        <v>1716</v>
      </c>
      <c r="S1445" s="193">
        <f t="shared" si="204"/>
        <v>0.18957136544410075</v>
      </c>
    </row>
    <row r="1446" spans="1:19" x14ac:dyDescent="0.2">
      <c r="A1446" s="192" t="s">
        <v>391</v>
      </c>
      <c r="B1446" s="179" t="s">
        <v>57</v>
      </c>
      <c r="C1446" s="180" t="s">
        <v>58</v>
      </c>
      <c r="D1446" s="170"/>
      <c r="E1446" s="171"/>
      <c r="F1446" s="171"/>
      <c r="G1446" s="171"/>
      <c r="H1446" s="198" t="str">
        <f t="shared" si="198"/>
        <v/>
      </c>
      <c r="I1446" s="203">
        <v>325</v>
      </c>
      <c r="J1446" s="25">
        <v>313</v>
      </c>
      <c r="K1446" s="25">
        <v>151</v>
      </c>
      <c r="L1446" s="184">
        <f t="shared" si="199"/>
        <v>0.48242811501597443</v>
      </c>
      <c r="M1446" s="25"/>
      <c r="N1446" s="25">
        <v>5</v>
      </c>
      <c r="O1446" s="201">
        <f t="shared" si="200"/>
        <v>1.5723270440251572E-2</v>
      </c>
      <c r="P1446" s="172">
        <f t="shared" si="201"/>
        <v>325</v>
      </c>
      <c r="Q1446" s="173">
        <f t="shared" si="202"/>
        <v>313</v>
      </c>
      <c r="R1446" s="173">
        <f t="shared" si="203"/>
        <v>5</v>
      </c>
      <c r="S1446" s="193">
        <f t="shared" si="204"/>
        <v>1.5723270440251572E-2</v>
      </c>
    </row>
    <row r="1447" spans="1:19" x14ac:dyDescent="0.2">
      <c r="A1447" s="192" t="s">
        <v>391</v>
      </c>
      <c r="B1447" s="179" t="s">
        <v>61</v>
      </c>
      <c r="C1447" s="180" t="s">
        <v>269</v>
      </c>
      <c r="D1447" s="170"/>
      <c r="E1447" s="171"/>
      <c r="F1447" s="171"/>
      <c r="G1447" s="171"/>
      <c r="H1447" s="198" t="str">
        <f t="shared" si="198"/>
        <v/>
      </c>
      <c r="I1447" s="203">
        <v>2</v>
      </c>
      <c r="J1447" s="25">
        <v>2</v>
      </c>
      <c r="K1447" s="25"/>
      <c r="L1447" s="184">
        <f t="shared" si="199"/>
        <v>0</v>
      </c>
      <c r="M1447" s="25">
        <v>1</v>
      </c>
      <c r="N1447" s="25"/>
      <c r="O1447" s="201">
        <f t="shared" si="200"/>
        <v>0</v>
      </c>
      <c r="P1447" s="172">
        <f t="shared" si="201"/>
        <v>2</v>
      </c>
      <c r="Q1447" s="173">
        <f t="shared" si="202"/>
        <v>3</v>
      </c>
      <c r="R1447" s="173" t="str">
        <f t="shared" si="203"/>
        <v/>
      </c>
      <c r="S1447" s="193" t="str">
        <f t="shared" si="204"/>
        <v/>
      </c>
    </row>
    <row r="1448" spans="1:19" ht="29" x14ac:dyDescent="0.2">
      <c r="A1448" s="192" t="s">
        <v>391</v>
      </c>
      <c r="B1448" s="179" t="s">
        <v>62</v>
      </c>
      <c r="C1448" s="180" t="s">
        <v>63</v>
      </c>
      <c r="D1448" s="170">
        <v>11</v>
      </c>
      <c r="E1448" s="171">
        <v>11</v>
      </c>
      <c r="F1448" s="171"/>
      <c r="G1448" s="171"/>
      <c r="H1448" s="198">
        <f t="shared" si="198"/>
        <v>0</v>
      </c>
      <c r="I1448" s="203">
        <v>15795</v>
      </c>
      <c r="J1448" s="25">
        <v>11952</v>
      </c>
      <c r="K1448" s="25">
        <v>4128</v>
      </c>
      <c r="L1448" s="184">
        <f t="shared" si="199"/>
        <v>0.34538152610441769</v>
      </c>
      <c r="M1448" s="25">
        <v>2</v>
      </c>
      <c r="N1448" s="25">
        <v>3110</v>
      </c>
      <c r="O1448" s="201">
        <f t="shared" si="200"/>
        <v>0.20645246946362189</v>
      </c>
      <c r="P1448" s="172">
        <f t="shared" si="201"/>
        <v>15806</v>
      </c>
      <c r="Q1448" s="173">
        <f t="shared" si="202"/>
        <v>11965</v>
      </c>
      <c r="R1448" s="173">
        <f t="shared" si="203"/>
        <v>3110</v>
      </c>
      <c r="S1448" s="193">
        <f t="shared" si="204"/>
        <v>0.20630182421227197</v>
      </c>
    </row>
    <row r="1449" spans="1:19" x14ac:dyDescent="0.2">
      <c r="A1449" s="192" t="s">
        <v>391</v>
      </c>
      <c r="B1449" s="179" t="s">
        <v>64</v>
      </c>
      <c r="C1449" s="180" t="s">
        <v>271</v>
      </c>
      <c r="D1449" s="170">
        <v>2</v>
      </c>
      <c r="E1449" s="171">
        <v>2</v>
      </c>
      <c r="F1449" s="171"/>
      <c r="G1449" s="171"/>
      <c r="H1449" s="198">
        <f t="shared" si="198"/>
        <v>0</v>
      </c>
      <c r="I1449" s="203">
        <v>10355</v>
      </c>
      <c r="J1449" s="25">
        <v>8129</v>
      </c>
      <c r="K1449" s="25">
        <v>2484</v>
      </c>
      <c r="L1449" s="184">
        <f t="shared" si="199"/>
        <v>0.30557264116127447</v>
      </c>
      <c r="M1449" s="25"/>
      <c r="N1449" s="25">
        <v>1704</v>
      </c>
      <c r="O1449" s="201">
        <f t="shared" si="200"/>
        <v>0.17329400996643954</v>
      </c>
      <c r="P1449" s="172">
        <f t="shared" si="201"/>
        <v>10357</v>
      </c>
      <c r="Q1449" s="173">
        <f t="shared" si="202"/>
        <v>8131</v>
      </c>
      <c r="R1449" s="173">
        <f t="shared" si="203"/>
        <v>1704</v>
      </c>
      <c r="S1449" s="193">
        <f t="shared" si="204"/>
        <v>0.17325876970005083</v>
      </c>
    </row>
    <row r="1450" spans="1:19" x14ac:dyDescent="0.2">
      <c r="A1450" s="192" t="s">
        <v>391</v>
      </c>
      <c r="B1450" s="179" t="s">
        <v>64</v>
      </c>
      <c r="C1450" s="180" t="s">
        <v>270</v>
      </c>
      <c r="D1450" s="170">
        <v>4</v>
      </c>
      <c r="E1450" s="171">
        <v>4</v>
      </c>
      <c r="F1450" s="171"/>
      <c r="G1450" s="171"/>
      <c r="H1450" s="198">
        <f t="shared" si="198"/>
        <v>0</v>
      </c>
      <c r="I1450" s="203">
        <v>13820</v>
      </c>
      <c r="J1450" s="25">
        <v>10975</v>
      </c>
      <c r="K1450" s="25">
        <v>2511</v>
      </c>
      <c r="L1450" s="184">
        <f t="shared" si="199"/>
        <v>0.22879271070615034</v>
      </c>
      <c r="M1450" s="25">
        <v>4</v>
      </c>
      <c r="N1450" s="25">
        <v>2669</v>
      </c>
      <c r="O1450" s="201">
        <f t="shared" si="200"/>
        <v>0.19555978898007034</v>
      </c>
      <c r="P1450" s="172">
        <f t="shared" si="201"/>
        <v>13824</v>
      </c>
      <c r="Q1450" s="173">
        <f t="shared" si="202"/>
        <v>10983</v>
      </c>
      <c r="R1450" s="173">
        <f t="shared" si="203"/>
        <v>2669</v>
      </c>
      <c r="S1450" s="193">
        <f t="shared" si="204"/>
        <v>0.19550249047758569</v>
      </c>
    </row>
    <row r="1451" spans="1:19" x14ac:dyDescent="0.2">
      <c r="A1451" s="192" t="s">
        <v>391</v>
      </c>
      <c r="B1451" s="179" t="s">
        <v>65</v>
      </c>
      <c r="C1451" s="180" t="s">
        <v>66</v>
      </c>
      <c r="D1451" s="170"/>
      <c r="E1451" s="171"/>
      <c r="F1451" s="171"/>
      <c r="G1451" s="171"/>
      <c r="H1451" s="198" t="str">
        <f t="shared" ref="H1451:H1505" si="205">IF((E1451+G1451)&lt;&gt;0,G1451/(E1451+G1451),"")</f>
        <v/>
      </c>
      <c r="I1451" s="203">
        <v>5371</v>
      </c>
      <c r="J1451" s="25">
        <v>4153</v>
      </c>
      <c r="K1451" s="25">
        <v>918</v>
      </c>
      <c r="L1451" s="184">
        <f t="shared" ref="L1451:L1505" si="206">IF(J1451&lt;&gt;0,K1451/J1451,"")</f>
        <v>0.2210450276908259</v>
      </c>
      <c r="M1451" s="25">
        <v>38</v>
      </c>
      <c r="N1451" s="25">
        <v>610</v>
      </c>
      <c r="O1451" s="201">
        <f t="shared" ref="O1451:O1505" si="207">IF((J1451+M1451+N1451)&lt;&gt;0,N1451/(J1451+M1451+N1451),"")</f>
        <v>0.1270568631535097</v>
      </c>
      <c r="P1451" s="172">
        <f t="shared" ref="P1451:P1505" si="208">IF(SUM(D1451,I1451)&gt;0,SUM(D1451,I1451),"")</f>
        <v>5371</v>
      </c>
      <c r="Q1451" s="173">
        <f t="shared" ref="Q1451:Q1505" si="209">IF(SUM(E1451,J1451, M1451)&gt;0,SUM(E1451,J1451, M1451),"")</f>
        <v>4191</v>
      </c>
      <c r="R1451" s="173">
        <f t="shared" ref="R1451:R1505" si="210">IF(SUM(G1451,N1451)&gt;0,SUM(G1451,N1451),"")</f>
        <v>610</v>
      </c>
      <c r="S1451" s="193">
        <f t="shared" ref="S1451:S1505" si="211">IFERROR(IF((Q1451+R1451)&lt;&gt;0,R1451/(Q1451+R1451),""),"")</f>
        <v>0.1270568631535097</v>
      </c>
    </row>
    <row r="1452" spans="1:19" x14ac:dyDescent="0.2">
      <c r="A1452" s="192" t="s">
        <v>391</v>
      </c>
      <c r="B1452" s="179" t="s">
        <v>67</v>
      </c>
      <c r="C1452" s="180" t="s">
        <v>273</v>
      </c>
      <c r="D1452" s="170">
        <v>2</v>
      </c>
      <c r="E1452" s="171">
        <v>2</v>
      </c>
      <c r="F1452" s="171"/>
      <c r="G1452" s="171"/>
      <c r="H1452" s="198">
        <f t="shared" si="205"/>
        <v>0</v>
      </c>
      <c r="I1452" s="203">
        <v>52</v>
      </c>
      <c r="J1452" s="25">
        <v>50</v>
      </c>
      <c r="K1452" s="25">
        <v>12</v>
      </c>
      <c r="L1452" s="184">
        <f t="shared" si="206"/>
        <v>0.24</v>
      </c>
      <c r="M1452" s="25"/>
      <c r="N1452" s="25"/>
      <c r="O1452" s="201">
        <f t="shared" si="207"/>
        <v>0</v>
      </c>
      <c r="P1452" s="172">
        <f t="shared" si="208"/>
        <v>54</v>
      </c>
      <c r="Q1452" s="173">
        <f t="shared" si="209"/>
        <v>52</v>
      </c>
      <c r="R1452" s="173" t="str">
        <f t="shared" si="210"/>
        <v/>
      </c>
      <c r="S1452" s="193" t="str">
        <f t="shared" si="211"/>
        <v/>
      </c>
    </row>
    <row r="1453" spans="1:19" ht="29" x14ac:dyDescent="0.2">
      <c r="A1453" s="192" t="s">
        <v>391</v>
      </c>
      <c r="B1453" s="179" t="s">
        <v>240</v>
      </c>
      <c r="C1453" s="180" t="s">
        <v>274</v>
      </c>
      <c r="D1453" s="170">
        <v>5</v>
      </c>
      <c r="E1453" s="171">
        <v>4</v>
      </c>
      <c r="F1453" s="171"/>
      <c r="G1453" s="171">
        <v>1</v>
      </c>
      <c r="H1453" s="198">
        <f t="shared" si="205"/>
        <v>0.2</v>
      </c>
      <c r="I1453" s="203">
        <v>1086</v>
      </c>
      <c r="J1453" s="25">
        <v>737</v>
      </c>
      <c r="K1453" s="25">
        <v>265</v>
      </c>
      <c r="L1453" s="184">
        <f t="shared" si="206"/>
        <v>0.35956580732700133</v>
      </c>
      <c r="M1453" s="25">
        <v>91</v>
      </c>
      <c r="N1453" s="25">
        <v>147</v>
      </c>
      <c r="O1453" s="201">
        <f t="shared" si="207"/>
        <v>0.15076923076923077</v>
      </c>
      <c r="P1453" s="172">
        <f t="shared" si="208"/>
        <v>1091</v>
      </c>
      <c r="Q1453" s="173">
        <f t="shared" si="209"/>
        <v>832</v>
      </c>
      <c r="R1453" s="173">
        <f t="shared" si="210"/>
        <v>148</v>
      </c>
      <c r="S1453" s="193">
        <f t="shared" si="211"/>
        <v>0.15102040816326531</v>
      </c>
    </row>
    <row r="1454" spans="1:19" ht="29" x14ac:dyDescent="0.2">
      <c r="A1454" s="192" t="s">
        <v>391</v>
      </c>
      <c r="B1454" s="179" t="s">
        <v>240</v>
      </c>
      <c r="C1454" s="180" t="s">
        <v>275</v>
      </c>
      <c r="D1454" s="170">
        <v>1</v>
      </c>
      <c r="E1454" s="171"/>
      <c r="F1454" s="171"/>
      <c r="G1454" s="171"/>
      <c r="H1454" s="198" t="str">
        <f t="shared" si="205"/>
        <v/>
      </c>
      <c r="I1454" s="203">
        <v>3770</v>
      </c>
      <c r="J1454" s="25">
        <v>2485</v>
      </c>
      <c r="K1454" s="25">
        <v>817</v>
      </c>
      <c r="L1454" s="184">
        <f t="shared" si="206"/>
        <v>0.32877263581488936</v>
      </c>
      <c r="M1454" s="25">
        <v>124</v>
      </c>
      <c r="N1454" s="25">
        <v>749</v>
      </c>
      <c r="O1454" s="201">
        <f t="shared" si="207"/>
        <v>0.22304943418701609</v>
      </c>
      <c r="P1454" s="172">
        <f t="shared" si="208"/>
        <v>3771</v>
      </c>
      <c r="Q1454" s="173">
        <f t="shared" si="209"/>
        <v>2609</v>
      </c>
      <c r="R1454" s="173">
        <f t="shared" si="210"/>
        <v>749</v>
      </c>
      <c r="S1454" s="193">
        <f t="shared" si="211"/>
        <v>0.22304943418701609</v>
      </c>
    </row>
    <row r="1455" spans="1:19" x14ac:dyDescent="0.2">
      <c r="A1455" s="192" t="s">
        <v>391</v>
      </c>
      <c r="B1455" s="179" t="s">
        <v>68</v>
      </c>
      <c r="C1455" s="180" t="s">
        <v>276</v>
      </c>
      <c r="D1455" s="170"/>
      <c r="E1455" s="171"/>
      <c r="F1455" s="171"/>
      <c r="G1455" s="171"/>
      <c r="H1455" s="198" t="str">
        <f t="shared" si="205"/>
        <v/>
      </c>
      <c r="I1455" s="203">
        <v>4</v>
      </c>
      <c r="J1455" s="25">
        <v>4</v>
      </c>
      <c r="K1455" s="25"/>
      <c r="L1455" s="184">
        <f t="shared" si="206"/>
        <v>0</v>
      </c>
      <c r="M1455" s="25"/>
      <c r="N1455" s="25"/>
      <c r="O1455" s="201">
        <f t="shared" si="207"/>
        <v>0</v>
      </c>
      <c r="P1455" s="172">
        <f t="shared" si="208"/>
        <v>4</v>
      </c>
      <c r="Q1455" s="173">
        <f t="shared" si="209"/>
        <v>4</v>
      </c>
      <c r="R1455" s="173" t="str">
        <f t="shared" si="210"/>
        <v/>
      </c>
      <c r="S1455" s="193" t="str">
        <f t="shared" si="211"/>
        <v/>
      </c>
    </row>
    <row r="1456" spans="1:19" x14ac:dyDescent="0.2">
      <c r="A1456" s="192" t="s">
        <v>391</v>
      </c>
      <c r="B1456" s="179" t="s">
        <v>69</v>
      </c>
      <c r="C1456" s="180" t="s">
        <v>70</v>
      </c>
      <c r="D1456" s="170">
        <v>15</v>
      </c>
      <c r="E1456" s="171">
        <v>13</v>
      </c>
      <c r="F1456" s="171"/>
      <c r="G1456" s="171"/>
      <c r="H1456" s="198">
        <f t="shared" si="205"/>
        <v>0</v>
      </c>
      <c r="I1456" s="203">
        <v>558</v>
      </c>
      <c r="J1456" s="25">
        <v>406</v>
      </c>
      <c r="K1456" s="25">
        <v>75</v>
      </c>
      <c r="L1456" s="184">
        <f t="shared" si="206"/>
        <v>0.18472906403940886</v>
      </c>
      <c r="M1456" s="25">
        <v>12</v>
      </c>
      <c r="N1456" s="25">
        <v>93</v>
      </c>
      <c r="O1456" s="201">
        <f t="shared" si="207"/>
        <v>0.18199608610567514</v>
      </c>
      <c r="P1456" s="172">
        <f t="shared" si="208"/>
        <v>573</v>
      </c>
      <c r="Q1456" s="173">
        <f t="shared" si="209"/>
        <v>431</v>
      </c>
      <c r="R1456" s="173">
        <f t="shared" si="210"/>
        <v>93</v>
      </c>
      <c r="S1456" s="193">
        <f t="shared" si="211"/>
        <v>0.17748091603053434</v>
      </c>
    </row>
    <row r="1457" spans="1:19" x14ac:dyDescent="0.2">
      <c r="A1457" s="192" t="s">
        <v>391</v>
      </c>
      <c r="B1457" s="179" t="s">
        <v>71</v>
      </c>
      <c r="C1457" s="180" t="s">
        <v>72</v>
      </c>
      <c r="D1457" s="170"/>
      <c r="E1457" s="171"/>
      <c r="F1457" s="171"/>
      <c r="G1457" s="171"/>
      <c r="H1457" s="198" t="str">
        <f t="shared" si="205"/>
        <v/>
      </c>
      <c r="I1457" s="203">
        <v>2</v>
      </c>
      <c r="J1457" s="25">
        <v>2</v>
      </c>
      <c r="K1457" s="25"/>
      <c r="L1457" s="184">
        <f t="shared" si="206"/>
        <v>0</v>
      </c>
      <c r="M1457" s="25"/>
      <c r="N1457" s="25"/>
      <c r="O1457" s="201">
        <f t="shared" si="207"/>
        <v>0</v>
      </c>
      <c r="P1457" s="172">
        <f t="shared" si="208"/>
        <v>2</v>
      </c>
      <c r="Q1457" s="173">
        <f t="shared" si="209"/>
        <v>2</v>
      </c>
      <c r="R1457" s="173" t="str">
        <f t="shared" si="210"/>
        <v/>
      </c>
      <c r="S1457" s="193" t="str">
        <f t="shared" si="211"/>
        <v/>
      </c>
    </row>
    <row r="1458" spans="1:19" ht="29" x14ac:dyDescent="0.2">
      <c r="A1458" s="192" t="s">
        <v>391</v>
      </c>
      <c r="B1458" s="179" t="s">
        <v>554</v>
      </c>
      <c r="C1458" s="180" t="s">
        <v>73</v>
      </c>
      <c r="D1458" s="170"/>
      <c r="E1458" s="171"/>
      <c r="F1458" s="171"/>
      <c r="G1458" s="171"/>
      <c r="H1458" s="198" t="str">
        <f t="shared" si="205"/>
        <v/>
      </c>
      <c r="I1458" s="203">
        <v>62</v>
      </c>
      <c r="J1458" s="25">
        <v>6</v>
      </c>
      <c r="K1458" s="25">
        <v>1</v>
      </c>
      <c r="L1458" s="184">
        <f t="shared" si="206"/>
        <v>0.16666666666666666</v>
      </c>
      <c r="M1458" s="25">
        <v>46</v>
      </c>
      <c r="N1458" s="25"/>
      <c r="O1458" s="201">
        <f t="shared" si="207"/>
        <v>0</v>
      </c>
      <c r="P1458" s="172">
        <f t="shared" si="208"/>
        <v>62</v>
      </c>
      <c r="Q1458" s="173">
        <f t="shared" si="209"/>
        <v>52</v>
      </c>
      <c r="R1458" s="173" t="str">
        <f t="shared" si="210"/>
        <v/>
      </c>
      <c r="S1458" s="193" t="str">
        <f t="shared" si="211"/>
        <v/>
      </c>
    </row>
    <row r="1459" spans="1:19" x14ac:dyDescent="0.2">
      <c r="A1459" s="192" t="s">
        <v>391</v>
      </c>
      <c r="B1459" s="179" t="s">
        <v>74</v>
      </c>
      <c r="C1459" s="180" t="s">
        <v>555</v>
      </c>
      <c r="D1459" s="170"/>
      <c r="E1459" s="171"/>
      <c r="F1459" s="171"/>
      <c r="G1459" s="171"/>
      <c r="H1459" s="198" t="str">
        <f t="shared" si="205"/>
        <v/>
      </c>
      <c r="I1459" s="203">
        <v>1</v>
      </c>
      <c r="J1459" s="25">
        <v>1</v>
      </c>
      <c r="K1459" s="25"/>
      <c r="L1459" s="184">
        <f t="shared" si="206"/>
        <v>0</v>
      </c>
      <c r="M1459" s="25"/>
      <c r="N1459" s="25"/>
      <c r="O1459" s="201">
        <f t="shared" si="207"/>
        <v>0</v>
      </c>
      <c r="P1459" s="172">
        <f t="shared" si="208"/>
        <v>1</v>
      </c>
      <c r="Q1459" s="173">
        <f t="shared" si="209"/>
        <v>1</v>
      </c>
      <c r="R1459" s="173" t="str">
        <f t="shared" si="210"/>
        <v/>
      </c>
      <c r="S1459" s="193" t="str">
        <f t="shared" si="211"/>
        <v/>
      </c>
    </row>
    <row r="1460" spans="1:19" x14ac:dyDescent="0.2">
      <c r="A1460" s="192" t="s">
        <v>391</v>
      </c>
      <c r="B1460" s="179" t="s">
        <v>74</v>
      </c>
      <c r="C1460" s="180" t="s">
        <v>247</v>
      </c>
      <c r="D1460" s="170"/>
      <c r="E1460" s="171"/>
      <c r="F1460" s="171"/>
      <c r="G1460" s="171"/>
      <c r="H1460" s="198" t="str">
        <f t="shared" si="205"/>
        <v/>
      </c>
      <c r="I1460" s="203">
        <v>26</v>
      </c>
      <c r="J1460" s="25">
        <v>25</v>
      </c>
      <c r="K1460" s="25">
        <v>5</v>
      </c>
      <c r="L1460" s="184">
        <f t="shared" si="206"/>
        <v>0.2</v>
      </c>
      <c r="M1460" s="25"/>
      <c r="N1460" s="25"/>
      <c r="O1460" s="201">
        <f t="shared" si="207"/>
        <v>0</v>
      </c>
      <c r="P1460" s="172">
        <f t="shared" si="208"/>
        <v>26</v>
      </c>
      <c r="Q1460" s="173">
        <f t="shared" si="209"/>
        <v>25</v>
      </c>
      <c r="R1460" s="173" t="str">
        <f t="shared" si="210"/>
        <v/>
      </c>
      <c r="S1460" s="193" t="str">
        <f t="shared" si="211"/>
        <v/>
      </c>
    </row>
    <row r="1461" spans="1:19" x14ac:dyDescent="0.2">
      <c r="A1461" s="192" t="s">
        <v>391</v>
      </c>
      <c r="B1461" s="179" t="s">
        <v>75</v>
      </c>
      <c r="C1461" s="180" t="s">
        <v>277</v>
      </c>
      <c r="D1461" s="170">
        <v>2</v>
      </c>
      <c r="E1461" s="171">
        <v>2</v>
      </c>
      <c r="F1461" s="171"/>
      <c r="G1461" s="171"/>
      <c r="H1461" s="198">
        <f t="shared" si="205"/>
        <v>0</v>
      </c>
      <c r="I1461" s="203">
        <v>509</v>
      </c>
      <c r="J1461" s="25">
        <v>231</v>
      </c>
      <c r="K1461" s="25">
        <v>13</v>
      </c>
      <c r="L1461" s="184">
        <f t="shared" si="206"/>
        <v>5.627705627705628E-2</v>
      </c>
      <c r="M1461" s="25"/>
      <c r="N1461" s="25">
        <v>258</v>
      </c>
      <c r="O1461" s="201">
        <f t="shared" si="207"/>
        <v>0.52760736196319014</v>
      </c>
      <c r="P1461" s="172">
        <f t="shared" si="208"/>
        <v>511</v>
      </c>
      <c r="Q1461" s="173">
        <f t="shared" si="209"/>
        <v>233</v>
      </c>
      <c r="R1461" s="173">
        <f t="shared" si="210"/>
        <v>258</v>
      </c>
      <c r="S1461" s="193">
        <f t="shared" si="211"/>
        <v>0.52545824847250511</v>
      </c>
    </row>
    <row r="1462" spans="1:19" x14ac:dyDescent="0.2">
      <c r="A1462" s="192" t="s">
        <v>391</v>
      </c>
      <c r="B1462" s="179" t="s">
        <v>78</v>
      </c>
      <c r="C1462" s="180" t="s">
        <v>79</v>
      </c>
      <c r="D1462" s="170"/>
      <c r="E1462" s="171"/>
      <c r="F1462" s="171"/>
      <c r="G1462" s="171"/>
      <c r="H1462" s="198" t="str">
        <f t="shared" si="205"/>
        <v/>
      </c>
      <c r="I1462" s="203">
        <v>7</v>
      </c>
      <c r="J1462" s="25">
        <v>6</v>
      </c>
      <c r="K1462" s="25"/>
      <c r="L1462" s="184">
        <f t="shared" si="206"/>
        <v>0</v>
      </c>
      <c r="M1462" s="25"/>
      <c r="N1462" s="25">
        <v>1</v>
      </c>
      <c r="O1462" s="201">
        <f t="shared" si="207"/>
        <v>0.14285714285714285</v>
      </c>
      <c r="P1462" s="172">
        <f t="shared" si="208"/>
        <v>7</v>
      </c>
      <c r="Q1462" s="173">
        <f t="shared" si="209"/>
        <v>6</v>
      </c>
      <c r="R1462" s="173">
        <f t="shared" si="210"/>
        <v>1</v>
      </c>
      <c r="S1462" s="193">
        <f t="shared" si="211"/>
        <v>0.14285714285714285</v>
      </c>
    </row>
    <row r="1463" spans="1:19" x14ac:dyDescent="0.2">
      <c r="A1463" s="192" t="s">
        <v>391</v>
      </c>
      <c r="B1463" s="179" t="s">
        <v>78</v>
      </c>
      <c r="C1463" s="180" t="s">
        <v>80</v>
      </c>
      <c r="D1463" s="170"/>
      <c r="E1463" s="171"/>
      <c r="F1463" s="171"/>
      <c r="G1463" s="171"/>
      <c r="H1463" s="198" t="str">
        <f t="shared" si="205"/>
        <v/>
      </c>
      <c r="I1463" s="203">
        <v>2</v>
      </c>
      <c r="J1463" s="25">
        <v>2</v>
      </c>
      <c r="K1463" s="25"/>
      <c r="L1463" s="184">
        <f t="shared" si="206"/>
        <v>0</v>
      </c>
      <c r="M1463" s="25"/>
      <c r="N1463" s="25"/>
      <c r="O1463" s="201">
        <f t="shared" si="207"/>
        <v>0</v>
      </c>
      <c r="P1463" s="172">
        <f t="shared" si="208"/>
        <v>2</v>
      </c>
      <c r="Q1463" s="173">
        <f t="shared" si="209"/>
        <v>2</v>
      </c>
      <c r="R1463" s="173" t="str">
        <f t="shared" si="210"/>
        <v/>
      </c>
      <c r="S1463" s="193" t="str">
        <f t="shared" si="211"/>
        <v/>
      </c>
    </row>
    <row r="1464" spans="1:19" x14ac:dyDescent="0.2">
      <c r="A1464" s="192" t="s">
        <v>391</v>
      </c>
      <c r="B1464" s="240" t="s">
        <v>78</v>
      </c>
      <c r="C1464" s="180" t="s">
        <v>278</v>
      </c>
      <c r="D1464" s="170"/>
      <c r="E1464" s="171"/>
      <c r="F1464" s="171"/>
      <c r="G1464" s="171"/>
      <c r="H1464" s="198" t="str">
        <f t="shared" si="205"/>
        <v/>
      </c>
      <c r="I1464" s="203">
        <v>2</v>
      </c>
      <c r="J1464" s="25">
        <v>2</v>
      </c>
      <c r="K1464" s="25"/>
      <c r="L1464" s="184">
        <f t="shared" si="206"/>
        <v>0</v>
      </c>
      <c r="M1464" s="25"/>
      <c r="N1464" s="25"/>
      <c r="O1464" s="201">
        <f t="shared" si="207"/>
        <v>0</v>
      </c>
      <c r="P1464" s="172">
        <f t="shared" si="208"/>
        <v>2</v>
      </c>
      <c r="Q1464" s="173">
        <f t="shared" si="209"/>
        <v>2</v>
      </c>
      <c r="R1464" s="173" t="str">
        <f t="shared" si="210"/>
        <v/>
      </c>
      <c r="S1464" s="193" t="str">
        <f t="shared" si="211"/>
        <v/>
      </c>
    </row>
    <row r="1465" spans="1:19" x14ac:dyDescent="0.2">
      <c r="A1465" s="192" t="s">
        <v>391</v>
      </c>
      <c r="B1465" s="179" t="s">
        <v>78</v>
      </c>
      <c r="C1465" s="180" t="s">
        <v>280</v>
      </c>
      <c r="D1465" s="170"/>
      <c r="E1465" s="171"/>
      <c r="F1465" s="171"/>
      <c r="G1465" s="171"/>
      <c r="H1465" s="198" t="str">
        <f t="shared" si="205"/>
        <v/>
      </c>
      <c r="I1465" s="203">
        <v>1</v>
      </c>
      <c r="J1465" s="25"/>
      <c r="K1465" s="25"/>
      <c r="L1465" s="184" t="str">
        <f t="shared" si="206"/>
        <v/>
      </c>
      <c r="M1465" s="25">
        <v>1</v>
      </c>
      <c r="N1465" s="25"/>
      <c r="O1465" s="201">
        <f t="shared" si="207"/>
        <v>0</v>
      </c>
      <c r="P1465" s="172">
        <f t="shared" si="208"/>
        <v>1</v>
      </c>
      <c r="Q1465" s="173">
        <f t="shared" si="209"/>
        <v>1</v>
      </c>
      <c r="R1465" s="173" t="str">
        <f t="shared" si="210"/>
        <v/>
      </c>
      <c r="S1465" s="193" t="str">
        <f t="shared" si="211"/>
        <v/>
      </c>
    </row>
    <row r="1466" spans="1:19" x14ac:dyDescent="0.2">
      <c r="A1466" s="192" t="s">
        <v>391</v>
      </c>
      <c r="B1466" s="179" t="s">
        <v>78</v>
      </c>
      <c r="C1466" s="180" t="s">
        <v>401</v>
      </c>
      <c r="D1466" s="170"/>
      <c r="E1466" s="171"/>
      <c r="F1466" s="171"/>
      <c r="G1466" s="171"/>
      <c r="H1466" s="198" t="str">
        <f t="shared" si="205"/>
        <v/>
      </c>
      <c r="I1466" s="203">
        <v>3</v>
      </c>
      <c r="J1466" s="25">
        <v>3</v>
      </c>
      <c r="K1466" s="25"/>
      <c r="L1466" s="184">
        <f t="shared" si="206"/>
        <v>0</v>
      </c>
      <c r="M1466" s="25"/>
      <c r="N1466" s="25"/>
      <c r="O1466" s="201">
        <f t="shared" si="207"/>
        <v>0</v>
      </c>
      <c r="P1466" s="172">
        <f t="shared" si="208"/>
        <v>3</v>
      </c>
      <c r="Q1466" s="173">
        <f t="shared" si="209"/>
        <v>3</v>
      </c>
      <c r="R1466" s="173" t="str">
        <f t="shared" si="210"/>
        <v/>
      </c>
      <c r="S1466" s="193" t="str">
        <f t="shared" si="211"/>
        <v/>
      </c>
    </row>
    <row r="1467" spans="1:19" x14ac:dyDescent="0.2">
      <c r="A1467" s="192" t="s">
        <v>391</v>
      </c>
      <c r="B1467" s="179" t="s">
        <v>81</v>
      </c>
      <c r="C1467" s="180" t="s">
        <v>82</v>
      </c>
      <c r="D1467" s="170">
        <v>19</v>
      </c>
      <c r="E1467" s="171">
        <v>12</v>
      </c>
      <c r="F1467" s="171"/>
      <c r="G1467" s="171"/>
      <c r="H1467" s="198">
        <f t="shared" si="205"/>
        <v>0</v>
      </c>
      <c r="I1467" s="203">
        <v>4155</v>
      </c>
      <c r="J1467" s="25">
        <v>1802</v>
      </c>
      <c r="K1467" s="25">
        <v>362</v>
      </c>
      <c r="L1467" s="184">
        <f t="shared" si="206"/>
        <v>0.20088790233074361</v>
      </c>
      <c r="M1467" s="25">
        <v>1</v>
      </c>
      <c r="N1467" s="25">
        <v>2178</v>
      </c>
      <c r="O1467" s="201">
        <f t="shared" si="207"/>
        <v>0.54709871891484552</v>
      </c>
      <c r="P1467" s="172">
        <f t="shared" si="208"/>
        <v>4174</v>
      </c>
      <c r="Q1467" s="173">
        <f t="shared" si="209"/>
        <v>1815</v>
      </c>
      <c r="R1467" s="173">
        <f t="shared" si="210"/>
        <v>2178</v>
      </c>
      <c r="S1467" s="193">
        <f t="shared" si="211"/>
        <v>0.54545454545454541</v>
      </c>
    </row>
    <row r="1468" spans="1:19" x14ac:dyDescent="0.2">
      <c r="A1468" s="192" t="s">
        <v>391</v>
      </c>
      <c r="B1468" s="179" t="s">
        <v>83</v>
      </c>
      <c r="C1468" s="180" t="s">
        <v>84</v>
      </c>
      <c r="D1468" s="170"/>
      <c r="E1468" s="171"/>
      <c r="F1468" s="171"/>
      <c r="G1468" s="171"/>
      <c r="H1468" s="198" t="str">
        <f t="shared" si="205"/>
        <v/>
      </c>
      <c r="I1468" s="203">
        <v>23</v>
      </c>
      <c r="J1468" s="25">
        <v>11</v>
      </c>
      <c r="K1468" s="25"/>
      <c r="L1468" s="184">
        <f t="shared" si="206"/>
        <v>0</v>
      </c>
      <c r="M1468" s="25">
        <v>8</v>
      </c>
      <c r="N1468" s="25"/>
      <c r="O1468" s="201">
        <f t="shared" si="207"/>
        <v>0</v>
      </c>
      <c r="P1468" s="172">
        <f t="shared" si="208"/>
        <v>23</v>
      </c>
      <c r="Q1468" s="173">
        <f t="shared" si="209"/>
        <v>19</v>
      </c>
      <c r="R1468" s="173" t="str">
        <f t="shared" si="210"/>
        <v/>
      </c>
      <c r="S1468" s="193" t="str">
        <f t="shared" si="211"/>
        <v/>
      </c>
    </row>
    <row r="1469" spans="1:19" x14ac:dyDescent="0.2">
      <c r="A1469" s="192" t="s">
        <v>391</v>
      </c>
      <c r="B1469" s="179" t="s">
        <v>85</v>
      </c>
      <c r="C1469" s="180" t="s">
        <v>281</v>
      </c>
      <c r="D1469" s="170">
        <v>2</v>
      </c>
      <c r="E1469" s="171">
        <v>2</v>
      </c>
      <c r="F1469" s="171"/>
      <c r="G1469" s="171"/>
      <c r="H1469" s="198">
        <f t="shared" si="205"/>
        <v>0</v>
      </c>
      <c r="I1469" s="203">
        <v>21</v>
      </c>
      <c r="J1469" s="25">
        <v>19</v>
      </c>
      <c r="K1469" s="25">
        <v>4</v>
      </c>
      <c r="L1469" s="184">
        <f t="shared" si="206"/>
        <v>0.21052631578947367</v>
      </c>
      <c r="M1469" s="25"/>
      <c r="N1469" s="25"/>
      <c r="O1469" s="201">
        <f t="shared" si="207"/>
        <v>0</v>
      </c>
      <c r="P1469" s="172">
        <f t="shared" si="208"/>
        <v>23</v>
      </c>
      <c r="Q1469" s="173">
        <f t="shared" si="209"/>
        <v>21</v>
      </c>
      <c r="R1469" s="173" t="str">
        <f t="shared" si="210"/>
        <v/>
      </c>
      <c r="S1469" s="193" t="str">
        <f t="shared" si="211"/>
        <v/>
      </c>
    </row>
    <row r="1470" spans="1:19" x14ac:dyDescent="0.2">
      <c r="A1470" s="192" t="s">
        <v>391</v>
      </c>
      <c r="B1470" s="179" t="s">
        <v>86</v>
      </c>
      <c r="C1470" s="180" t="s">
        <v>282</v>
      </c>
      <c r="D1470" s="170">
        <v>7</v>
      </c>
      <c r="E1470" s="171">
        <v>7</v>
      </c>
      <c r="F1470" s="171"/>
      <c r="G1470" s="171"/>
      <c r="H1470" s="198">
        <f t="shared" si="205"/>
        <v>0</v>
      </c>
      <c r="I1470" s="203">
        <v>528</v>
      </c>
      <c r="J1470" s="25">
        <v>300</v>
      </c>
      <c r="K1470" s="25">
        <v>14</v>
      </c>
      <c r="L1470" s="184">
        <f t="shared" si="206"/>
        <v>4.6666666666666669E-2</v>
      </c>
      <c r="M1470" s="25"/>
      <c r="N1470" s="25">
        <v>88</v>
      </c>
      <c r="O1470" s="201">
        <f t="shared" si="207"/>
        <v>0.22680412371134021</v>
      </c>
      <c r="P1470" s="172">
        <f t="shared" si="208"/>
        <v>535</v>
      </c>
      <c r="Q1470" s="173">
        <f t="shared" si="209"/>
        <v>307</v>
      </c>
      <c r="R1470" s="173">
        <f t="shared" si="210"/>
        <v>88</v>
      </c>
      <c r="S1470" s="193">
        <f t="shared" si="211"/>
        <v>0.22278481012658227</v>
      </c>
    </row>
    <row r="1471" spans="1:19" x14ac:dyDescent="0.2">
      <c r="A1471" s="192" t="s">
        <v>391</v>
      </c>
      <c r="B1471" s="179" t="s">
        <v>556</v>
      </c>
      <c r="C1471" s="180" t="s">
        <v>283</v>
      </c>
      <c r="D1471" s="170"/>
      <c r="E1471" s="171"/>
      <c r="F1471" s="171"/>
      <c r="G1471" s="171"/>
      <c r="H1471" s="198" t="str">
        <f t="shared" si="205"/>
        <v/>
      </c>
      <c r="I1471" s="203">
        <v>2986</v>
      </c>
      <c r="J1471" s="25">
        <v>1963</v>
      </c>
      <c r="K1471" s="25">
        <v>576</v>
      </c>
      <c r="L1471" s="184">
        <f t="shared" si="206"/>
        <v>0.293428425878757</v>
      </c>
      <c r="M1471" s="25"/>
      <c r="N1471" s="25">
        <v>970</v>
      </c>
      <c r="O1471" s="201">
        <f t="shared" si="207"/>
        <v>0.33071939993181043</v>
      </c>
      <c r="P1471" s="172">
        <f t="shared" si="208"/>
        <v>2986</v>
      </c>
      <c r="Q1471" s="173">
        <f t="shared" si="209"/>
        <v>1963</v>
      </c>
      <c r="R1471" s="173">
        <f t="shared" si="210"/>
        <v>970</v>
      </c>
      <c r="S1471" s="193">
        <f t="shared" si="211"/>
        <v>0.33071939993181043</v>
      </c>
    </row>
    <row r="1472" spans="1:19" x14ac:dyDescent="0.2">
      <c r="A1472" s="192" t="s">
        <v>391</v>
      </c>
      <c r="B1472" s="179" t="s">
        <v>241</v>
      </c>
      <c r="C1472" s="180" t="s">
        <v>284</v>
      </c>
      <c r="D1472" s="170">
        <v>285</v>
      </c>
      <c r="E1472" s="171">
        <v>103</v>
      </c>
      <c r="F1472" s="171"/>
      <c r="G1472" s="171">
        <v>175</v>
      </c>
      <c r="H1472" s="198">
        <f t="shared" si="205"/>
        <v>0.62949640287769781</v>
      </c>
      <c r="I1472" s="203">
        <v>361</v>
      </c>
      <c r="J1472" s="25">
        <v>237</v>
      </c>
      <c r="K1472" s="25">
        <v>84</v>
      </c>
      <c r="L1472" s="184">
        <f t="shared" si="206"/>
        <v>0.35443037974683544</v>
      </c>
      <c r="M1472" s="25"/>
      <c r="N1472" s="25">
        <v>113</v>
      </c>
      <c r="O1472" s="201">
        <f t="shared" si="207"/>
        <v>0.32285714285714284</v>
      </c>
      <c r="P1472" s="172">
        <f t="shared" si="208"/>
        <v>646</v>
      </c>
      <c r="Q1472" s="173">
        <f t="shared" si="209"/>
        <v>340</v>
      </c>
      <c r="R1472" s="173">
        <f t="shared" si="210"/>
        <v>288</v>
      </c>
      <c r="S1472" s="193">
        <f t="shared" si="211"/>
        <v>0.45859872611464969</v>
      </c>
    </row>
    <row r="1473" spans="1:19" x14ac:dyDescent="0.2">
      <c r="A1473" s="192" t="s">
        <v>391</v>
      </c>
      <c r="B1473" s="179" t="s">
        <v>88</v>
      </c>
      <c r="C1473" s="180" t="s">
        <v>285</v>
      </c>
      <c r="D1473" s="170">
        <v>3</v>
      </c>
      <c r="E1473" s="171">
        <v>3</v>
      </c>
      <c r="F1473" s="171"/>
      <c r="G1473" s="171"/>
      <c r="H1473" s="198">
        <f t="shared" si="205"/>
        <v>0</v>
      </c>
      <c r="I1473" s="203">
        <v>8</v>
      </c>
      <c r="J1473" s="25">
        <v>8</v>
      </c>
      <c r="K1473" s="25">
        <v>4</v>
      </c>
      <c r="L1473" s="184">
        <f t="shared" si="206"/>
        <v>0.5</v>
      </c>
      <c r="M1473" s="25"/>
      <c r="N1473" s="25"/>
      <c r="O1473" s="201">
        <f t="shared" si="207"/>
        <v>0</v>
      </c>
      <c r="P1473" s="172">
        <f t="shared" si="208"/>
        <v>11</v>
      </c>
      <c r="Q1473" s="173">
        <f t="shared" si="209"/>
        <v>11</v>
      </c>
      <c r="R1473" s="173" t="str">
        <f t="shared" si="210"/>
        <v/>
      </c>
      <c r="S1473" s="193" t="str">
        <f t="shared" si="211"/>
        <v/>
      </c>
    </row>
    <row r="1474" spans="1:19" x14ac:dyDescent="0.2">
      <c r="A1474" s="192" t="s">
        <v>391</v>
      </c>
      <c r="B1474" s="179" t="s">
        <v>536</v>
      </c>
      <c r="C1474" s="180" t="s">
        <v>89</v>
      </c>
      <c r="D1474" s="170">
        <v>1</v>
      </c>
      <c r="E1474" s="171">
        <v>1</v>
      </c>
      <c r="F1474" s="171"/>
      <c r="G1474" s="171"/>
      <c r="H1474" s="198">
        <f t="shared" si="205"/>
        <v>0</v>
      </c>
      <c r="I1474" s="203">
        <v>89</v>
      </c>
      <c r="J1474" s="25">
        <v>75</v>
      </c>
      <c r="K1474" s="25">
        <v>15</v>
      </c>
      <c r="L1474" s="184">
        <f t="shared" si="206"/>
        <v>0.2</v>
      </c>
      <c r="M1474" s="25"/>
      <c r="N1474" s="25">
        <v>11</v>
      </c>
      <c r="O1474" s="201">
        <f t="shared" si="207"/>
        <v>0.12790697674418605</v>
      </c>
      <c r="P1474" s="172">
        <f t="shared" si="208"/>
        <v>90</v>
      </c>
      <c r="Q1474" s="173">
        <f t="shared" si="209"/>
        <v>76</v>
      </c>
      <c r="R1474" s="173">
        <f t="shared" si="210"/>
        <v>11</v>
      </c>
      <c r="S1474" s="193">
        <f t="shared" si="211"/>
        <v>0.12643678160919541</v>
      </c>
    </row>
    <row r="1475" spans="1:19" x14ac:dyDescent="0.2">
      <c r="A1475" s="192" t="s">
        <v>391</v>
      </c>
      <c r="B1475" s="179" t="s">
        <v>90</v>
      </c>
      <c r="C1475" s="180" t="s">
        <v>91</v>
      </c>
      <c r="D1475" s="170"/>
      <c r="E1475" s="171"/>
      <c r="F1475" s="171"/>
      <c r="G1475" s="171"/>
      <c r="H1475" s="198" t="str">
        <f t="shared" si="205"/>
        <v/>
      </c>
      <c r="I1475" s="203">
        <v>4</v>
      </c>
      <c r="J1475" s="25">
        <v>3</v>
      </c>
      <c r="K1475" s="25"/>
      <c r="L1475" s="184">
        <f t="shared" si="206"/>
        <v>0</v>
      </c>
      <c r="M1475" s="25"/>
      <c r="N1475" s="25"/>
      <c r="O1475" s="201">
        <f t="shared" si="207"/>
        <v>0</v>
      </c>
      <c r="P1475" s="172">
        <f t="shared" si="208"/>
        <v>4</v>
      </c>
      <c r="Q1475" s="173">
        <f t="shared" si="209"/>
        <v>3</v>
      </c>
      <c r="R1475" s="173" t="str">
        <f t="shared" si="210"/>
        <v/>
      </c>
      <c r="S1475" s="193" t="str">
        <f t="shared" si="211"/>
        <v/>
      </c>
    </row>
    <row r="1476" spans="1:19" x14ac:dyDescent="0.2">
      <c r="A1476" s="192" t="s">
        <v>391</v>
      </c>
      <c r="B1476" s="179" t="s">
        <v>92</v>
      </c>
      <c r="C1476" s="180" t="s">
        <v>96</v>
      </c>
      <c r="D1476" s="170">
        <v>7</v>
      </c>
      <c r="E1476" s="171">
        <v>6</v>
      </c>
      <c r="F1476" s="171"/>
      <c r="G1476" s="171">
        <v>1</v>
      </c>
      <c r="H1476" s="198">
        <f t="shared" si="205"/>
        <v>0.14285714285714285</v>
      </c>
      <c r="I1476" s="203">
        <v>6734</v>
      </c>
      <c r="J1476" s="25">
        <v>5625</v>
      </c>
      <c r="K1476" s="25">
        <v>755</v>
      </c>
      <c r="L1476" s="184">
        <f t="shared" si="206"/>
        <v>0.13422222222222221</v>
      </c>
      <c r="M1476" s="25"/>
      <c r="N1476" s="25">
        <v>999</v>
      </c>
      <c r="O1476" s="201">
        <f t="shared" si="207"/>
        <v>0.15081521739130435</v>
      </c>
      <c r="P1476" s="172">
        <f t="shared" si="208"/>
        <v>6741</v>
      </c>
      <c r="Q1476" s="173">
        <f t="shared" si="209"/>
        <v>5631</v>
      </c>
      <c r="R1476" s="173">
        <f t="shared" si="210"/>
        <v>1000</v>
      </c>
      <c r="S1476" s="193">
        <f t="shared" si="211"/>
        <v>0.15080681646810437</v>
      </c>
    </row>
    <row r="1477" spans="1:19" x14ac:dyDescent="0.2">
      <c r="A1477" s="192" t="s">
        <v>391</v>
      </c>
      <c r="B1477" s="179" t="s">
        <v>92</v>
      </c>
      <c r="C1477" s="180" t="s">
        <v>93</v>
      </c>
      <c r="D1477" s="170">
        <v>10</v>
      </c>
      <c r="E1477" s="171">
        <v>10</v>
      </c>
      <c r="F1477" s="171"/>
      <c r="G1477" s="171"/>
      <c r="H1477" s="198">
        <f t="shared" si="205"/>
        <v>0</v>
      </c>
      <c r="I1477" s="203">
        <v>5954</v>
      </c>
      <c r="J1477" s="25">
        <v>3984</v>
      </c>
      <c r="K1477" s="25">
        <v>596</v>
      </c>
      <c r="L1477" s="184">
        <f t="shared" si="206"/>
        <v>0.14959839357429719</v>
      </c>
      <c r="M1477" s="25">
        <v>5</v>
      </c>
      <c r="N1477" s="25">
        <v>1730</v>
      </c>
      <c r="O1477" s="201">
        <f t="shared" si="207"/>
        <v>0.30250043713936003</v>
      </c>
      <c r="P1477" s="172">
        <f t="shared" si="208"/>
        <v>5964</v>
      </c>
      <c r="Q1477" s="173">
        <f t="shared" si="209"/>
        <v>3999</v>
      </c>
      <c r="R1477" s="173">
        <f t="shared" si="210"/>
        <v>1730</v>
      </c>
      <c r="S1477" s="193">
        <f t="shared" si="211"/>
        <v>0.30197242101588412</v>
      </c>
    </row>
    <row r="1478" spans="1:19" x14ac:dyDescent="0.2">
      <c r="A1478" s="192" t="s">
        <v>391</v>
      </c>
      <c r="B1478" s="179" t="s">
        <v>98</v>
      </c>
      <c r="C1478" s="180" t="s">
        <v>99</v>
      </c>
      <c r="D1478" s="170"/>
      <c r="E1478" s="171"/>
      <c r="F1478" s="171"/>
      <c r="G1478" s="171"/>
      <c r="H1478" s="198" t="str">
        <f t="shared" si="205"/>
        <v/>
      </c>
      <c r="I1478" s="203">
        <v>5767</v>
      </c>
      <c r="J1478" s="25">
        <v>5451</v>
      </c>
      <c r="K1478" s="25">
        <v>116</v>
      </c>
      <c r="L1478" s="184">
        <f t="shared" si="206"/>
        <v>2.1280498991010824E-2</v>
      </c>
      <c r="M1478" s="25">
        <v>6</v>
      </c>
      <c r="N1478" s="25">
        <v>203</v>
      </c>
      <c r="O1478" s="201">
        <f t="shared" si="207"/>
        <v>3.5865724381625441E-2</v>
      </c>
      <c r="P1478" s="172">
        <f t="shared" si="208"/>
        <v>5767</v>
      </c>
      <c r="Q1478" s="173">
        <f t="shared" si="209"/>
        <v>5457</v>
      </c>
      <c r="R1478" s="173">
        <f t="shared" si="210"/>
        <v>203</v>
      </c>
      <c r="S1478" s="193">
        <f t="shared" si="211"/>
        <v>3.5865724381625441E-2</v>
      </c>
    </row>
    <row r="1479" spans="1:19" ht="29" x14ac:dyDescent="0.2">
      <c r="A1479" s="192" t="s">
        <v>391</v>
      </c>
      <c r="B1479" s="179" t="s">
        <v>557</v>
      </c>
      <c r="C1479" s="180" t="s">
        <v>100</v>
      </c>
      <c r="D1479" s="170">
        <v>1</v>
      </c>
      <c r="E1479" s="171">
        <v>1</v>
      </c>
      <c r="F1479" s="171"/>
      <c r="G1479" s="171"/>
      <c r="H1479" s="198">
        <f t="shared" si="205"/>
        <v>0</v>
      </c>
      <c r="I1479" s="203">
        <v>4123</v>
      </c>
      <c r="J1479" s="25">
        <v>2519</v>
      </c>
      <c r="K1479" s="25">
        <v>306</v>
      </c>
      <c r="L1479" s="184">
        <f t="shared" si="206"/>
        <v>0.12147677649861056</v>
      </c>
      <c r="M1479" s="25">
        <v>102</v>
      </c>
      <c r="N1479" s="25">
        <v>972</v>
      </c>
      <c r="O1479" s="201">
        <f t="shared" si="207"/>
        <v>0.27052602282215421</v>
      </c>
      <c r="P1479" s="172">
        <f t="shared" si="208"/>
        <v>4124</v>
      </c>
      <c r="Q1479" s="173">
        <f t="shared" si="209"/>
        <v>2622</v>
      </c>
      <c r="R1479" s="173">
        <f t="shared" si="210"/>
        <v>972</v>
      </c>
      <c r="S1479" s="193">
        <f t="shared" si="211"/>
        <v>0.27045075125208679</v>
      </c>
    </row>
    <row r="1480" spans="1:19" x14ac:dyDescent="0.2">
      <c r="A1480" s="192" t="s">
        <v>391</v>
      </c>
      <c r="B1480" s="179" t="s">
        <v>101</v>
      </c>
      <c r="C1480" s="180" t="s">
        <v>558</v>
      </c>
      <c r="D1480" s="170"/>
      <c r="E1480" s="171"/>
      <c r="F1480" s="171"/>
      <c r="G1480" s="171"/>
      <c r="H1480" s="198" t="str">
        <f t="shared" si="205"/>
        <v/>
      </c>
      <c r="I1480" s="203">
        <v>1045</v>
      </c>
      <c r="J1480" s="25">
        <v>894</v>
      </c>
      <c r="K1480" s="25">
        <v>710</v>
      </c>
      <c r="L1480" s="184">
        <f t="shared" si="206"/>
        <v>0.7941834451901566</v>
      </c>
      <c r="M1480" s="25">
        <v>43</v>
      </c>
      <c r="N1480" s="25">
        <v>39</v>
      </c>
      <c r="O1480" s="201">
        <f t="shared" si="207"/>
        <v>3.9959016393442626E-2</v>
      </c>
      <c r="P1480" s="172">
        <f t="shared" si="208"/>
        <v>1045</v>
      </c>
      <c r="Q1480" s="173">
        <f t="shared" si="209"/>
        <v>937</v>
      </c>
      <c r="R1480" s="173">
        <f t="shared" si="210"/>
        <v>39</v>
      </c>
      <c r="S1480" s="193">
        <f t="shared" si="211"/>
        <v>3.9959016393442626E-2</v>
      </c>
    </row>
    <row r="1481" spans="1:19" x14ac:dyDescent="0.2">
      <c r="A1481" s="192" t="s">
        <v>391</v>
      </c>
      <c r="B1481" s="179" t="s">
        <v>103</v>
      </c>
      <c r="C1481" s="180" t="s">
        <v>104</v>
      </c>
      <c r="D1481" s="170"/>
      <c r="E1481" s="171"/>
      <c r="F1481" s="171"/>
      <c r="G1481" s="171"/>
      <c r="H1481" s="198" t="str">
        <f t="shared" si="205"/>
        <v/>
      </c>
      <c r="I1481" s="203">
        <v>2095</v>
      </c>
      <c r="J1481" s="25">
        <v>1951</v>
      </c>
      <c r="K1481" s="25">
        <v>1155</v>
      </c>
      <c r="L1481" s="184">
        <f t="shared" si="206"/>
        <v>0.59200410046130192</v>
      </c>
      <c r="M1481" s="25"/>
      <c r="N1481" s="25">
        <v>8</v>
      </c>
      <c r="O1481" s="201">
        <f t="shared" si="207"/>
        <v>4.0837161817253703E-3</v>
      </c>
      <c r="P1481" s="172">
        <f t="shared" si="208"/>
        <v>2095</v>
      </c>
      <c r="Q1481" s="173">
        <f t="shared" si="209"/>
        <v>1951</v>
      </c>
      <c r="R1481" s="173">
        <f t="shared" si="210"/>
        <v>8</v>
      </c>
      <c r="S1481" s="193">
        <f t="shared" si="211"/>
        <v>4.0837161817253703E-3</v>
      </c>
    </row>
    <row r="1482" spans="1:19" x14ac:dyDescent="0.2">
      <c r="A1482" s="192" t="s">
        <v>391</v>
      </c>
      <c r="B1482" s="179" t="s">
        <v>105</v>
      </c>
      <c r="C1482" s="180" t="s">
        <v>286</v>
      </c>
      <c r="D1482" s="170">
        <v>32</v>
      </c>
      <c r="E1482" s="171">
        <v>31</v>
      </c>
      <c r="F1482" s="171"/>
      <c r="G1482" s="171">
        <v>1</v>
      </c>
      <c r="H1482" s="198">
        <f t="shared" si="205"/>
        <v>3.125E-2</v>
      </c>
      <c r="I1482" s="203">
        <v>2086</v>
      </c>
      <c r="J1482" s="25">
        <v>1489</v>
      </c>
      <c r="K1482" s="25">
        <v>551</v>
      </c>
      <c r="L1482" s="184">
        <f t="shared" si="206"/>
        <v>0.37004701141705842</v>
      </c>
      <c r="M1482" s="25">
        <v>16</v>
      </c>
      <c r="N1482" s="25">
        <v>332</v>
      </c>
      <c r="O1482" s="201">
        <f t="shared" si="207"/>
        <v>0.18072945019052802</v>
      </c>
      <c r="P1482" s="172">
        <f t="shared" si="208"/>
        <v>2118</v>
      </c>
      <c r="Q1482" s="173">
        <f t="shared" si="209"/>
        <v>1536</v>
      </c>
      <c r="R1482" s="173">
        <f t="shared" si="210"/>
        <v>333</v>
      </c>
      <c r="S1482" s="193">
        <f t="shared" si="211"/>
        <v>0.1781701444622793</v>
      </c>
    </row>
    <row r="1483" spans="1:19" x14ac:dyDescent="0.2">
      <c r="A1483" s="192" t="s">
        <v>391</v>
      </c>
      <c r="B1483" s="179" t="s">
        <v>105</v>
      </c>
      <c r="C1483" s="180" t="s">
        <v>106</v>
      </c>
      <c r="D1483" s="170">
        <v>8</v>
      </c>
      <c r="E1483" s="171">
        <v>8</v>
      </c>
      <c r="F1483" s="171"/>
      <c r="G1483" s="171"/>
      <c r="H1483" s="198">
        <f t="shared" si="205"/>
        <v>0</v>
      </c>
      <c r="I1483" s="203">
        <v>154</v>
      </c>
      <c r="J1483" s="25">
        <v>140</v>
      </c>
      <c r="K1483" s="25">
        <v>5</v>
      </c>
      <c r="L1483" s="184">
        <f t="shared" si="206"/>
        <v>3.5714285714285712E-2</v>
      </c>
      <c r="M1483" s="25">
        <v>6</v>
      </c>
      <c r="N1483" s="25">
        <v>2</v>
      </c>
      <c r="O1483" s="201">
        <f t="shared" si="207"/>
        <v>1.3513513513513514E-2</v>
      </c>
      <c r="P1483" s="172">
        <f t="shared" si="208"/>
        <v>162</v>
      </c>
      <c r="Q1483" s="173">
        <f t="shared" si="209"/>
        <v>154</v>
      </c>
      <c r="R1483" s="173">
        <f t="shared" si="210"/>
        <v>2</v>
      </c>
      <c r="S1483" s="193">
        <f t="shared" si="211"/>
        <v>1.282051282051282E-2</v>
      </c>
    </row>
    <row r="1484" spans="1:19" x14ac:dyDescent="0.2">
      <c r="A1484" s="192" t="s">
        <v>391</v>
      </c>
      <c r="B1484" s="179" t="s">
        <v>107</v>
      </c>
      <c r="C1484" s="180" t="s">
        <v>108</v>
      </c>
      <c r="D1484" s="170"/>
      <c r="E1484" s="171"/>
      <c r="F1484" s="171"/>
      <c r="G1484" s="171"/>
      <c r="H1484" s="198" t="str">
        <f t="shared" si="205"/>
        <v/>
      </c>
      <c r="I1484" s="203">
        <v>5</v>
      </c>
      <c r="J1484" s="25">
        <v>5</v>
      </c>
      <c r="K1484" s="25"/>
      <c r="L1484" s="184">
        <f t="shared" si="206"/>
        <v>0</v>
      </c>
      <c r="M1484" s="25"/>
      <c r="N1484" s="25"/>
      <c r="O1484" s="201">
        <f t="shared" si="207"/>
        <v>0</v>
      </c>
      <c r="P1484" s="172">
        <f t="shared" si="208"/>
        <v>5</v>
      </c>
      <c r="Q1484" s="173">
        <f t="shared" si="209"/>
        <v>5</v>
      </c>
      <c r="R1484" s="173" t="str">
        <f t="shared" si="210"/>
        <v/>
      </c>
      <c r="S1484" s="193" t="str">
        <f t="shared" si="211"/>
        <v/>
      </c>
    </row>
    <row r="1485" spans="1:19" x14ac:dyDescent="0.2">
      <c r="A1485" s="192" t="s">
        <v>391</v>
      </c>
      <c r="B1485" s="179" t="s">
        <v>107</v>
      </c>
      <c r="C1485" s="180" t="s">
        <v>528</v>
      </c>
      <c r="D1485" s="170"/>
      <c r="E1485" s="171"/>
      <c r="F1485" s="171"/>
      <c r="G1485" s="171"/>
      <c r="H1485" s="198" t="str">
        <f t="shared" si="205"/>
        <v/>
      </c>
      <c r="I1485" s="203">
        <v>1</v>
      </c>
      <c r="J1485" s="25"/>
      <c r="K1485" s="25"/>
      <c r="L1485" s="184" t="str">
        <f t="shared" si="206"/>
        <v/>
      </c>
      <c r="M1485" s="25">
        <v>1</v>
      </c>
      <c r="N1485" s="25"/>
      <c r="O1485" s="201">
        <f t="shared" si="207"/>
        <v>0</v>
      </c>
      <c r="P1485" s="172">
        <f t="shared" si="208"/>
        <v>1</v>
      </c>
      <c r="Q1485" s="173">
        <f t="shared" si="209"/>
        <v>1</v>
      </c>
      <c r="R1485" s="173" t="str">
        <f t="shared" si="210"/>
        <v/>
      </c>
      <c r="S1485" s="193" t="str">
        <f t="shared" si="211"/>
        <v/>
      </c>
    </row>
    <row r="1486" spans="1:19" x14ac:dyDescent="0.2">
      <c r="A1486" s="192" t="s">
        <v>391</v>
      </c>
      <c r="B1486" s="179" t="s">
        <v>107</v>
      </c>
      <c r="C1486" s="180" t="s">
        <v>287</v>
      </c>
      <c r="D1486" s="170"/>
      <c r="E1486" s="171"/>
      <c r="F1486" s="171"/>
      <c r="G1486" s="171"/>
      <c r="H1486" s="198" t="str">
        <f t="shared" si="205"/>
        <v/>
      </c>
      <c r="I1486" s="203">
        <v>19</v>
      </c>
      <c r="J1486" s="25">
        <v>19</v>
      </c>
      <c r="K1486" s="25"/>
      <c r="L1486" s="184">
        <f t="shared" si="206"/>
        <v>0</v>
      </c>
      <c r="M1486" s="25"/>
      <c r="N1486" s="25"/>
      <c r="O1486" s="201">
        <f t="shared" si="207"/>
        <v>0</v>
      </c>
      <c r="P1486" s="172">
        <f t="shared" si="208"/>
        <v>19</v>
      </c>
      <c r="Q1486" s="173">
        <f t="shared" si="209"/>
        <v>19</v>
      </c>
      <c r="R1486" s="173" t="str">
        <f t="shared" si="210"/>
        <v/>
      </c>
      <c r="S1486" s="193" t="str">
        <f t="shared" si="211"/>
        <v/>
      </c>
    </row>
    <row r="1487" spans="1:19" x14ac:dyDescent="0.2">
      <c r="A1487" s="192" t="s">
        <v>391</v>
      </c>
      <c r="B1487" s="179" t="s">
        <v>109</v>
      </c>
      <c r="C1487" s="180" t="s">
        <v>288</v>
      </c>
      <c r="D1487" s="170">
        <v>6</v>
      </c>
      <c r="E1487" s="171">
        <v>2</v>
      </c>
      <c r="F1487" s="171"/>
      <c r="G1487" s="171">
        <v>3</v>
      </c>
      <c r="H1487" s="198">
        <f t="shared" si="205"/>
        <v>0.6</v>
      </c>
      <c r="I1487" s="203">
        <v>364</v>
      </c>
      <c r="J1487" s="25">
        <v>352</v>
      </c>
      <c r="K1487" s="25">
        <v>122</v>
      </c>
      <c r="L1487" s="184">
        <f t="shared" si="206"/>
        <v>0.34659090909090912</v>
      </c>
      <c r="M1487" s="25"/>
      <c r="N1487" s="25">
        <v>6</v>
      </c>
      <c r="O1487" s="201">
        <f t="shared" si="207"/>
        <v>1.6759776536312849E-2</v>
      </c>
      <c r="P1487" s="172">
        <f t="shared" si="208"/>
        <v>370</v>
      </c>
      <c r="Q1487" s="173">
        <f t="shared" si="209"/>
        <v>354</v>
      </c>
      <c r="R1487" s="173">
        <f t="shared" si="210"/>
        <v>9</v>
      </c>
      <c r="S1487" s="193">
        <f t="shared" si="211"/>
        <v>2.4793388429752067E-2</v>
      </c>
    </row>
    <row r="1488" spans="1:19" x14ac:dyDescent="0.2">
      <c r="A1488" s="192" t="s">
        <v>391</v>
      </c>
      <c r="B1488" s="179" t="s">
        <v>110</v>
      </c>
      <c r="C1488" s="180" t="s">
        <v>111</v>
      </c>
      <c r="D1488" s="170">
        <v>2</v>
      </c>
      <c r="E1488" s="171">
        <v>1</v>
      </c>
      <c r="F1488" s="171"/>
      <c r="G1488" s="171"/>
      <c r="H1488" s="198">
        <f t="shared" si="205"/>
        <v>0</v>
      </c>
      <c r="I1488" s="203">
        <v>134</v>
      </c>
      <c r="J1488" s="25">
        <v>121</v>
      </c>
      <c r="K1488" s="25">
        <v>3</v>
      </c>
      <c r="L1488" s="184">
        <f t="shared" si="206"/>
        <v>2.4793388429752067E-2</v>
      </c>
      <c r="M1488" s="25"/>
      <c r="N1488" s="25">
        <v>3</v>
      </c>
      <c r="O1488" s="201">
        <f t="shared" si="207"/>
        <v>2.4193548387096774E-2</v>
      </c>
      <c r="P1488" s="172">
        <f t="shared" si="208"/>
        <v>136</v>
      </c>
      <c r="Q1488" s="173">
        <f t="shared" si="209"/>
        <v>122</v>
      </c>
      <c r="R1488" s="173">
        <f t="shared" si="210"/>
        <v>3</v>
      </c>
      <c r="S1488" s="193">
        <f t="shared" si="211"/>
        <v>2.4E-2</v>
      </c>
    </row>
    <row r="1489" spans="1:19" x14ac:dyDescent="0.2">
      <c r="A1489" s="192" t="s">
        <v>391</v>
      </c>
      <c r="B1489" s="179" t="s">
        <v>112</v>
      </c>
      <c r="C1489" s="180" t="s">
        <v>113</v>
      </c>
      <c r="D1489" s="170"/>
      <c r="E1489" s="171"/>
      <c r="F1489" s="171"/>
      <c r="G1489" s="171"/>
      <c r="H1489" s="198" t="str">
        <f t="shared" si="205"/>
        <v/>
      </c>
      <c r="I1489" s="203">
        <v>3472</v>
      </c>
      <c r="J1489" s="25">
        <v>2437</v>
      </c>
      <c r="K1489" s="25">
        <v>552</v>
      </c>
      <c r="L1489" s="184">
        <f t="shared" si="206"/>
        <v>0.22650800164136234</v>
      </c>
      <c r="M1489" s="25">
        <v>175</v>
      </c>
      <c r="N1489" s="25">
        <v>681</v>
      </c>
      <c r="O1489" s="201">
        <f t="shared" si="207"/>
        <v>0.20680230792590343</v>
      </c>
      <c r="P1489" s="172">
        <f t="shared" si="208"/>
        <v>3472</v>
      </c>
      <c r="Q1489" s="173">
        <f t="shared" si="209"/>
        <v>2612</v>
      </c>
      <c r="R1489" s="173">
        <f t="shared" si="210"/>
        <v>681</v>
      </c>
      <c r="S1489" s="193">
        <f t="shared" si="211"/>
        <v>0.20680230792590343</v>
      </c>
    </row>
    <row r="1490" spans="1:19" x14ac:dyDescent="0.2">
      <c r="A1490" s="192" t="s">
        <v>391</v>
      </c>
      <c r="B1490" s="179" t="s">
        <v>114</v>
      </c>
      <c r="C1490" s="180" t="s">
        <v>525</v>
      </c>
      <c r="D1490" s="170"/>
      <c r="E1490" s="171"/>
      <c r="F1490" s="171"/>
      <c r="G1490" s="171"/>
      <c r="H1490" s="198" t="str">
        <f t="shared" si="205"/>
        <v/>
      </c>
      <c r="I1490" s="203">
        <v>2494</v>
      </c>
      <c r="J1490" s="25">
        <v>2266</v>
      </c>
      <c r="K1490" s="25">
        <v>1232</v>
      </c>
      <c r="L1490" s="184">
        <f t="shared" si="206"/>
        <v>0.5436893203883495</v>
      </c>
      <c r="M1490" s="25">
        <v>21</v>
      </c>
      <c r="N1490" s="25">
        <v>152</v>
      </c>
      <c r="O1490" s="201">
        <f t="shared" si="207"/>
        <v>6.2320623206232065E-2</v>
      </c>
      <c r="P1490" s="172">
        <f t="shared" si="208"/>
        <v>2494</v>
      </c>
      <c r="Q1490" s="173">
        <f t="shared" si="209"/>
        <v>2287</v>
      </c>
      <c r="R1490" s="173">
        <f t="shared" si="210"/>
        <v>152</v>
      </c>
      <c r="S1490" s="193">
        <f t="shared" si="211"/>
        <v>6.2320623206232065E-2</v>
      </c>
    </row>
    <row r="1491" spans="1:19" x14ac:dyDescent="0.2">
      <c r="A1491" s="192" t="s">
        <v>391</v>
      </c>
      <c r="B1491" s="179" t="s">
        <v>116</v>
      </c>
      <c r="C1491" s="180" t="s">
        <v>117</v>
      </c>
      <c r="D1491" s="170">
        <v>1</v>
      </c>
      <c r="E1491" s="171"/>
      <c r="F1491" s="171"/>
      <c r="G1491" s="171"/>
      <c r="H1491" s="198" t="str">
        <f t="shared" si="205"/>
        <v/>
      </c>
      <c r="I1491" s="203">
        <v>1275</v>
      </c>
      <c r="J1491" s="25">
        <v>882</v>
      </c>
      <c r="K1491" s="25">
        <v>312</v>
      </c>
      <c r="L1491" s="184">
        <f t="shared" si="206"/>
        <v>0.35374149659863946</v>
      </c>
      <c r="M1491" s="25">
        <v>88</v>
      </c>
      <c r="N1491" s="25">
        <v>219</v>
      </c>
      <c r="O1491" s="201">
        <f t="shared" si="207"/>
        <v>0.18418839360807401</v>
      </c>
      <c r="P1491" s="172">
        <f t="shared" si="208"/>
        <v>1276</v>
      </c>
      <c r="Q1491" s="173">
        <f t="shared" si="209"/>
        <v>970</v>
      </c>
      <c r="R1491" s="173">
        <f t="shared" si="210"/>
        <v>219</v>
      </c>
      <c r="S1491" s="193">
        <f t="shared" si="211"/>
        <v>0.18418839360807401</v>
      </c>
    </row>
    <row r="1492" spans="1:19" ht="29" x14ac:dyDescent="0.2">
      <c r="A1492" s="192" t="s">
        <v>391</v>
      </c>
      <c r="B1492" s="179" t="s">
        <v>559</v>
      </c>
      <c r="C1492" s="180" t="s">
        <v>118</v>
      </c>
      <c r="D1492" s="170"/>
      <c r="E1492" s="171"/>
      <c r="F1492" s="171"/>
      <c r="G1492" s="171"/>
      <c r="H1492" s="198" t="str">
        <f t="shared" si="205"/>
        <v/>
      </c>
      <c r="I1492" s="203">
        <v>47</v>
      </c>
      <c r="J1492" s="25">
        <v>37</v>
      </c>
      <c r="K1492" s="25">
        <v>3</v>
      </c>
      <c r="L1492" s="184">
        <f t="shared" si="206"/>
        <v>8.1081081081081086E-2</v>
      </c>
      <c r="M1492" s="25"/>
      <c r="N1492" s="25">
        <v>4</v>
      </c>
      <c r="O1492" s="201">
        <f t="shared" si="207"/>
        <v>9.7560975609756101E-2</v>
      </c>
      <c r="P1492" s="172">
        <f t="shared" si="208"/>
        <v>47</v>
      </c>
      <c r="Q1492" s="173">
        <f t="shared" si="209"/>
        <v>37</v>
      </c>
      <c r="R1492" s="173">
        <f t="shared" si="210"/>
        <v>4</v>
      </c>
      <c r="S1492" s="193">
        <f t="shared" si="211"/>
        <v>9.7560975609756101E-2</v>
      </c>
    </row>
    <row r="1493" spans="1:19" x14ac:dyDescent="0.2">
      <c r="A1493" s="192" t="s">
        <v>391</v>
      </c>
      <c r="B1493" s="179" t="s">
        <v>121</v>
      </c>
      <c r="C1493" s="180" t="s">
        <v>121</v>
      </c>
      <c r="D1493" s="170"/>
      <c r="E1493" s="171"/>
      <c r="F1493" s="171"/>
      <c r="G1493" s="171"/>
      <c r="H1493" s="198" t="str">
        <f t="shared" si="205"/>
        <v/>
      </c>
      <c r="I1493" s="203">
        <v>13769</v>
      </c>
      <c r="J1493" s="25">
        <v>12934</v>
      </c>
      <c r="K1493" s="25">
        <v>11665</v>
      </c>
      <c r="L1493" s="184">
        <f t="shared" si="206"/>
        <v>0.90188650069584042</v>
      </c>
      <c r="M1493" s="25">
        <v>15</v>
      </c>
      <c r="N1493" s="25">
        <v>455</v>
      </c>
      <c r="O1493" s="201">
        <f t="shared" si="207"/>
        <v>3.3945091017606684E-2</v>
      </c>
      <c r="P1493" s="172">
        <f t="shared" si="208"/>
        <v>13769</v>
      </c>
      <c r="Q1493" s="173">
        <f t="shared" si="209"/>
        <v>12949</v>
      </c>
      <c r="R1493" s="173">
        <f t="shared" si="210"/>
        <v>455</v>
      </c>
      <c r="S1493" s="193">
        <f t="shared" si="211"/>
        <v>3.3945091017606684E-2</v>
      </c>
    </row>
    <row r="1494" spans="1:19" x14ac:dyDescent="0.2">
      <c r="A1494" s="192" t="s">
        <v>391</v>
      </c>
      <c r="B1494" s="179" t="s">
        <v>122</v>
      </c>
      <c r="C1494" s="180" t="s">
        <v>123</v>
      </c>
      <c r="D1494" s="170">
        <v>16</v>
      </c>
      <c r="E1494" s="171">
        <v>9</v>
      </c>
      <c r="F1494" s="171"/>
      <c r="G1494" s="171">
        <v>6</v>
      </c>
      <c r="H1494" s="198">
        <f t="shared" si="205"/>
        <v>0.4</v>
      </c>
      <c r="I1494" s="203">
        <v>5179</v>
      </c>
      <c r="J1494" s="25">
        <v>2713</v>
      </c>
      <c r="K1494" s="25">
        <v>1119</v>
      </c>
      <c r="L1494" s="184">
        <f t="shared" si="206"/>
        <v>0.41245853298931073</v>
      </c>
      <c r="M1494" s="25">
        <v>322</v>
      </c>
      <c r="N1494" s="25">
        <v>1891</v>
      </c>
      <c r="O1494" s="201">
        <f t="shared" si="207"/>
        <v>0.38388144539179864</v>
      </c>
      <c r="P1494" s="172">
        <f t="shared" si="208"/>
        <v>5195</v>
      </c>
      <c r="Q1494" s="173">
        <f t="shared" si="209"/>
        <v>3044</v>
      </c>
      <c r="R1494" s="173">
        <f t="shared" si="210"/>
        <v>1897</v>
      </c>
      <c r="S1494" s="193">
        <f t="shared" si="211"/>
        <v>0.38393037846589761</v>
      </c>
    </row>
    <row r="1495" spans="1:19" x14ac:dyDescent="0.2">
      <c r="A1495" s="192" t="s">
        <v>391</v>
      </c>
      <c r="B1495" s="179" t="s">
        <v>512</v>
      </c>
      <c r="C1495" s="180" t="s">
        <v>513</v>
      </c>
      <c r="D1495" s="170"/>
      <c r="E1495" s="171"/>
      <c r="F1495" s="171"/>
      <c r="G1495" s="171"/>
      <c r="H1495" s="198" t="str">
        <f t="shared" si="205"/>
        <v/>
      </c>
      <c r="I1495" s="203">
        <v>20</v>
      </c>
      <c r="J1495" s="25">
        <v>1</v>
      </c>
      <c r="K1495" s="25"/>
      <c r="L1495" s="184">
        <f t="shared" si="206"/>
        <v>0</v>
      </c>
      <c r="M1495" s="25"/>
      <c r="N1495" s="25"/>
      <c r="O1495" s="201">
        <f t="shared" si="207"/>
        <v>0</v>
      </c>
      <c r="P1495" s="172">
        <f t="shared" si="208"/>
        <v>20</v>
      </c>
      <c r="Q1495" s="173">
        <f t="shared" si="209"/>
        <v>1</v>
      </c>
      <c r="R1495" s="173" t="str">
        <f t="shared" si="210"/>
        <v/>
      </c>
      <c r="S1495" s="193" t="str">
        <f t="shared" si="211"/>
        <v/>
      </c>
    </row>
    <row r="1496" spans="1:19" x14ac:dyDescent="0.2">
      <c r="A1496" s="192" t="s">
        <v>391</v>
      </c>
      <c r="B1496" s="179" t="s">
        <v>125</v>
      </c>
      <c r="C1496" s="180" t="s">
        <v>126</v>
      </c>
      <c r="D1496" s="170"/>
      <c r="E1496" s="171"/>
      <c r="F1496" s="171"/>
      <c r="G1496" s="171"/>
      <c r="H1496" s="198" t="str">
        <f t="shared" si="205"/>
        <v/>
      </c>
      <c r="I1496" s="203">
        <v>28</v>
      </c>
      <c r="J1496" s="25">
        <v>27</v>
      </c>
      <c r="K1496" s="25">
        <v>20</v>
      </c>
      <c r="L1496" s="184">
        <f t="shared" si="206"/>
        <v>0.7407407407407407</v>
      </c>
      <c r="M1496" s="25"/>
      <c r="N1496" s="25">
        <v>1</v>
      </c>
      <c r="O1496" s="201">
        <f t="shared" si="207"/>
        <v>3.5714285714285712E-2</v>
      </c>
      <c r="P1496" s="172">
        <f t="shared" si="208"/>
        <v>28</v>
      </c>
      <c r="Q1496" s="173">
        <f t="shared" si="209"/>
        <v>27</v>
      </c>
      <c r="R1496" s="173">
        <f t="shared" si="210"/>
        <v>1</v>
      </c>
      <c r="S1496" s="193">
        <f t="shared" si="211"/>
        <v>3.5714285714285712E-2</v>
      </c>
    </row>
    <row r="1497" spans="1:19" x14ac:dyDescent="0.2">
      <c r="A1497" s="192" t="s">
        <v>391</v>
      </c>
      <c r="B1497" s="179" t="s">
        <v>127</v>
      </c>
      <c r="C1497" s="180" t="s">
        <v>128</v>
      </c>
      <c r="D1497" s="170">
        <v>3</v>
      </c>
      <c r="E1497" s="171">
        <v>1</v>
      </c>
      <c r="F1497" s="171"/>
      <c r="G1497" s="171">
        <v>2</v>
      </c>
      <c r="H1497" s="198">
        <f t="shared" si="205"/>
        <v>0.66666666666666663</v>
      </c>
      <c r="I1497" s="203">
        <v>984</v>
      </c>
      <c r="J1497" s="25">
        <v>672</v>
      </c>
      <c r="K1497" s="25">
        <v>383</v>
      </c>
      <c r="L1497" s="184">
        <f t="shared" si="206"/>
        <v>0.56994047619047616</v>
      </c>
      <c r="M1497" s="25">
        <v>40</v>
      </c>
      <c r="N1497" s="25">
        <v>214</v>
      </c>
      <c r="O1497" s="201">
        <f t="shared" si="207"/>
        <v>0.23110151187904968</v>
      </c>
      <c r="P1497" s="172">
        <f t="shared" si="208"/>
        <v>987</v>
      </c>
      <c r="Q1497" s="173">
        <f t="shared" si="209"/>
        <v>713</v>
      </c>
      <c r="R1497" s="173">
        <f t="shared" si="210"/>
        <v>216</v>
      </c>
      <c r="S1497" s="193">
        <f t="shared" si="211"/>
        <v>0.23250807319698599</v>
      </c>
    </row>
    <row r="1498" spans="1:19" x14ac:dyDescent="0.2">
      <c r="A1498" s="192" t="s">
        <v>391</v>
      </c>
      <c r="B1498" s="179" t="s">
        <v>129</v>
      </c>
      <c r="C1498" s="180" t="s">
        <v>289</v>
      </c>
      <c r="D1498" s="170"/>
      <c r="E1498" s="171"/>
      <c r="F1498" s="171"/>
      <c r="G1498" s="171"/>
      <c r="H1498" s="198" t="str">
        <f t="shared" si="205"/>
        <v/>
      </c>
      <c r="I1498" s="203">
        <v>16</v>
      </c>
      <c r="J1498" s="25">
        <v>6</v>
      </c>
      <c r="K1498" s="25"/>
      <c r="L1498" s="184">
        <f t="shared" si="206"/>
        <v>0</v>
      </c>
      <c r="M1498" s="25"/>
      <c r="N1498" s="25"/>
      <c r="O1498" s="201">
        <f t="shared" si="207"/>
        <v>0</v>
      </c>
      <c r="P1498" s="172">
        <f t="shared" si="208"/>
        <v>16</v>
      </c>
      <c r="Q1498" s="173">
        <f t="shared" si="209"/>
        <v>6</v>
      </c>
      <c r="R1498" s="173" t="str">
        <f t="shared" si="210"/>
        <v/>
      </c>
      <c r="S1498" s="193" t="str">
        <f t="shared" si="211"/>
        <v/>
      </c>
    </row>
    <row r="1499" spans="1:19" x14ac:dyDescent="0.2">
      <c r="A1499" s="192" t="s">
        <v>391</v>
      </c>
      <c r="B1499" s="179" t="s">
        <v>242</v>
      </c>
      <c r="C1499" s="180" t="s">
        <v>290</v>
      </c>
      <c r="D1499" s="170"/>
      <c r="E1499" s="171"/>
      <c r="F1499" s="171"/>
      <c r="G1499" s="171"/>
      <c r="H1499" s="198" t="str">
        <f t="shared" si="205"/>
        <v/>
      </c>
      <c r="I1499" s="203">
        <v>10588</v>
      </c>
      <c r="J1499" s="25">
        <v>7816</v>
      </c>
      <c r="K1499" s="25">
        <v>3434</v>
      </c>
      <c r="L1499" s="184">
        <f t="shared" si="206"/>
        <v>0.43935516888433984</v>
      </c>
      <c r="M1499" s="25">
        <v>38</v>
      </c>
      <c r="N1499" s="25">
        <v>2020</v>
      </c>
      <c r="O1499" s="201">
        <f t="shared" si="207"/>
        <v>0.20457767875227872</v>
      </c>
      <c r="P1499" s="172">
        <f t="shared" si="208"/>
        <v>10588</v>
      </c>
      <c r="Q1499" s="173">
        <f t="shared" si="209"/>
        <v>7854</v>
      </c>
      <c r="R1499" s="173">
        <f t="shared" si="210"/>
        <v>2020</v>
      </c>
      <c r="S1499" s="193">
        <f t="shared" si="211"/>
        <v>0.20457767875227872</v>
      </c>
    </row>
    <row r="1500" spans="1:19" x14ac:dyDescent="0.2">
      <c r="A1500" s="192" t="s">
        <v>391</v>
      </c>
      <c r="B1500" s="179" t="s">
        <v>130</v>
      </c>
      <c r="C1500" s="180" t="s">
        <v>291</v>
      </c>
      <c r="D1500" s="170">
        <v>27</v>
      </c>
      <c r="E1500" s="171">
        <v>27</v>
      </c>
      <c r="F1500" s="171"/>
      <c r="G1500" s="171"/>
      <c r="H1500" s="198">
        <f t="shared" si="205"/>
        <v>0</v>
      </c>
      <c r="I1500" s="203">
        <v>33</v>
      </c>
      <c r="J1500" s="25">
        <v>33</v>
      </c>
      <c r="K1500" s="25">
        <v>4</v>
      </c>
      <c r="L1500" s="184">
        <f t="shared" si="206"/>
        <v>0.12121212121212122</v>
      </c>
      <c r="M1500" s="25"/>
      <c r="N1500" s="25"/>
      <c r="O1500" s="201">
        <f t="shared" si="207"/>
        <v>0</v>
      </c>
      <c r="P1500" s="172">
        <f t="shared" si="208"/>
        <v>60</v>
      </c>
      <c r="Q1500" s="173">
        <f t="shared" si="209"/>
        <v>60</v>
      </c>
      <c r="R1500" s="173" t="str">
        <f t="shared" si="210"/>
        <v/>
      </c>
      <c r="S1500" s="193" t="str">
        <f t="shared" si="211"/>
        <v/>
      </c>
    </row>
    <row r="1501" spans="1:19" x14ac:dyDescent="0.2">
      <c r="A1501" s="192" t="s">
        <v>391</v>
      </c>
      <c r="B1501" s="179" t="s">
        <v>130</v>
      </c>
      <c r="C1501" s="180" t="s">
        <v>131</v>
      </c>
      <c r="D1501" s="170">
        <v>49</v>
      </c>
      <c r="E1501" s="171">
        <v>45</v>
      </c>
      <c r="F1501" s="171"/>
      <c r="G1501" s="171"/>
      <c r="H1501" s="198">
        <f t="shared" si="205"/>
        <v>0</v>
      </c>
      <c r="I1501" s="203">
        <v>239</v>
      </c>
      <c r="J1501" s="25">
        <v>231</v>
      </c>
      <c r="K1501" s="25">
        <v>25</v>
      </c>
      <c r="L1501" s="184">
        <f t="shared" si="206"/>
        <v>0.10822510822510822</v>
      </c>
      <c r="M1501" s="25"/>
      <c r="N1501" s="25"/>
      <c r="O1501" s="201">
        <f t="shared" si="207"/>
        <v>0</v>
      </c>
      <c r="P1501" s="172">
        <f t="shared" si="208"/>
        <v>288</v>
      </c>
      <c r="Q1501" s="173">
        <f t="shared" si="209"/>
        <v>276</v>
      </c>
      <c r="R1501" s="173" t="str">
        <f t="shared" si="210"/>
        <v/>
      </c>
      <c r="S1501" s="193" t="str">
        <f t="shared" si="211"/>
        <v/>
      </c>
    </row>
    <row r="1502" spans="1:19" x14ac:dyDescent="0.2">
      <c r="A1502" s="192" t="s">
        <v>391</v>
      </c>
      <c r="B1502" s="179" t="s">
        <v>130</v>
      </c>
      <c r="C1502" s="180" t="s">
        <v>292</v>
      </c>
      <c r="D1502" s="170">
        <v>7</v>
      </c>
      <c r="E1502" s="171">
        <v>6</v>
      </c>
      <c r="F1502" s="171"/>
      <c r="G1502" s="171">
        <v>1</v>
      </c>
      <c r="H1502" s="198">
        <f t="shared" si="205"/>
        <v>0.14285714285714285</v>
      </c>
      <c r="I1502" s="203">
        <v>10</v>
      </c>
      <c r="J1502" s="25">
        <v>8</v>
      </c>
      <c r="K1502" s="25"/>
      <c r="L1502" s="184">
        <f t="shared" si="206"/>
        <v>0</v>
      </c>
      <c r="M1502" s="25"/>
      <c r="N1502" s="25"/>
      <c r="O1502" s="201">
        <f t="shared" si="207"/>
        <v>0</v>
      </c>
      <c r="P1502" s="172">
        <f t="shared" si="208"/>
        <v>17</v>
      </c>
      <c r="Q1502" s="173">
        <f t="shared" si="209"/>
        <v>14</v>
      </c>
      <c r="R1502" s="173">
        <f t="shared" si="210"/>
        <v>1</v>
      </c>
      <c r="S1502" s="193">
        <f t="shared" si="211"/>
        <v>6.6666666666666666E-2</v>
      </c>
    </row>
    <row r="1503" spans="1:19" x14ac:dyDescent="0.2">
      <c r="A1503" s="192" t="s">
        <v>391</v>
      </c>
      <c r="B1503" s="179" t="s">
        <v>133</v>
      </c>
      <c r="C1503" s="180" t="s">
        <v>293</v>
      </c>
      <c r="D1503" s="170"/>
      <c r="E1503" s="171"/>
      <c r="F1503" s="171"/>
      <c r="G1503" s="171"/>
      <c r="H1503" s="198" t="str">
        <f t="shared" si="205"/>
        <v/>
      </c>
      <c r="I1503" s="203">
        <v>5662</v>
      </c>
      <c r="J1503" s="25">
        <v>3763</v>
      </c>
      <c r="K1503" s="25">
        <v>2001</v>
      </c>
      <c r="L1503" s="184">
        <f t="shared" si="206"/>
        <v>0.53175657719904335</v>
      </c>
      <c r="M1503" s="25">
        <v>25</v>
      </c>
      <c r="N1503" s="25">
        <v>1493</v>
      </c>
      <c r="O1503" s="201">
        <f t="shared" si="207"/>
        <v>0.28271160765006625</v>
      </c>
      <c r="P1503" s="172">
        <f t="shared" si="208"/>
        <v>5662</v>
      </c>
      <c r="Q1503" s="173">
        <f t="shared" si="209"/>
        <v>3788</v>
      </c>
      <c r="R1503" s="173">
        <f t="shared" si="210"/>
        <v>1493</v>
      </c>
      <c r="S1503" s="193">
        <f t="shared" si="211"/>
        <v>0.28271160765006625</v>
      </c>
    </row>
    <row r="1504" spans="1:19" x14ac:dyDescent="0.2">
      <c r="A1504" s="192" t="s">
        <v>391</v>
      </c>
      <c r="B1504" s="179" t="s">
        <v>133</v>
      </c>
      <c r="C1504" s="180" t="s">
        <v>294</v>
      </c>
      <c r="D1504" s="170"/>
      <c r="E1504" s="171"/>
      <c r="F1504" s="171"/>
      <c r="G1504" s="171"/>
      <c r="H1504" s="198" t="str">
        <f t="shared" si="205"/>
        <v/>
      </c>
      <c r="I1504" s="203">
        <v>26226</v>
      </c>
      <c r="J1504" s="25">
        <v>19142</v>
      </c>
      <c r="K1504" s="25">
        <v>15495</v>
      </c>
      <c r="L1504" s="184">
        <f t="shared" si="206"/>
        <v>0.80947654372583844</v>
      </c>
      <c r="M1504" s="25">
        <v>36</v>
      </c>
      <c r="N1504" s="25">
        <v>1319</v>
      </c>
      <c r="O1504" s="201">
        <f t="shared" si="207"/>
        <v>6.4350880616675613E-2</v>
      </c>
      <c r="P1504" s="172">
        <f t="shared" si="208"/>
        <v>26226</v>
      </c>
      <c r="Q1504" s="173">
        <f t="shared" si="209"/>
        <v>19178</v>
      </c>
      <c r="R1504" s="173">
        <f t="shared" si="210"/>
        <v>1319</v>
      </c>
      <c r="S1504" s="193">
        <f t="shared" si="211"/>
        <v>6.4350880616675613E-2</v>
      </c>
    </row>
    <row r="1505" spans="1:19" x14ac:dyDescent="0.2">
      <c r="A1505" s="192" t="s">
        <v>391</v>
      </c>
      <c r="B1505" s="179" t="s">
        <v>133</v>
      </c>
      <c r="C1505" s="180" t="s">
        <v>295</v>
      </c>
      <c r="D1505" s="170"/>
      <c r="E1505" s="171"/>
      <c r="F1505" s="171"/>
      <c r="G1505" s="171"/>
      <c r="H1505" s="198" t="str">
        <f t="shared" si="205"/>
        <v/>
      </c>
      <c r="I1505" s="203">
        <v>7771</v>
      </c>
      <c r="J1505" s="25">
        <v>5550</v>
      </c>
      <c r="K1505" s="25">
        <v>3595</v>
      </c>
      <c r="L1505" s="184">
        <f t="shared" si="206"/>
        <v>0.64774774774774779</v>
      </c>
      <c r="M1505" s="25">
        <v>18</v>
      </c>
      <c r="N1505" s="25">
        <v>1477</v>
      </c>
      <c r="O1505" s="201">
        <f t="shared" si="207"/>
        <v>0.20965223562810503</v>
      </c>
      <c r="P1505" s="172">
        <f t="shared" si="208"/>
        <v>7771</v>
      </c>
      <c r="Q1505" s="173">
        <f t="shared" si="209"/>
        <v>5568</v>
      </c>
      <c r="R1505" s="173">
        <f t="shared" si="210"/>
        <v>1477</v>
      </c>
      <c r="S1505" s="193">
        <f t="shared" si="211"/>
        <v>0.20965223562810503</v>
      </c>
    </row>
    <row r="1506" spans="1:19" x14ac:dyDescent="0.2">
      <c r="A1506" s="192" t="s">
        <v>391</v>
      </c>
      <c r="B1506" s="179" t="s">
        <v>133</v>
      </c>
      <c r="C1506" s="180" t="s">
        <v>134</v>
      </c>
      <c r="D1506" s="170"/>
      <c r="E1506" s="171"/>
      <c r="F1506" s="171"/>
      <c r="G1506" s="171"/>
      <c r="H1506" s="198" t="str">
        <f t="shared" ref="H1506:H1583" si="212">IF((E1506+G1506)&lt;&gt;0,G1506/(E1506+G1506),"")</f>
        <v/>
      </c>
      <c r="I1506" s="203">
        <v>8594</v>
      </c>
      <c r="J1506" s="25">
        <v>5656</v>
      </c>
      <c r="K1506" s="25">
        <v>3334</v>
      </c>
      <c r="L1506" s="184">
        <f t="shared" ref="L1506:L1583" si="213">IF(J1506&lt;&gt;0,K1506/J1506,"")</f>
        <v>0.58946251768033942</v>
      </c>
      <c r="M1506" s="25">
        <v>16</v>
      </c>
      <c r="N1506" s="25">
        <v>2513</v>
      </c>
      <c r="O1506" s="201">
        <f t="shared" ref="O1506:O1583" si="214">IF((J1506+M1506+N1506)&lt;&gt;0,N1506/(J1506+M1506+N1506),"")</f>
        <v>0.30702504581551621</v>
      </c>
      <c r="P1506" s="172">
        <f t="shared" ref="P1506:P1583" si="215">IF(SUM(D1506,I1506)&gt;0,SUM(D1506,I1506),"")</f>
        <v>8594</v>
      </c>
      <c r="Q1506" s="173">
        <f t="shared" ref="Q1506:Q1583" si="216">IF(SUM(E1506,J1506, M1506)&gt;0,SUM(E1506,J1506, M1506),"")</f>
        <v>5672</v>
      </c>
      <c r="R1506" s="173">
        <f t="shared" ref="R1506:R1583" si="217">IF(SUM(G1506,N1506)&gt;0,SUM(G1506,N1506),"")</f>
        <v>2513</v>
      </c>
      <c r="S1506" s="193">
        <f t="shared" ref="S1506:S1583" si="218">IFERROR(IF((Q1506+R1506)&lt;&gt;0,R1506/(Q1506+R1506),""),"")</f>
        <v>0.30702504581551621</v>
      </c>
    </row>
    <row r="1507" spans="1:19" x14ac:dyDescent="0.2">
      <c r="A1507" s="192" t="s">
        <v>391</v>
      </c>
      <c r="B1507" s="179" t="s">
        <v>133</v>
      </c>
      <c r="C1507" s="180" t="s">
        <v>296</v>
      </c>
      <c r="D1507" s="170"/>
      <c r="E1507" s="171"/>
      <c r="F1507" s="171"/>
      <c r="G1507" s="171"/>
      <c r="H1507" s="198" t="str">
        <f t="shared" si="212"/>
        <v/>
      </c>
      <c r="I1507" s="203">
        <v>29961</v>
      </c>
      <c r="J1507" s="25">
        <v>20797</v>
      </c>
      <c r="K1507" s="25">
        <v>15816</v>
      </c>
      <c r="L1507" s="184">
        <f t="shared" si="213"/>
        <v>0.76049430206279756</v>
      </c>
      <c r="M1507" s="25">
        <v>17</v>
      </c>
      <c r="N1507" s="25">
        <v>7529</v>
      </c>
      <c r="O1507" s="201">
        <f t="shared" si="214"/>
        <v>0.2656387820625904</v>
      </c>
      <c r="P1507" s="172">
        <f t="shared" si="215"/>
        <v>29961</v>
      </c>
      <c r="Q1507" s="173">
        <f t="shared" si="216"/>
        <v>20814</v>
      </c>
      <c r="R1507" s="173">
        <f t="shared" si="217"/>
        <v>7529</v>
      </c>
      <c r="S1507" s="193">
        <f t="shared" si="218"/>
        <v>0.2656387820625904</v>
      </c>
    </row>
    <row r="1508" spans="1:19" x14ac:dyDescent="0.2">
      <c r="A1508" s="192" t="s">
        <v>391</v>
      </c>
      <c r="B1508" s="179" t="s">
        <v>133</v>
      </c>
      <c r="C1508" s="180" t="s">
        <v>297</v>
      </c>
      <c r="D1508" s="170"/>
      <c r="E1508" s="171"/>
      <c r="F1508" s="171"/>
      <c r="G1508" s="171"/>
      <c r="H1508" s="198" t="str">
        <f t="shared" si="212"/>
        <v/>
      </c>
      <c r="I1508" s="203">
        <v>6285</v>
      </c>
      <c r="J1508" s="25">
        <v>4628</v>
      </c>
      <c r="K1508" s="25">
        <v>3255</v>
      </c>
      <c r="L1508" s="184">
        <f t="shared" si="213"/>
        <v>0.70332757130509937</v>
      </c>
      <c r="M1508" s="25">
        <v>40</v>
      </c>
      <c r="N1508" s="25">
        <v>806</v>
      </c>
      <c r="O1508" s="201">
        <f t="shared" si="214"/>
        <v>0.14724150529777127</v>
      </c>
      <c r="P1508" s="172">
        <f t="shared" si="215"/>
        <v>6285</v>
      </c>
      <c r="Q1508" s="173">
        <f t="shared" si="216"/>
        <v>4668</v>
      </c>
      <c r="R1508" s="173">
        <f t="shared" si="217"/>
        <v>806</v>
      </c>
      <c r="S1508" s="193">
        <f t="shared" si="218"/>
        <v>0.14724150529777127</v>
      </c>
    </row>
    <row r="1509" spans="1:19" x14ac:dyDescent="0.2">
      <c r="A1509" s="192" t="s">
        <v>391</v>
      </c>
      <c r="B1509" s="179" t="s">
        <v>135</v>
      </c>
      <c r="C1509" s="180" t="s">
        <v>136</v>
      </c>
      <c r="D1509" s="170">
        <v>15</v>
      </c>
      <c r="E1509" s="171">
        <v>11</v>
      </c>
      <c r="F1509" s="171"/>
      <c r="G1509" s="171"/>
      <c r="H1509" s="198">
        <f t="shared" si="212"/>
        <v>0</v>
      </c>
      <c r="I1509" s="203">
        <v>488</v>
      </c>
      <c r="J1509" s="25">
        <v>373</v>
      </c>
      <c r="K1509" s="25">
        <v>24</v>
      </c>
      <c r="L1509" s="184">
        <f t="shared" si="213"/>
        <v>6.4343163538873996E-2</v>
      </c>
      <c r="M1509" s="25"/>
      <c r="N1509" s="25">
        <v>73</v>
      </c>
      <c r="O1509" s="201">
        <f t="shared" si="214"/>
        <v>0.16367713004484305</v>
      </c>
      <c r="P1509" s="172">
        <f t="shared" si="215"/>
        <v>503</v>
      </c>
      <c r="Q1509" s="173">
        <f t="shared" si="216"/>
        <v>384</v>
      </c>
      <c r="R1509" s="173">
        <f t="shared" si="217"/>
        <v>73</v>
      </c>
      <c r="S1509" s="193">
        <f t="shared" si="218"/>
        <v>0.15973741794310722</v>
      </c>
    </row>
    <row r="1510" spans="1:19" x14ac:dyDescent="0.2">
      <c r="A1510" s="192" t="s">
        <v>391</v>
      </c>
      <c r="B1510" s="179" t="s">
        <v>137</v>
      </c>
      <c r="C1510" s="180" t="s">
        <v>248</v>
      </c>
      <c r="D1510" s="170">
        <v>3</v>
      </c>
      <c r="E1510" s="171">
        <v>3</v>
      </c>
      <c r="F1510" s="171"/>
      <c r="G1510" s="171"/>
      <c r="H1510" s="198">
        <f t="shared" si="212"/>
        <v>0</v>
      </c>
      <c r="I1510" s="203">
        <v>310</v>
      </c>
      <c r="J1510" s="25">
        <v>252</v>
      </c>
      <c r="K1510" s="25">
        <v>35</v>
      </c>
      <c r="L1510" s="184">
        <f t="shared" si="213"/>
        <v>0.1388888888888889</v>
      </c>
      <c r="M1510" s="25"/>
      <c r="N1510" s="25">
        <v>30</v>
      </c>
      <c r="O1510" s="201">
        <f t="shared" si="214"/>
        <v>0.10638297872340426</v>
      </c>
      <c r="P1510" s="172">
        <f t="shared" si="215"/>
        <v>313</v>
      </c>
      <c r="Q1510" s="173">
        <f t="shared" si="216"/>
        <v>255</v>
      </c>
      <c r="R1510" s="173">
        <f t="shared" si="217"/>
        <v>30</v>
      </c>
      <c r="S1510" s="193">
        <f t="shared" si="218"/>
        <v>0.10526315789473684</v>
      </c>
    </row>
    <row r="1511" spans="1:19" x14ac:dyDescent="0.2">
      <c r="A1511" s="192" t="s">
        <v>391</v>
      </c>
      <c r="B1511" s="179" t="s">
        <v>140</v>
      </c>
      <c r="C1511" s="180" t="s">
        <v>298</v>
      </c>
      <c r="D1511" s="170"/>
      <c r="E1511" s="171"/>
      <c r="F1511" s="171"/>
      <c r="G1511" s="171"/>
      <c r="H1511" s="198" t="str">
        <f t="shared" si="212"/>
        <v/>
      </c>
      <c r="I1511" s="203">
        <v>1</v>
      </c>
      <c r="J1511" s="25">
        <v>2</v>
      </c>
      <c r="K1511" s="25"/>
      <c r="L1511" s="184">
        <f t="shared" si="213"/>
        <v>0</v>
      </c>
      <c r="M1511" s="25"/>
      <c r="N1511" s="25"/>
      <c r="O1511" s="201">
        <f t="shared" si="214"/>
        <v>0</v>
      </c>
      <c r="P1511" s="172">
        <f t="shared" si="215"/>
        <v>1</v>
      </c>
      <c r="Q1511" s="173">
        <f t="shared" si="216"/>
        <v>2</v>
      </c>
      <c r="R1511" s="173" t="str">
        <f t="shared" si="217"/>
        <v/>
      </c>
      <c r="S1511" s="193" t="str">
        <f t="shared" si="218"/>
        <v/>
      </c>
    </row>
    <row r="1512" spans="1:19" x14ac:dyDescent="0.2">
      <c r="A1512" s="192" t="s">
        <v>391</v>
      </c>
      <c r="B1512" s="179" t="s">
        <v>144</v>
      </c>
      <c r="C1512" s="180" t="s">
        <v>145</v>
      </c>
      <c r="D1512" s="170">
        <v>1</v>
      </c>
      <c r="E1512" s="171">
        <v>1</v>
      </c>
      <c r="F1512" s="171"/>
      <c r="G1512" s="171"/>
      <c r="H1512" s="198">
        <f t="shared" si="212"/>
        <v>0</v>
      </c>
      <c r="I1512" s="203">
        <v>14</v>
      </c>
      <c r="J1512" s="25">
        <v>18</v>
      </c>
      <c r="K1512" s="25">
        <v>7</v>
      </c>
      <c r="L1512" s="184">
        <f t="shared" si="213"/>
        <v>0.3888888888888889</v>
      </c>
      <c r="M1512" s="25"/>
      <c r="N1512" s="25"/>
      <c r="O1512" s="201">
        <f t="shared" si="214"/>
        <v>0</v>
      </c>
      <c r="P1512" s="172">
        <f t="shared" si="215"/>
        <v>15</v>
      </c>
      <c r="Q1512" s="173">
        <f t="shared" si="216"/>
        <v>19</v>
      </c>
      <c r="R1512" s="173" t="str">
        <f t="shared" si="217"/>
        <v/>
      </c>
      <c r="S1512" s="193" t="str">
        <f t="shared" si="218"/>
        <v/>
      </c>
    </row>
    <row r="1513" spans="1:19" x14ac:dyDescent="0.2">
      <c r="A1513" s="192" t="s">
        <v>391</v>
      </c>
      <c r="B1513" s="179" t="s">
        <v>146</v>
      </c>
      <c r="C1513" s="180" t="s">
        <v>299</v>
      </c>
      <c r="D1513" s="170"/>
      <c r="E1513" s="171"/>
      <c r="F1513" s="171"/>
      <c r="G1513" s="171"/>
      <c r="H1513" s="198" t="str">
        <f t="shared" si="212"/>
        <v/>
      </c>
      <c r="I1513" s="203">
        <v>24</v>
      </c>
      <c r="J1513" s="25">
        <v>18</v>
      </c>
      <c r="K1513" s="25">
        <v>3</v>
      </c>
      <c r="L1513" s="184">
        <f t="shared" si="213"/>
        <v>0.16666666666666666</v>
      </c>
      <c r="M1513" s="25">
        <v>1</v>
      </c>
      <c r="N1513" s="25"/>
      <c r="O1513" s="201">
        <f t="shared" si="214"/>
        <v>0</v>
      </c>
      <c r="P1513" s="172">
        <f t="shared" si="215"/>
        <v>24</v>
      </c>
      <c r="Q1513" s="173">
        <f t="shared" si="216"/>
        <v>19</v>
      </c>
      <c r="R1513" s="173" t="str">
        <f t="shared" si="217"/>
        <v/>
      </c>
      <c r="S1513" s="193" t="str">
        <f t="shared" si="218"/>
        <v/>
      </c>
    </row>
    <row r="1514" spans="1:19" x14ac:dyDescent="0.2">
      <c r="A1514" s="192" t="s">
        <v>391</v>
      </c>
      <c r="B1514" s="179" t="s">
        <v>243</v>
      </c>
      <c r="C1514" s="180" t="s">
        <v>300</v>
      </c>
      <c r="D1514" s="170"/>
      <c r="E1514" s="171"/>
      <c r="F1514" s="171"/>
      <c r="G1514" s="171"/>
      <c r="H1514" s="198" t="str">
        <f t="shared" si="212"/>
        <v/>
      </c>
      <c r="I1514" s="203">
        <v>306</v>
      </c>
      <c r="J1514" s="25">
        <v>197</v>
      </c>
      <c r="K1514" s="25">
        <v>71</v>
      </c>
      <c r="L1514" s="184">
        <f t="shared" si="213"/>
        <v>0.3604060913705584</v>
      </c>
      <c r="M1514" s="25">
        <v>1</v>
      </c>
      <c r="N1514" s="25">
        <v>72</v>
      </c>
      <c r="O1514" s="201">
        <f t="shared" si="214"/>
        <v>0.26666666666666666</v>
      </c>
      <c r="P1514" s="172">
        <f t="shared" si="215"/>
        <v>306</v>
      </c>
      <c r="Q1514" s="173">
        <f t="shared" si="216"/>
        <v>198</v>
      </c>
      <c r="R1514" s="173">
        <f t="shared" si="217"/>
        <v>72</v>
      </c>
      <c r="S1514" s="193">
        <f t="shared" si="218"/>
        <v>0.26666666666666666</v>
      </c>
    </row>
    <row r="1515" spans="1:19" x14ac:dyDescent="0.2">
      <c r="A1515" s="192" t="s">
        <v>391</v>
      </c>
      <c r="B1515" s="179" t="s">
        <v>147</v>
      </c>
      <c r="C1515" s="180" t="s">
        <v>148</v>
      </c>
      <c r="D1515" s="170">
        <v>1</v>
      </c>
      <c r="E1515" s="171">
        <v>1</v>
      </c>
      <c r="F1515" s="171"/>
      <c r="G1515" s="171"/>
      <c r="H1515" s="198">
        <f t="shared" si="212"/>
        <v>0</v>
      </c>
      <c r="I1515" s="203">
        <v>49</v>
      </c>
      <c r="J1515" s="25">
        <v>35</v>
      </c>
      <c r="K1515" s="25">
        <v>7</v>
      </c>
      <c r="L1515" s="184">
        <f t="shared" si="213"/>
        <v>0.2</v>
      </c>
      <c r="M1515" s="25">
        <v>11</v>
      </c>
      <c r="N1515" s="25"/>
      <c r="O1515" s="201">
        <f t="shared" si="214"/>
        <v>0</v>
      </c>
      <c r="P1515" s="172">
        <f t="shared" si="215"/>
        <v>50</v>
      </c>
      <c r="Q1515" s="173">
        <f t="shared" si="216"/>
        <v>47</v>
      </c>
      <c r="R1515" s="173" t="str">
        <f t="shared" si="217"/>
        <v/>
      </c>
      <c r="S1515" s="193" t="str">
        <f t="shared" si="218"/>
        <v/>
      </c>
    </row>
    <row r="1516" spans="1:19" x14ac:dyDescent="0.2">
      <c r="A1516" s="192" t="s">
        <v>391</v>
      </c>
      <c r="B1516" s="179" t="s">
        <v>147</v>
      </c>
      <c r="C1516" s="180" t="s">
        <v>301</v>
      </c>
      <c r="D1516" s="170">
        <v>18</v>
      </c>
      <c r="E1516" s="171">
        <v>16</v>
      </c>
      <c r="F1516" s="171"/>
      <c r="G1516" s="171">
        <v>2</v>
      </c>
      <c r="H1516" s="198">
        <f t="shared" si="212"/>
        <v>0.1111111111111111</v>
      </c>
      <c r="I1516" s="203">
        <v>8274</v>
      </c>
      <c r="J1516" s="25">
        <v>2429</v>
      </c>
      <c r="K1516" s="25">
        <v>591</v>
      </c>
      <c r="L1516" s="184">
        <f t="shared" si="213"/>
        <v>0.24331000411692055</v>
      </c>
      <c r="M1516" s="25">
        <v>3</v>
      </c>
      <c r="N1516" s="25">
        <v>5685</v>
      </c>
      <c r="O1516" s="201">
        <f t="shared" si="214"/>
        <v>0.70038191450043119</v>
      </c>
      <c r="P1516" s="172">
        <f t="shared" si="215"/>
        <v>8292</v>
      </c>
      <c r="Q1516" s="173">
        <f t="shared" si="216"/>
        <v>2448</v>
      </c>
      <c r="R1516" s="173">
        <f t="shared" si="217"/>
        <v>5687</v>
      </c>
      <c r="S1516" s="193">
        <f t="shared" si="218"/>
        <v>0.69907805777504606</v>
      </c>
    </row>
    <row r="1517" spans="1:19" x14ac:dyDescent="0.2">
      <c r="A1517" s="192" t="s">
        <v>391</v>
      </c>
      <c r="B1517" s="179" t="s">
        <v>149</v>
      </c>
      <c r="C1517" s="180" t="s">
        <v>150</v>
      </c>
      <c r="D1517" s="170"/>
      <c r="E1517" s="171"/>
      <c r="F1517" s="171"/>
      <c r="G1517" s="171"/>
      <c r="H1517" s="198" t="str">
        <f t="shared" si="212"/>
        <v/>
      </c>
      <c r="I1517" s="203">
        <v>1</v>
      </c>
      <c r="J1517" s="25">
        <v>1</v>
      </c>
      <c r="K1517" s="25"/>
      <c r="L1517" s="184">
        <f t="shared" si="213"/>
        <v>0</v>
      </c>
      <c r="M1517" s="25"/>
      <c r="N1517" s="25"/>
      <c r="O1517" s="201">
        <f t="shared" si="214"/>
        <v>0</v>
      </c>
      <c r="P1517" s="172">
        <f t="shared" si="215"/>
        <v>1</v>
      </c>
      <c r="Q1517" s="173">
        <f t="shared" si="216"/>
        <v>1</v>
      </c>
      <c r="R1517" s="173" t="str">
        <f t="shared" si="217"/>
        <v/>
      </c>
      <c r="S1517" s="193" t="str">
        <f t="shared" si="218"/>
        <v/>
      </c>
    </row>
    <row r="1518" spans="1:19" x14ac:dyDescent="0.2">
      <c r="A1518" s="192" t="s">
        <v>391</v>
      </c>
      <c r="B1518" s="179" t="s">
        <v>151</v>
      </c>
      <c r="C1518" s="180" t="s">
        <v>152</v>
      </c>
      <c r="D1518" s="170">
        <v>2</v>
      </c>
      <c r="E1518" s="171">
        <v>2</v>
      </c>
      <c r="F1518" s="171"/>
      <c r="G1518" s="171"/>
      <c r="H1518" s="198">
        <f t="shared" si="212"/>
        <v>0</v>
      </c>
      <c r="I1518" s="203">
        <v>2957</v>
      </c>
      <c r="J1518" s="25">
        <v>2522</v>
      </c>
      <c r="K1518" s="25">
        <v>2006</v>
      </c>
      <c r="L1518" s="184">
        <f t="shared" si="213"/>
        <v>0.7954004758128469</v>
      </c>
      <c r="M1518" s="25">
        <v>9</v>
      </c>
      <c r="N1518" s="25">
        <v>300</v>
      </c>
      <c r="O1518" s="201">
        <f t="shared" si="214"/>
        <v>0.10596962204168138</v>
      </c>
      <c r="P1518" s="172">
        <f t="shared" si="215"/>
        <v>2959</v>
      </c>
      <c r="Q1518" s="173">
        <f t="shared" si="216"/>
        <v>2533</v>
      </c>
      <c r="R1518" s="173">
        <f t="shared" si="217"/>
        <v>300</v>
      </c>
      <c r="S1518" s="193">
        <f t="shared" si="218"/>
        <v>0.10589481115425343</v>
      </c>
    </row>
    <row r="1519" spans="1:19" x14ac:dyDescent="0.2">
      <c r="A1519" s="192" t="s">
        <v>391</v>
      </c>
      <c r="B1519" s="179" t="s">
        <v>153</v>
      </c>
      <c r="C1519" s="180" t="s">
        <v>154</v>
      </c>
      <c r="D1519" s="170">
        <v>107</v>
      </c>
      <c r="E1519" s="171">
        <v>22</v>
      </c>
      <c r="F1519" s="171"/>
      <c r="G1519" s="171">
        <v>85</v>
      </c>
      <c r="H1519" s="198">
        <f t="shared" si="212"/>
        <v>0.79439252336448596</v>
      </c>
      <c r="I1519" s="203">
        <v>11262</v>
      </c>
      <c r="J1519" s="25">
        <v>4420</v>
      </c>
      <c r="K1519" s="25">
        <v>608</v>
      </c>
      <c r="L1519" s="184">
        <f t="shared" si="213"/>
        <v>0.13755656108597286</v>
      </c>
      <c r="M1519" s="25">
        <v>214</v>
      </c>
      <c r="N1519" s="25">
        <v>2854</v>
      </c>
      <c r="O1519" s="201">
        <f t="shared" si="214"/>
        <v>0.38114316239316237</v>
      </c>
      <c r="P1519" s="172">
        <f t="shared" si="215"/>
        <v>11369</v>
      </c>
      <c r="Q1519" s="173">
        <f t="shared" si="216"/>
        <v>4656</v>
      </c>
      <c r="R1519" s="173">
        <f t="shared" si="217"/>
        <v>2939</v>
      </c>
      <c r="S1519" s="193">
        <f t="shared" si="218"/>
        <v>0.38696510862409478</v>
      </c>
    </row>
    <row r="1520" spans="1:19" x14ac:dyDescent="0.2">
      <c r="A1520" s="192" t="s">
        <v>391</v>
      </c>
      <c r="B1520" s="179" t="s">
        <v>156</v>
      </c>
      <c r="C1520" s="180" t="s">
        <v>302</v>
      </c>
      <c r="D1520" s="170">
        <v>2</v>
      </c>
      <c r="E1520" s="171">
        <v>1</v>
      </c>
      <c r="F1520" s="171"/>
      <c r="G1520" s="171"/>
      <c r="H1520" s="198">
        <f t="shared" si="212"/>
        <v>0</v>
      </c>
      <c r="I1520" s="203">
        <v>290</v>
      </c>
      <c r="J1520" s="25">
        <v>253</v>
      </c>
      <c r="K1520" s="25">
        <v>44</v>
      </c>
      <c r="L1520" s="184">
        <f t="shared" si="213"/>
        <v>0.17391304347826086</v>
      </c>
      <c r="M1520" s="25"/>
      <c r="N1520" s="25"/>
      <c r="O1520" s="201">
        <f t="shared" si="214"/>
        <v>0</v>
      </c>
      <c r="P1520" s="172">
        <f t="shared" si="215"/>
        <v>292</v>
      </c>
      <c r="Q1520" s="173">
        <f t="shared" si="216"/>
        <v>254</v>
      </c>
      <c r="R1520" s="173" t="str">
        <f t="shared" si="217"/>
        <v/>
      </c>
      <c r="S1520" s="193" t="str">
        <f t="shared" si="218"/>
        <v/>
      </c>
    </row>
    <row r="1521" spans="1:19" x14ac:dyDescent="0.2">
      <c r="A1521" s="192" t="s">
        <v>391</v>
      </c>
      <c r="B1521" s="179" t="s">
        <v>157</v>
      </c>
      <c r="C1521" s="180" t="s">
        <v>303</v>
      </c>
      <c r="D1521" s="170">
        <v>2</v>
      </c>
      <c r="E1521" s="171">
        <v>1</v>
      </c>
      <c r="F1521" s="171"/>
      <c r="G1521" s="171">
        <v>1</v>
      </c>
      <c r="H1521" s="198">
        <f t="shared" si="212"/>
        <v>0.5</v>
      </c>
      <c r="I1521" s="203">
        <v>24</v>
      </c>
      <c r="J1521" s="25">
        <v>14</v>
      </c>
      <c r="K1521" s="25">
        <v>4</v>
      </c>
      <c r="L1521" s="184">
        <f t="shared" si="213"/>
        <v>0.2857142857142857</v>
      </c>
      <c r="M1521" s="25"/>
      <c r="N1521" s="25">
        <v>9</v>
      </c>
      <c r="O1521" s="201">
        <f t="shared" si="214"/>
        <v>0.39130434782608697</v>
      </c>
      <c r="P1521" s="172">
        <f t="shared" si="215"/>
        <v>26</v>
      </c>
      <c r="Q1521" s="173">
        <f t="shared" si="216"/>
        <v>15</v>
      </c>
      <c r="R1521" s="173">
        <f t="shared" si="217"/>
        <v>10</v>
      </c>
      <c r="S1521" s="193">
        <f t="shared" si="218"/>
        <v>0.4</v>
      </c>
    </row>
    <row r="1522" spans="1:19" x14ac:dyDescent="0.2">
      <c r="A1522" s="192" t="s">
        <v>391</v>
      </c>
      <c r="B1522" s="179" t="s">
        <v>158</v>
      </c>
      <c r="C1522" s="180" t="s">
        <v>159</v>
      </c>
      <c r="D1522" s="170">
        <v>2</v>
      </c>
      <c r="E1522" s="171">
        <v>2</v>
      </c>
      <c r="F1522" s="171"/>
      <c r="G1522" s="171"/>
      <c r="H1522" s="198">
        <f t="shared" si="212"/>
        <v>0</v>
      </c>
      <c r="I1522" s="203">
        <v>56</v>
      </c>
      <c r="J1522" s="25">
        <v>48</v>
      </c>
      <c r="K1522" s="25">
        <v>17</v>
      </c>
      <c r="L1522" s="184">
        <f t="shared" si="213"/>
        <v>0.35416666666666669</v>
      </c>
      <c r="M1522" s="25"/>
      <c r="N1522" s="25"/>
      <c r="O1522" s="201">
        <f t="shared" si="214"/>
        <v>0</v>
      </c>
      <c r="P1522" s="172">
        <f t="shared" si="215"/>
        <v>58</v>
      </c>
      <c r="Q1522" s="173">
        <f t="shared" si="216"/>
        <v>50</v>
      </c>
      <c r="R1522" s="173" t="str">
        <f t="shared" si="217"/>
        <v/>
      </c>
      <c r="S1522" s="193" t="str">
        <f t="shared" si="218"/>
        <v/>
      </c>
    </row>
    <row r="1523" spans="1:19" x14ac:dyDescent="0.2">
      <c r="A1523" s="192" t="s">
        <v>391</v>
      </c>
      <c r="B1523" s="179" t="s">
        <v>160</v>
      </c>
      <c r="C1523" s="180" t="s">
        <v>161</v>
      </c>
      <c r="D1523" s="170">
        <v>1</v>
      </c>
      <c r="E1523" s="171"/>
      <c r="F1523" s="171"/>
      <c r="G1523" s="171"/>
      <c r="H1523" s="198" t="str">
        <f t="shared" si="212"/>
        <v/>
      </c>
      <c r="I1523" s="203">
        <v>9193</v>
      </c>
      <c r="J1523" s="25">
        <v>8711</v>
      </c>
      <c r="K1523" s="25">
        <v>1107</v>
      </c>
      <c r="L1523" s="184">
        <f t="shared" si="213"/>
        <v>0.12708070255998163</v>
      </c>
      <c r="M1523" s="25">
        <v>16</v>
      </c>
      <c r="N1523" s="25">
        <v>445</v>
      </c>
      <c r="O1523" s="201">
        <f t="shared" si="214"/>
        <v>4.8517226341037945E-2</v>
      </c>
      <c r="P1523" s="172">
        <f t="shared" si="215"/>
        <v>9194</v>
      </c>
      <c r="Q1523" s="173">
        <f t="shared" si="216"/>
        <v>8727</v>
      </c>
      <c r="R1523" s="173">
        <f t="shared" si="217"/>
        <v>445</v>
      </c>
      <c r="S1523" s="193">
        <f t="shared" si="218"/>
        <v>4.8517226341037945E-2</v>
      </c>
    </row>
    <row r="1524" spans="1:19" x14ac:dyDescent="0.2">
      <c r="A1524" s="192" t="s">
        <v>391</v>
      </c>
      <c r="B1524" s="179" t="s">
        <v>162</v>
      </c>
      <c r="C1524" s="180" t="s">
        <v>249</v>
      </c>
      <c r="D1524" s="170"/>
      <c r="E1524" s="171"/>
      <c r="F1524" s="171"/>
      <c r="G1524" s="171"/>
      <c r="H1524" s="198" t="str">
        <f t="shared" si="212"/>
        <v/>
      </c>
      <c r="I1524" s="203">
        <v>8</v>
      </c>
      <c r="J1524" s="25">
        <v>1</v>
      </c>
      <c r="K1524" s="25"/>
      <c r="L1524" s="184">
        <f t="shared" si="213"/>
        <v>0</v>
      </c>
      <c r="M1524" s="25">
        <v>5</v>
      </c>
      <c r="N1524" s="25"/>
      <c r="O1524" s="201">
        <f t="shared" si="214"/>
        <v>0</v>
      </c>
      <c r="P1524" s="172">
        <f t="shared" si="215"/>
        <v>8</v>
      </c>
      <c r="Q1524" s="173">
        <f t="shared" si="216"/>
        <v>6</v>
      </c>
      <c r="R1524" s="173" t="str">
        <f t="shared" si="217"/>
        <v/>
      </c>
      <c r="S1524" s="193" t="str">
        <f t="shared" si="218"/>
        <v/>
      </c>
    </row>
    <row r="1525" spans="1:19" x14ac:dyDescent="0.2">
      <c r="A1525" s="192" t="s">
        <v>391</v>
      </c>
      <c r="B1525" s="179" t="s">
        <v>163</v>
      </c>
      <c r="C1525" s="180" t="s">
        <v>250</v>
      </c>
      <c r="D1525" s="170"/>
      <c r="E1525" s="171"/>
      <c r="F1525" s="171"/>
      <c r="G1525" s="171"/>
      <c r="H1525" s="198" t="str">
        <f t="shared" si="212"/>
        <v/>
      </c>
      <c r="I1525" s="203">
        <v>4</v>
      </c>
      <c r="J1525" s="25">
        <v>4</v>
      </c>
      <c r="K1525" s="25"/>
      <c r="L1525" s="184">
        <f t="shared" si="213"/>
        <v>0</v>
      </c>
      <c r="M1525" s="25"/>
      <c r="N1525" s="25"/>
      <c r="O1525" s="201">
        <f t="shared" si="214"/>
        <v>0</v>
      </c>
      <c r="P1525" s="172">
        <f t="shared" si="215"/>
        <v>4</v>
      </c>
      <c r="Q1525" s="173">
        <f t="shared" si="216"/>
        <v>4</v>
      </c>
      <c r="R1525" s="173" t="str">
        <f t="shared" si="217"/>
        <v/>
      </c>
      <c r="S1525" s="193" t="str">
        <f t="shared" si="218"/>
        <v/>
      </c>
    </row>
    <row r="1526" spans="1:19" x14ac:dyDescent="0.2">
      <c r="A1526" s="192" t="s">
        <v>391</v>
      </c>
      <c r="B1526" s="179" t="s">
        <v>164</v>
      </c>
      <c r="C1526" s="180" t="s">
        <v>165</v>
      </c>
      <c r="D1526" s="170">
        <v>19</v>
      </c>
      <c r="E1526" s="171">
        <v>19</v>
      </c>
      <c r="F1526" s="171"/>
      <c r="G1526" s="171"/>
      <c r="H1526" s="198">
        <f t="shared" si="212"/>
        <v>0</v>
      </c>
      <c r="I1526" s="203">
        <v>11636</v>
      </c>
      <c r="J1526" s="25">
        <v>10746</v>
      </c>
      <c r="K1526" s="25">
        <v>7153</v>
      </c>
      <c r="L1526" s="184">
        <f t="shared" si="213"/>
        <v>0.66564302996463798</v>
      </c>
      <c r="M1526" s="25">
        <v>85</v>
      </c>
      <c r="N1526" s="25">
        <v>167</v>
      </c>
      <c r="O1526" s="201">
        <f t="shared" si="214"/>
        <v>1.5184579014366248E-2</v>
      </c>
      <c r="P1526" s="172">
        <f t="shared" si="215"/>
        <v>11655</v>
      </c>
      <c r="Q1526" s="173">
        <f t="shared" si="216"/>
        <v>10850</v>
      </c>
      <c r="R1526" s="173">
        <f t="shared" si="217"/>
        <v>167</v>
      </c>
      <c r="S1526" s="193">
        <f t="shared" si="218"/>
        <v>1.5158391576654261E-2</v>
      </c>
    </row>
    <row r="1527" spans="1:19" x14ac:dyDescent="0.2">
      <c r="A1527" s="192" t="s">
        <v>391</v>
      </c>
      <c r="B1527" s="179" t="s">
        <v>560</v>
      </c>
      <c r="C1527" s="180" t="s">
        <v>167</v>
      </c>
      <c r="D1527" s="170"/>
      <c r="E1527" s="171"/>
      <c r="F1527" s="171"/>
      <c r="G1527" s="171"/>
      <c r="H1527" s="198" t="str">
        <f t="shared" si="212"/>
        <v/>
      </c>
      <c r="I1527" s="203">
        <v>248</v>
      </c>
      <c r="J1527" s="25">
        <v>221</v>
      </c>
      <c r="K1527" s="25">
        <v>53</v>
      </c>
      <c r="L1527" s="184">
        <f t="shared" si="213"/>
        <v>0.23981900452488689</v>
      </c>
      <c r="M1527" s="25"/>
      <c r="N1527" s="25">
        <v>14</v>
      </c>
      <c r="O1527" s="201">
        <f t="shared" si="214"/>
        <v>5.9574468085106386E-2</v>
      </c>
      <c r="P1527" s="172">
        <f t="shared" si="215"/>
        <v>248</v>
      </c>
      <c r="Q1527" s="173">
        <f t="shared" si="216"/>
        <v>221</v>
      </c>
      <c r="R1527" s="173">
        <f t="shared" si="217"/>
        <v>14</v>
      </c>
      <c r="S1527" s="193">
        <f t="shared" si="218"/>
        <v>5.9574468085106386E-2</v>
      </c>
    </row>
    <row r="1528" spans="1:19" ht="29" x14ac:dyDescent="0.2">
      <c r="A1528" s="192" t="s">
        <v>391</v>
      </c>
      <c r="B1528" s="179" t="s">
        <v>168</v>
      </c>
      <c r="C1528" s="180" t="s">
        <v>170</v>
      </c>
      <c r="D1528" s="170">
        <v>7</v>
      </c>
      <c r="E1528" s="171">
        <v>7</v>
      </c>
      <c r="F1528" s="171"/>
      <c r="G1528" s="171"/>
      <c r="H1528" s="198">
        <f t="shared" si="212"/>
        <v>0</v>
      </c>
      <c r="I1528" s="203">
        <v>65554</v>
      </c>
      <c r="J1528" s="25">
        <v>62229</v>
      </c>
      <c r="K1528" s="25">
        <v>53776</v>
      </c>
      <c r="L1528" s="184">
        <f t="shared" si="213"/>
        <v>0.86416301081489333</v>
      </c>
      <c r="M1528" s="25">
        <v>134</v>
      </c>
      <c r="N1528" s="25">
        <v>1385</v>
      </c>
      <c r="O1528" s="201">
        <f t="shared" si="214"/>
        <v>2.1726171801468283E-2</v>
      </c>
      <c r="P1528" s="172">
        <f t="shared" si="215"/>
        <v>65561</v>
      </c>
      <c r="Q1528" s="173">
        <f t="shared" si="216"/>
        <v>62370</v>
      </c>
      <c r="R1528" s="173">
        <f t="shared" si="217"/>
        <v>1385</v>
      </c>
      <c r="S1528" s="193">
        <f t="shared" si="218"/>
        <v>2.1723786369696494E-2</v>
      </c>
    </row>
    <row r="1529" spans="1:19" ht="29" x14ac:dyDescent="0.2">
      <c r="A1529" s="192" t="s">
        <v>391</v>
      </c>
      <c r="B1529" s="179" t="s">
        <v>168</v>
      </c>
      <c r="C1529" s="180" t="s">
        <v>169</v>
      </c>
      <c r="D1529" s="170"/>
      <c r="E1529" s="171"/>
      <c r="F1529" s="171"/>
      <c r="G1529" s="171"/>
      <c r="H1529" s="198" t="str">
        <f t="shared" si="212"/>
        <v/>
      </c>
      <c r="I1529" s="203">
        <v>5312</v>
      </c>
      <c r="J1529" s="25">
        <v>5134</v>
      </c>
      <c r="K1529" s="25">
        <v>4405</v>
      </c>
      <c r="L1529" s="184">
        <f t="shared" si="213"/>
        <v>0.85800545383716398</v>
      </c>
      <c r="M1529" s="25">
        <v>13</v>
      </c>
      <c r="N1529" s="25">
        <v>20</v>
      </c>
      <c r="O1529" s="201">
        <f t="shared" si="214"/>
        <v>3.8707180181923747E-3</v>
      </c>
      <c r="P1529" s="172">
        <f t="shared" si="215"/>
        <v>5312</v>
      </c>
      <c r="Q1529" s="173">
        <f t="shared" si="216"/>
        <v>5147</v>
      </c>
      <c r="R1529" s="173">
        <f t="shared" si="217"/>
        <v>20</v>
      </c>
      <c r="S1529" s="193">
        <f t="shared" si="218"/>
        <v>3.8707180181923747E-3</v>
      </c>
    </row>
    <row r="1530" spans="1:19" x14ac:dyDescent="0.2">
      <c r="A1530" s="192" t="s">
        <v>391</v>
      </c>
      <c r="B1530" s="179" t="s">
        <v>174</v>
      </c>
      <c r="C1530" s="180" t="s">
        <v>175</v>
      </c>
      <c r="D1530" s="170">
        <v>11</v>
      </c>
      <c r="E1530" s="171">
        <v>11</v>
      </c>
      <c r="F1530" s="171"/>
      <c r="G1530" s="171"/>
      <c r="H1530" s="198">
        <f t="shared" si="212"/>
        <v>0</v>
      </c>
      <c r="I1530" s="203">
        <v>25896</v>
      </c>
      <c r="J1530" s="25">
        <v>24442</v>
      </c>
      <c r="K1530" s="25">
        <v>22766</v>
      </c>
      <c r="L1530" s="184">
        <f t="shared" si="213"/>
        <v>0.93142950658702239</v>
      </c>
      <c r="M1530" s="25">
        <v>91</v>
      </c>
      <c r="N1530" s="25">
        <v>462</v>
      </c>
      <c r="O1530" s="201">
        <f t="shared" si="214"/>
        <v>1.8483696739347868E-2</v>
      </c>
      <c r="P1530" s="172">
        <f t="shared" si="215"/>
        <v>25907</v>
      </c>
      <c r="Q1530" s="173">
        <f t="shared" si="216"/>
        <v>24544</v>
      </c>
      <c r="R1530" s="173">
        <f t="shared" si="217"/>
        <v>462</v>
      </c>
      <c r="S1530" s="193">
        <f t="shared" si="218"/>
        <v>1.8475565864192595E-2</v>
      </c>
    </row>
    <row r="1531" spans="1:19" x14ac:dyDescent="0.2">
      <c r="A1531" s="192" t="s">
        <v>391</v>
      </c>
      <c r="B1531" s="179" t="s">
        <v>176</v>
      </c>
      <c r="C1531" s="180" t="s">
        <v>177</v>
      </c>
      <c r="D1531" s="170">
        <v>11</v>
      </c>
      <c r="E1531" s="171">
        <v>10</v>
      </c>
      <c r="F1531" s="171"/>
      <c r="G1531" s="171"/>
      <c r="H1531" s="198">
        <f t="shared" si="212"/>
        <v>0</v>
      </c>
      <c r="I1531" s="203">
        <v>6344</v>
      </c>
      <c r="J1531" s="25">
        <v>3051</v>
      </c>
      <c r="K1531" s="25">
        <v>462</v>
      </c>
      <c r="L1531" s="184">
        <f t="shared" si="213"/>
        <v>0.15142576204523106</v>
      </c>
      <c r="M1531" s="25">
        <v>248</v>
      </c>
      <c r="N1531" s="25">
        <v>2093</v>
      </c>
      <c r="O1531" s="201">
        <f t="shared" si="214"/>
        <v>0.38816765578635015</v>
      </c>
      <c r="P1531" s="172">
        <f t="shared" si="215"/>
        <v>6355</v>
      </c>
      <c r="Q1531" s="173">
        <f t="shared" si="216"/>
        <v>3309</v>
      </c>
      <c r="R1531" s="173">
        <f t="shared" si="217"/>
        <v>2093</v>
      </c>
      <c r="S1531" s="193">
        <f t="shared" si="218"/>
        <v>0.38744909292854496</v>
      </c>
    </row>
    <row r="1532" spans="1:19" x14ac:dyDescent="0.2">
      <c r="A1532" s="192" t="s">
        <v>391</v>
      </c>
      <c r="B1532" s="179" t="s">
        <v>178</v>
      </c>
      <c r="C1532" s="180" t="s">
        <v>561</v>
      </c>
      <c r="D1532" s="170">
        <v>2</v>
      </c>
      <c r="E1532" s="171">
        <v>2</v>
      </c>
      <c r="F1532" s="171"/>
      <c r="G1532" s="171"/>
      <c r="H1532" s="198">
        <f t="shared" si="212"/>
        <v>0</v>
      </c>
      <c r="I1532" s="203">
        <v>48</v>
      </c>
      <c r="J1532" s="25">
        <v>40</v>
      </c>
      <c r="K1532" s="25">
        <v>4</v>
      </c>
      <c r="L1532" s="184">
        <f t="shared" si="213"/>
        <v>0.1</v>
      </c>
      <c r="M1532" s="25"/>
      <c r="N1532" s="25">
        <v>3</v>
      </c>
      <c r="O1532" s="201">
        <f t="shared" si="214"/>
        <v>6.9767441860465115E-2</v>
      </c>
      <c r="P1532" s="172">
        <f t="shared" si="215"/>
        <v>50</v>
      </c>
      <c r="Q1532" s="173">
        <f t="shared" si="216"/>
        <v>42</v>
      </c>
      <c r="R1532" s="173">
        <f t="shared" si="217"/>
        <v>3</v>
      </c>
      <c r="S1532" s="193">
        <f t="shared" si="218"/>
        <v>6.6666666666666666E-2</v>
      </c>
    </row>
    <row r="1533" spans="1:19" x14ac:dyDescent="0.2">
      <c r="A1533" s="192" t="s">
        <v>391</v>
      </c>
      <c r="B1533" s="179" t="s">
        <v>180</v>
      </c>
      <c r="C1533" s="180" t="s">
        <v>180</v>
      </c>
      <c r="D1533" s="170"/>
      <c r="E1533" s="171"/>
      <c r="F1533" s="171"/>
      <c r="G1533" s="171"/>
      <c r="H1533" s="198" t="str">
        <f t="shared" si="212"/>
        <v/>
      </c>
      <c r="I1533" s="203">
        <v>797</v>
      </c>
      <c r="J1533" s="25">
        <v>760</v>
      </c>
      <c r="K1533" s="25">
        <v>661</v>
      </c>
      <c r="L1533" s="184">
        <f t="shared" si="213"/>
        <v>0.86973684210526314</v>
      </c>
      <c r="M1533" s="25"/>
      <c r="N1533" s="25">
        <v>17</v>
      </c>
      <c r="O1533" s="201">
        <f t="shared" si="214"/>
        <v>2.1879021879021878E-2</v>
      </c>
      <c r="P1533" s="172">
        <f t="shared" si="215"/>
        <v>797</v>
      </c>
      <c r="Q1533" s="173">
        <f t="shared" si="216"/>
        <v>760</v>
      </c>
      <c r="R1533" s="173">
        <f t="shared" si="217"/>
        <v>17</v>
      </c>
      <c r="S1533" s="193">
        <f t="shared" si="218"/>
        <v>2.1879021879021878E-2</v>
      </c>
    </row>
    <row r="1534" spans="1:19" x14ac:dyDescent="0.2">
      <c r="A1534" s="192" t="s">
        <v>391</v>
      </c>
      <c r="B1534" s="179" t="s">
        <v>182</v>
      </c>
      <c r="C1534" s="180" t="s">
        <v>183</v>
      </c>
      <c r="D1534" s="170">
        <v>2</v>
      </c>
      <c r="E1534" s="171">
        <v>1</v>
      </c>
      <c r="F1534" s="171"/>
      <c r="G1534" s="171"/>
      <c r="H1534" s="198">
        <f t="shared" si="212"/>
        <v>0</v>
      </c>
      <c r="I1534" s="203">
        <v>918</v>
      </c>
      <c r="J1534" s="25">
        <v>876</v>
      </c>
      <c r="K1534" s="25">
        <v>172</v>
      </c>
      <c r="L1534" s="184">
        <f t="shared" si="213"/>
        <v>0.19634703196347031</v>
      </c>
      <c r="M1534" s="25"/>
      <c r="N1534" s="25">
        <v>9</v>
      </c>
      <c r="O1534" s="201">
        <f t="shared" si="214"/>
        <v>1.0169491525423728E-2</v>
      </c>
      <c r="P1534" s="172">
        <f t="shared" si="215"/>
        <v>920</v>
      </c>
      <c r="Q1534" s="173">
        <f t="shared" si="216"/>
        <v>877</v>
      </c>
      <c r="R1534" s="173">
        <f t="shared" si="217"/>
        <v>9</v>
      </c>
      <c r="S1534" s="193">
        <f t="shared" si="218"/>
        <v>1.0158013544018058E-2</v>
      </c>
    </row>
    <row r="1535" spans="1:19" x14ac:dyDescent="0.2">
      <c r="A1535" s="192" t="s">
        <v>391</v>
      </c>
      <c r="B1535" s="179" t="s">
        <v>182</v>
      </c>
      <c r="C1535" s="180" t="s">
        <v>184</v>
      </c>
      <c r="D1535" s="170">
        <v>4</v>
      </c>
      <c r="E1535" s="171">
        <v>4</v>
      </c>
      <c r="F1535" s="171"/>
      <c r="G1535" s="171"/>
      <c r="H1535" s="198">
        <f t="shared" si="212"/>
        <v>0</v>
      </c>
      <c r="I1535" s="203">
        <v>801</v>
      </c>
      <c r="J1535" s="25">
        <v>713</v>
      </c>
      <c r="K1535" s="25">
        <v>238</v>
      </c>
      <c r="L1535" s="184">
        <f t="shared" si="213"/>
        <v>0.3338008415147265</v>
      </c>
      <c r="M1535" s="25"/>
      <c r="N1535" s="25">
        <v>1</v>
      </c>
      <c r="O1535" s="201">
        <f t="shared" si="214"/>
        <v>1.4005602240896359E-3</v>
      </c>
      <c r="P1535" s="172">
        <f t="shared" si="215"/>
        <v>805</v>
      </c>
      <c r="Q1535" s="173">
        <f t="shared" si="216"/>
        <v>717</v>
      </c>
      <c r="R1535" s="173">
        <f t="shared" si="217"/>
        <v>1</v>
      </c>
      <c r="S1535" s="193">
        <f t="shared" si="218"/>
        <v>1.3927576601671309E-3</v>
      </c>
    </row>
    <row r="1536" spans="1:19" x14ac:dyDescent="0.2">
      <c r="A1536" s="192" t="s">
        <v>391</v>
      </c>
      <c r="B1536" s="179" t="s">
        <v>189</v>
      </c>
      <c r="C1536" s="180" t="s">
        <v>190</v>
      </c>
      <c r="D1536" s="170"/>
      <c r="E1536" s="171"/>
      <c r="F1536" s="171"/>
      <c r="G1536" s="171"/>
      <c r="H1536" s="198" t="str">
        <f t="shared" si="212"/>
        <v/>
      </c>
      <c r="I1536" s="203">
        <v>752</v>
      </c>
      <c r="J1536" s="25">
        <v>343</v>
      </c>
      <c r="K1536" s="25">
        <v>176</v>
      </c>
      <c r="L1536" s="184">
        <f t="shared" si="213"/>
        <v>0.51311953352769679</v>
      </c>
      <c r="M1536" s="25">
        <v>65</v>
      </c>
      <c r="N1536" s="25">
        <v>285</v>
      </c>
      <c r="O1536" s="201">
        <f t="shared" si="214"/>
        <v>0.41125541125541126</v>
      </c>
      <c r="P1536" s="172">
        <f t="shared" si="215"/>
        <v>752</v>
      </c>
      <c r="Q1536" s="173">
        <f t="shared" si="216"/>
        <v>408</v>
      </c>
      <c r="R1536" s="173">
        <f t="shared" si="217"/>
        <v>285</v>
      </c>
      <c r="S1536" s="193">
        <f t="shared" si="218"/>
        <v>0.41125541125541126</v>
      </c>
    </row>
    <row r="1537" spans="1:19" x14ac:dyDescent="0.2">
      <c r="A1537" s="192" t="s">
        <v>391</v>
      </c>
      <c r="B1537" s="179" t="s">
        <v>195</v>
      </c>
      <c r="C1537" s="180" t="s">
        <v>253</v>
      </c>
      <c r="D1537" s="170"/>
      <c r="E1537" s="171"/>
      <c r="F1537" s="171"/>
      <c r="G1537" s="171"/>
      <c r="H1537" s="198" t="str">
        <f t="shared" si="212"/>
        <v/>
      </c>
      <c r="I1537" s="203">
        <v>8</v>
      </c>
      <c r="J1537" s="25">
        <v>2</v>
      </c>
      <c r="K1537" s="25"/>
      <c r="L1537" s="184">
        <f t="shared" si="213"/>
        <v>0</v>
      </c>
      <c r="M1537" s="25"/>
      <c r="N1537" s="25"/>
      <c r="O1537" s="201">
        <f t="shared" si="214"/>
        <v>0</v>
      </c>
      <c r="P1537" s="172">
        <f t="shared" si="215"/>
        <v>8</v>
      </c>
      <c r="Q1537" s="173">
        <f t="shared" si="216"/>
        <v>2</v>
      </c>
      <c r="R1537" s="173" t="str">
        <f t="shared" si="217"/>
        <v/>
      </c>
      <c r="S1537" s="193" t="str">
        <f t="shared" si="218"/>
        <v/>
      </c>
    </row>
    <row r="1538" spans="1:19" x14ac:dyDescent="0.2">
      <c r="A1538" s="192" t="s">
        <v>391</v>
      </c>
      <c r="B1538" s="179" t="s">
        <v>195</v>
      </c>
      <c r="C1538" s="180" t="s">
        <v>305</v>
      </c>
      <c r="D1538" s="170"/>
      <c r="E1538" s="171"/>
      <c r="F1538" s="171"/>
      <c r="G1538" s="171"/>
      <c r="H1538" s="198" t="str">
        <f t="shared" si="212"/>
        <v/>
      </c>
      <c r="I1538" s="203">
        <v>4</v>
      </c>
      <c r="J1538" s="25">
        <v>2</v>
      </c>
      <c r="K1538" s="25"/>
      <c r="L1538" s="184">
        <f t="shared" si="213"/>
        <v>0</v>
      </c>
      <c r="M1538" s="25">
        <v>2</v>
      </c>
      <c r="N1538" s="25"/>
      <c r="O1538" s="201">
        <f t="shared" si="214"/>
        <v>0</v>
      </c>
      <c r="P1538" s="172">
        <f t="shared" si="215"/>
        <v>4</v>
      </c>
      <c r="Q1538" s="173">
        <f t="shared" si="216"/>
        <v>4</v>
      </c>
      <c r="R1538" s="173" t="str">
        <f t="shared" si="217"/>
        <v/>
      </c>
      <c r="S1538" s="193" t="str">
        <f t="shared" si="218"/>
        <v/>
      </c>
    </row>
    <row r="1539" spans="1:19" ht="29" x14ac:dyDescent="0.2">
      <c r="A1539" s="192" t="s">
        <v>391</v>
      </c>
      <c r="B1539" s="179" t="s">
        <v>562</v>
      </c>
      <c r="C1539" s="180" t="s">
        <v>197</v>
      </c>
      <c r="D1539" s="170">
        <v>2</v>
      </c>
      <c r="E1539" s="171">
        <v>2</v>
      </c>
      <c r="F1539" s="171"/>
      <c r="G1539" s="171"/>
      <c r="H1539" s="198">
        <f t="shared" si="212"/>
        <v>0</v>
      </c>
      <c r="I1539" s="203">
        <v>185</v>
      </c>
      <c r="J1539" s="25">
        <v>162</v>
      </c>
      <c r="K1539" s="25">
        <v>13</v>
      </c>
      <c r="L1539" s="184">
        <f t="shared" si="213"/>
        <v>8.0246913580246909E-2</v>
      </c>
      <c r="M1539" s="25">
        <v>1</v>
      </c>
      <c r="N1539" s="25">
        <v>10</v>
      </c>
      <c r="O1539" s="201">
        <f t="shared" si="214"/>
        <v>5.7803468208092484E-2</v>
      </c>
      <c r="P1539" s="172">
        <f t="shared" si="215"/>
        <v>187</v>
      </c>
      <c r="Q1539" s="173">
        <f t="shared" si="216"/>
        <v>165</v>
      </c>
      <c r="R1539" s="173">
        <f t="shared" si="217"/>
        <v>10</v>
      </c>
      <c r="S1539" s="193">
        <f t="shared" si="218"/>
        <v>5.7142857142857141E-2</v>
      </c>
    </row>
    <row r="1540" spans="1:19" x14ac:dyDescent="0.2">
      <c r="A1540" s="192" t="s">
        <v>391</v>
      </c>
      <c r="B1540" s="179" t="s">
        <v>198</v>
      </c>
      <c r="C1540" s="180" t="s">
        <v>199</v>
      </c>
      <c r="D1540" s="170">
        <v>5</v>
      </c>
      <c r="E1540" s="171">
        <v>5</v>
      </c>
      <c r="F1540" s="171"/>
      <c r="G1540" s="171"/>
      <c r="H1540" s="198">
        <f t="shared" si="212"/>
        <v>0</v>
      </c>
      <c r="I1540" s="203">
        <v>1289</v>
      </c>
      <c r="J1540" s="25">
        <v>1024</v>
      </c>
      <c r="K1540" s="25">
        <v>665</v>
      </c>
      <c r="L1540" s="184">
        <f t="shared" si="213"/>
        <v>0.6494140625</v>
      </c>
      <c r="M1540" s="25">
        <v>51</v>
      </c>
      <c r="N1540" s="25">
        <v>170</v>
      </c>
      <c r="O1540" s="201">
        <f t="shared" si="214"/>
        <v>0.13654618473895583</v>
      </c>
      <c r="P1540" s="172">
        <f t="shared" si="215"/>
        <v>1294</v>
      </c>
      <c r="Q1540" s="173">
        <f t="shared" si="216"/>
        <v>1080</v>
      </c>
      <c r="R1540" s="173">
        <f t="shared" si="217"/>
        <v>170</v>
      </c>
      <c r="S1540" s="193">
        <f t="shared" si="218"/>
        <v>0.13600000000000001</v>
      </c>
    </row>
    <row r="1541" spans="1:19" ht="29" x14ac:dyDescent="0.2">
      <c r="A1541" s="192" t="s">
        <v>391</v>
      </c>
      <c r="B1541" s="179" t="s">
        <v>200</v>
      </c>
      <c r="C1541" s="180" t="s">
        <v>201</v>
      </c>
      <c r="D1541" s="170"/>
      <c r="E1541" s="171"/>
      <c r="F1541" s="171"/>
      <c r="G1541" s="171"/>
      <c r="H1541" s="198" t="str">
        <f t="shared" si="212"/>
        <v/>
      </c>
      <c r="I1541" s="203">
        <v>24</v>
      </c>
      <c r="J1541" s="25">
        <v>19</v>
      </c>
      <c r="K1541" s="25">
        <v>8</v>
      </c>
      <c r="L1541" s="184">
        <f t="shared" si="213"/>
        <v>0.42105263157894735</v>
      </c>
      <c r="M1541" s="25"/>
      <c r="N1541" s="25">
        <v>2</v>
      </c>
      <c r="O1541" s="201">
        <f t="shared" ref="O1541:O1562" si="219">IF((J1541+M1541+N1541)&lt;&gt;0,N1541/(J1541+M1541+N1541),"")</f>
        <v>9.5238095238095233E-2</v>
      </c>
      <c r="P1541" s="172">
        <f t="shared" ref="P1541:P1562" si="220">IF(SUM(D1541,I1541)&gt;0,SUM(D1541,I1541),"")</f>
        <v>24</v>
      </c>
      <c r="Q1541" s="173">
        <f t="shared" ref="Q1541:Q1562" si="221">IF(SUM(E1541,J1541, M1541)&gt;0,SUM(E1541,J1541, M1541),"")</f>
        <v>19</v>
      </c>
      <c r="R1541" s="173">
        <f t="shared" ref="R1541:R1562" si="222">IF(SUM(G1541,N1541)&gt;0,SUM(G1541,N1541),"")</f>
        <v>2</v>
      </c>
      <c r="S1541" s="193">
        <f t="shared" ref="S1541:S1562" si="223">IFERROR(IF((Q1541+R1541)&lt;&gt;0,R1541/(Q1541+R1541),""),"")</f>
        <v>9.5238095238095233E-2</v>
      </c>
    </row>
    <row r="1542" spans="1:19" x14ac:dyDescent="0.2">
      <c r="A1542" s="192" t="s">
        <v>391</v>
      </c>
      <c r="B1542" s="179" t="s">
        <v>202</v>
      </c>
      <c r="C1542" s="180" t="s">
        <v>203</v>
      </c>
      <c r="D1542" s="170"/>
      <c r="E1542" s="171"/>
      <c r="F1542" s="171"/>
      <c r="G1542" s="171"/>
      <c r="H1542" s="198" t="str">
        <f t="shared" si="212"/>
        <v/>
      </c>
      <c r="I1542" s="203">
        <v>7038</v>
      </c>
      <c r="J1542" s="25">
        <v>4020</v>
      </c>
      <c r="K1542" s="25">
        <v>1517</v>
      </c>
      <c r="L1542" s="184">
        <f t="shared" si="213"/>
        <v>0.37736318407960201</v>
      </c>
      <c r="M1542" s="25">
        <v>82</v>
      </c>
      <c r="N1542" s="25">
        <v>1855</v>
      </c>
      <c r="O1542" s="201">
        <f t="shared" si="219"/>
        <v>0.31139835487661577</v>
      </c>
      <c r="P1542" s="172">
        <f t="shared" si="220"/>
        <v>7038</v>
      </c>
      <c r="Q1542" s="173">
        <f t="shared" si="221"/>
        <v>4102</v>
      </c>
      <c r="R1542" s="173">
        <f t="shared" si="222"/>
        <v>1855</v>
      </c>
      <c r="S1542" s="193">
        <f t="shared" si="223"/>
        <v>0.31139835487661577</v>
      </c>
    </row>
    <row r="1543" spans="1:19" x14ac:dyDescent="0.2">
      <c r="A1543" s="192" t="s">
        <v>391</v>
      </c>
      <c r="B1543" s="179" t="s">
        <v>204</v>
      </c>
      <c r="C1543" s="180" t="s">
        <v>205</v>
      </c>
      <c r="D1543" s="170">
        <v>63</v>
      </c>
      <c r="E1543" s="171">
        <v>30</v>
      </c>
      <c r="F1543" s="171"/>
      <c r="G1543" s="171">
        <v>14</v>
      </c>
      <c r="H1543" s="198">
        <f t="shared" si="212"/>
        <v>0.31818181818181818</v>
      </c>
      <c r="I1543" s="203">
        <v>2522</v>
      </c>
      <c r="J1543" s="25">
        <v>1460</v>
      </c>
      <c r="K1543" s="25">
        <v>454</v>
      </c>
      <c r="L1543" s="184">
        <f t="shared" si="213"/>
        <v>0.31095890410958904</v>
      </c>
      <c r="M1543" s="25">
        <v>157</v>
      </c>
      <c r="N1543" s="25">
        <v>729</v>
      </c>
      <c r="O1543" s="201">
        <f t="shared" si="219"/>
        <v>0.31074168797953966</v>
      </c>
      <c r="P1543" s="172">
        <f t="shared" si="220"/>
        <v>2585</v>
      </c>
      <c r="Q1543" s="173">
        <f t="shared" si="221"/>
        <v>1647</v>
      </c>
      <c r="R1543" s="173">
        <f t="shared" si="222"/>
        <v>743</v>
      </c>
      <c r="S1543" s="193">
        <f t="shared" si="223"/>
        <v>0.3108786610878661</v>
      </c>
    </row>
    <row r="1544" spans="1:19" x14ac:dyDescent="0.2">
      <c r="A1544" s="192" t="s">
        <v>391</v>
      </c>
      <c r="B1544" s="179" t="s">
        <v>204</v>
      </c>
      <c r="C1544" s="180" t="s">
        <v>206</v>
      </c>
      <c r="D1544" s="170">
        <v>5</v>
      </c>
      <c r="E1544" s="171">
        <v>3</v>
      </c>
      <c r="F1544" s="171"/>
      <c r="G1544" s="171">
        <v>2</v>
      </c>
      <c r="H1544" s="198">
        <f t="shared" si="212"/>
        <v>0.4</v>
      </c>
      <c r="I1544" s="203">
        <v>7724</v>
      </c>
      <c r="J1544" s="25">
        <v>6634</v>
      </c>
      <c r="K1544" s="25">
        <v>3094</v>
      </c>
      <c r="L1544" s="184">
        <f t="shared" si="213"/>
        <v>0.46638528791076272</v>
      </c>
      <c r="M1544" s="25">
        <v>146</v>
      </c>
      <c r="N1544" s="25">
        <v>545</v>
      </c>
      <c r="O1544" s="201">
        <f t="shared" si="219"/>
        <v>7.4402730375426621E-2</v>
      </c>
      <c r="P1544" s="172">
        <f t="shared" si="220"/>
        <v>7729</v>
      </c>
      <c r="Q1544" s="173">
        <f t="shared" si="221"/>
        <v>6783</v>
      </c>
      <c r="R1544" s="173">
        <f t="shared" si="222"/>
        <v>547</v>
      </c>
      <c r="S1544" s="193">
        <f t="shared" si="223"/>
        <v>7.4624829467939968E-2</v>
      </c>
    </row>
    <row r="1545" spans="1:19" x14ac:dyDescent="0.2">
      <c r="A1545" s="192" t="s">
        <v>391</v>
      </c>
      <c r="B1545" s="179" t="s">
        <v>209</v>
      </c>
      <c r="C1545" s="180" t="s">
        <v>563</v>
      </c>
      <c r="D1545" s="170"/>
      <c r="E1545" s="171"/>
      <c r="F1545" s="171"/>
      <c r="G1545" s="171"/>
      <c r="H1545" s="198" t="str">
        <f t="shared" si="212"/>
        <v/>
      </c>
      <c r="I1545" s="203">
        <v>312</v>
      </c>
      <c r="J1545" s="25">
        <v>231</v>
      </c>
      <c r="K1545" s="25">
        <v>81</v>
      </c>
      <c r="L1545" s="184">
        <f t="shared" si="213"/>
        <v>0.35064935064935066</v>
      </c>
      <c r="M1545" s="25"/>
      <c r="N1545" s="25">
        <v>53</v>
      </c>
      <c r="O1545" s="201">
        <f t="shared" si="219"/>
        <v>0.18661971830985916</v>
      </c>
      <c r="P1545" s="172">
        <f t="shared" si="220"/>
        <v>312</v>
      </c>
      <c r="Q1545" s="173">
        <f t="shared" si="221"/>
        <v>231</v>
      </c>
      <c r="R1545" s="173">
        <f t="shared" si="222"/>
        <v>53</v>
      </c>
      <c r="S1545" s="193">
        <f t="shared" si="223"/>
        <v>0.18661971830985916</v>
      </c>
    </row>
    <row r="1546" spans="1:19" ht="29" x14ac:dyDescent="0.2">
      <c r="A1546" s="192" t="s">
        <v>391</v>
      </c>
      <c r="B1546" s="179" t="s">
        <v>212</v>
      </c>
      <c r="C1546" s="180" t="s">
        <v>213</v>
      </c>
      <c r="D1546" s="170">
        <v>3</v>
      </c>
      <c r="E1546" s="171">
        <v>3</v>
      </c>
      <c r="F1546" s="171"/>
      <c r="G1546" s="171"/>
      <c r="H1546" s="198">
        <f t="shared" si="212"/>
        <v>0</v>
      </c>
      <c r="I1546" s="203">
        <v>9381</v>
      </c>
      <c r="J1546" s="25">
        <v>6501</v>
      </c>
      <c r="K1546" s="25">
        <v>2433</v>
      </c>
      <c r="L1546" s="184">
        <f t="shared" si="213"/>
        <v>0.37425011536686664</v>
      </c>
      <c r="M1546" s="25">
        <v>260</v>
      </c>
      <c r="N1546" s="25">
        <v>2191</v>
      </c>
      <c r="O1546" s="201">
        <f t="shared" si="219"/>
        <v>0.2447497765862377</v>
      </c>
      <c r="P1546" s="172">
        <f t="shared" si="220"/>
        <v>9384</v>
      </c>
      <c r="Q1546" s="173">
        <f t="shared" si="221"/>
        <v>6764</v>
      </c>
      <c r="R1546" s="173">
        <f t="shared" si="222"/>
        <v>2191</v>
      </c>
      <c r="S1546" s="193">
        <f t="shared" si="223"/>
        <v>0.2446677833612507</v>
      </c>
    </row>
    <row r="1547" spans="1:19" x14ac:dyDescent="0.2">
      <c r="A1547" s="192" t="s">
        <v>391</v>
      </c>
      <c r="B1547" s="179" t="s">
        <v>215</v>
      </c>
      <c r="C1547" s="180" t="s">
        <v>216</v>
      </c>
      <c r="D1547" s="170"/>
      <c r="E1547" s="171"/>
      <c r="F1547" s="171"/>
      <c r="G1547" s="171"/>
      <c r="H1547" s="198" t="str">
        <f t="shared" si="212"/>
        <v/>
      </c>
      <c r="I1547" s="203">
        <v>1334</v>
      </c>
      <c r="J1547" s="25">
        <v>1218</v>
      </c>
      <c r="K1547" s="25">
        <v>242</v>
      </c>
      <c r="L1547" s="184">
        <f t="shared" si="213"/>
        <v>0.19868637110016421</v>
      </c>
      <c r="M1547" s="25"/>
      <c r="N1547" s="25">
        <v>63</v>
      </c>
      <c r="O1547" s="201">
        <f t="shared" si="219"/>
        <v>4.9180327868852458E-2</v>
      </c>
      <c r="P1547" s="172">
        <f t="shared" si="220"/>
        <v>1334</v>
      </c>
      <c r="Q1547" s="173">
        <f t="shared" si="221"/>
        <v>1218</v>
      </c>
      <c r="R1547" s="173">
        <f t="shared" si="222"/>
        <v>63</v>
      </c>
      <c r="S1547" s="193">
        <f t="shared" si="223"/>
        <v>4.9180327868852458E-2</v>
      </c>
    </row>
    <row r="1548" spans="1:19" x14ac:dyDescent="0.2">
      <c r="A1548" s="192" t="s">
        <v>391</v>
      </c>
      <c r="B1548" s="179" t="s">
        <v>215</v>
      </c>
      <c r="C1548" s="180" t="s">
        <v>217</v>
      </c>
      <c r="D1548" s="170">
        <v>28</v>
      </c>
      <c r="E1548" s="171">
        <v>21</v>
      </c>
      <c r="F1548" s="171"/>
      <c r="G1548" s="171">
        <v>2</v>
      </c>
      <c r="H1548" s="198">
        <f t="shared" si="212"/>
        <v>8.6956521739130432E-2</v>
      </c>
      <c r="I1548" s="203">
        <v>13886</v>
      </c>
      <c r="J1548" s="25">
        <v>12268</v>
      </c>
      <c r="K1548" s="25">
        <v>8263</v>
      </c>
      <c r="L1548" s="184">
        <f t="shared" si="213"/>
        <v>0.6735409194652755</v>
      </c>
      <c r="M1548" s="25">
        <v>24</v>
      </c>
      <c r="N1548" s="25">
        <v>608</v>
      </c>
      <c r="O1548" s="201">
        <f t="shared" si="219"/>
        <v>4.7131782945736431E-2</v>
      </c>
      <c r="P1548" s="172">
        <f t="shared" si="220"/>
        <v>13914</v>
      </c>
      <c r="Q1548" s="173">
        <f t="shared" si="221"/>
        <v>12313</v>
      </c>
      <c r="R1548" s="173">
        <f t="shared" si="222"/>
        <v>610</v>
      </c>
      <c r="S1548" s="193">
        <f t="shared" si="223"/>
        <v>4.7202661920606667E-2</v>
      </c>
    </row>
    <row r="1549" spans="1:19" x14ac:dyDescent="0.2">
      <c r="A1549" s="192" t="s">
        <v>391</v>
      </c>
      <c r="B1549" s="179" t="s">
        <v>215</v>
      </c>
      <c r="C1549" s="180" t="s">
        <v>218</v>
      </c>
      <c r="D1549" s="170">
        <v>3</v>
      </c>
      <c r="E1549" s="171">
        <v>3</v>
      </c>
      <c r="F1549" s="171"/>
      <c r="G1549" s="171"/>
      <c r="H1549" s="198">
        <f t="shared" si="212"/>
        <v>0</v>
      </c>
      <c r="I1549" s="203">
        <v>3676</v>
      </c>
      <c r="J1549" s="25">
        <v>3267</v>
      </c>
      <c r="K1549" s="25">
        <v>166</v>
      </c>
      <c r="L1549" s="184">
        <f t="shared" si="213"/>
        <v>5.0811141720232628E-2</v>
      </c>
      <c r="M1549" s="25">
        <v>4</v>
      </c>
      <c r="N1549" s="25">
        <v>262</v>
      </c>
      <c r="O1549" s="201">
        <f t="shared" si="219"/>
        <v>7.4157939428247943E-2</v>
      </c>
      <c r="P1549" s="172">
        <f t="shared" si="220"/>
        <v>3679</v>
      </c>
      <c r="Q1549" s="173">
        <f t="shared" si="221"/>
        <v>3274</v>
      </c>
      <c r="R1549" s="173">
        <f t="shared" si="222"/>
        <v>262</v>
      </c>
      <c r="S1549" s="193">
        <f t="shared" si="223"/>
        <v>7.409502262443439E-2</v>
      </c>
    </row>
    <row r="1550" spans="1:19" x14ac:dyDescent="0.2">
      <c r="A1550" s="192" t="s">
        <v>391</v>
      </c>
      <c r="B1550" s="179" t="s">
        <v>219</v>
      </c>
      <c r="C1550" s="180" t="s">
        <v>307</v>
      </c>
      <c r="D1550" s="170">
        <v>5</v>
      </c>
      <c r="E1550" s="171">
        <v>4</v>
      </c>
      <c r="F1550" s="171"/>
      <c r="G1550" s="171"/>
      <c r="H1550" s="198">
        <f t="shared" si="212"/>
        <v>0</v>
      </c>
      <c r="I1550" s="203">
        <v>161</v>
      </c>
      <c r="J1550" s="25">
        <v>149</v>
      </c>
      <c r="K1550" s="25">
        <v>3</v>
      </c>
      <c r="L1550" s="184">
        <f t="shared" si="213"/>
        <v>2.0134228187919462E-2</v>
      </c>
      <c r="M1550" s="25">
        <v>1</v>
      </c>
      <c r="N1550" s="25">
        <v>4</v>
      </c>
      <c r="O1550" s="201">
        <f t="shared" si="219"/>
        <v>2.5974025974025976E-2</v>
      </c>
      <c r="P1550" s="172">
        <f t="shared" si="220"/>
        <v>166</v>
      </c>
      <c r="Q1550" s="173">
        <f t="shared" si="221"/>
        <v>154</v>
      </c>
      <c r="R1550" s="173">
        <f t="shared" si="222"/>
        <v>4</v>
      </c>
      <c r="S1550" s="193">
        <f t="shared" si="223"/>
        <v>2.5316455696202531E-2</v>
      </c>
    </row>
    <row r="1551" spans="1:19" x14ac:dyDescent="0.2">
      <c r="A1551" s="192" t="s">
        <v>391</v>
      </c>
      <c r="B1551" s="179" t="s">
        <v>220</v>
      </c>
      <c r="C1551" s="180" t="s">
        <v>308</v>
      </c>
      <c r="D1551" s="170"/>
      <c r="E1551" s="171"/>
      <c r="F1551" s="171"/>
      <c r="G1551" s="171"/>
      <c r="H1551" s="198" t="str">
        <f t="shared" si="212"/>
        <v/>
      </c>
      <c r="I1551" s="203">
        <v>100</v>
      </c>
      <c r="J1551" s="25">
        <v>97</v>
      </c>
      <c r="K1551" s="25">
        <v>9</v>
      </c>
      <c r="L1551" s="184">
        <f t="shared" si="213"/>
        <v>9.2783505154639179E-2</v>
      </c>
      <c r="M1551" s="25"/>
      <c r="N1551" s="25"/>
      <c r="O1551" s="201">
        <f t="shared" si="219"/>
        <v>0</v>
      </c>
      <c r="P1551" s="172">
        <f t="shared" si="220"/>
        <v>100</v>
      </c>
      <c r="Q1551" s="173">
        <f t="shared" si="221"/>
        <v>97</v>
      </c>
      <c r="R1551" s="173" t="str">
        <f t="shared" si="222"/>
        <v/>
      </c>
      <c r="S1551" s="193" t="str">
        <f t="shared" si="223"/>
        <v/>
      </c>
    </row>
    <row r="1552" spans="1:19" x14ac:dyDescent="0.2">
      <c r="A1552" s="192" t="s">
        <v>391</v>
      </c>
      <c r="B1552" s="179" t="s">
        <v>220</v>
      </c>
      <c r="C1552" s="180" t="s">
        <v>221</v>
      </c>
      <c r="D1552" s="170"/>
      <c r="E1552" s="171"/>
      <c r="F1552" s="171"/>
      <c r="G1552" s="171"/>
      <c r="H1552" s="198" t="str">
        <f t="shared" si="212"/>
        <v/>
      </c>
      <c r="I1552" s="203">
        <v>176</v>
      </c>
      <c r="J1552" s="25">
        <v>168</v>
      </c>
      <c r="K1552" s="25">
        <v>7</v>
      </c>
      <c r="L1552" s="184">
        <f t="shared" si="213"/>
        <v>4.1666666666666664E-2</v>
      </c>
      <c r="M1552" s="25"/>
      <c r="N1552" s="25">
        <v>1</v>
      </c>
      <c r="O1552" s="201">
        <f t="shared" si="219"/>
        <v>5.9171597633136093E-3</v>
      </c>
      <c r="P1552" s="172">
        <f t="shared" si="220"/>
        <v>176</v>
      </c>
      <c r="Q1552" s="173">
        <f t="shared" si="221"/>
        <v>168</v>
      </c>
      <c r="R1552" s="173">
        <f t="shared" si="222"/>
        <v>1</v>
      </c>
      <c r="S1552" s="193">
        <f t="shared" si="223"/>
        <v>5.9171597633136093E-3</v>
      </c>
    </row>
    <row r="1553" spans="1:19" x14ac:dyDescent="0.2">
      <c r="A1553" s="192" t="s">
        <v>391</v>
      </c>
      <c r="B1553" s="179" t="s">
        <v>220</v>
      </c>
      <c r="C1553" s="180" t="s">
        <v>309</v>
      </c>
      <c r="D1553" s="170">
        <v>1</v>
      </c>
      <c r="E1553" s="171">
        <v>1</v>
      </c>
      <c r="F1553" s="171"/>
      <c r="G1553" s="171"/>
      <c r="H1553" s="198">
        <f t="shared" si="212"/>
        <v>0</v>
      </c>
      <c r="I1553" s="203">
        <v>316</v>
      </c>
      <c r="J1553" s="25">
        <v>314</v>
      </c>
      <c r="K1553" s="25">
        <v>25</v>
      </c>
      <c r="L1553" s="184">
        <f t="shared" si="213"/>
        <v>7.9617834394904455E-2</v>
      </c>
      <c r="M1553" s="25">
        <v>1</v>
      </c>
      <c r="N1553" s="25"/>
      <c r="O1553" s="201">
        <f t="shared" si="219"/>
        <v>0</v>
      </c>
      <c r="P1553" s="172">
        <f t="shared" si="220"/>
        <v>317</v>
      </c>
      <c r="Q1553" s="173">
        <f t="shared" si="221"/>
        <v>316</v>
      </c>
      <c r="R1553" s="173" t="str">
        <f t="shared" si="222"/>
        <v/>
      </c>
      <c r="S1553" s="193" t="str">
        <f t="shared" si="223"/>
        <v/>
      </c>
    </row>
    <row r="1554" spans="1:19" ht="29" x14ac:dyDescent="0.2">
      <c r="A1554" s="192" t="s">
        <v>391</v>
      </c>
      <c r="B1554" s="179" t="s">
        <v>220</v>
      </c>
      <c r="C1554" s="180" t="s">
        <v>222</v>
      </c>
      <c r="D1554" s="170"/>
      <c r="E1554" s="171"/>
      <c r="F1554" s="171"/>
      <c r="G1554" s="171"/>
      <c r="H1554" s="198" t="str">
        <f t="shared" si="212"/>
        <v/>
      </c>
      <c r="I1554" s="203">
        <v>304</v>
      </c>
      <c r="J1554" s="25">
        <v>294</v>
      </c>
      <c r="K1554" s="25">
        <v>28</v>
      </c>
      <c r="L1554" s="184">
        <f t="shared" si="213"/>
        <v>9.5238095238095233E-2</v>
      </c>
      <c r="M1554" s="25">
        <v>1</v>
      </c>
      <c r="N1554" s="25"/>
      <c r="O1554" s="201">
        <f t="shared" si="219"/>
        <v>0</v>
      </c>
      <c r="P1554" s="172">
        <f t="shared" si="220"/>
        <v>304</v>
      </c>
      <c r="Q1554" s="173">
        <f t="shared" si="221"/>
        <v>295</v>
      </c>
      <c r="R1554" s="173" t="str">
        <f t="shared" si="222"/>
        <v/>
      </c>
      <c r="S1554" s="193" t="str">
        <f t="shared" si="223"/>
        <v/>
      </c>
    </row>
    <row r="1555" spans="1:19" x14ac:dyDescent="0.2">
      <c r="A1555" s="192" t="s">
        <v>391</v>
      </c>
      <c r="B1555" s="179" t="s">
        <v>220</v>
      </c>
      <c r="C1555" s="180" t="s">
        <v>223</v>
      </c>
      <c r="D1555" s="170"/>
      <c r="E1555" s="171"/>
      <c r="F1555" s="171"/>
      <c r="G1555" s="171"/>
      <c r="H1555" s="198" t="str">
        <f t="shared" si="212"/>
        <v/>
      </c>
      <c r="I1555" s="203">
        <v>1817</v>
      </c>
      <c r="J1555" s="25">
        <v>1747</v>
      </c>
      <c r="K1555" s="25">
        <v>89</v>
      </c>
      <c r="L1555" s="184">
        <f t="shared" si="213"/>
        <v>5.0944476244991412E-2</v>
      </c>
      <c r="M1555" s="25">
        <v>2</v>
      </c>
      <c r="N1555" s="25">
        <v>14</v>
      </c>
      <c r="O1555" s="201">
        <f t="shared" si="219"/>
        <v>7.9410096426545656E-3</v>
      </c>
      <c r="P1555" s="172">
        <f t="shared" si="220"/>
        <v>1817</v>
      </c>
      <c r="Q1555" s="173">
        <f t="shared" si="221"/>
        <v>1749</v>
      </c>
      <c r="R1555" s="173">
        <f t="shared" si="222"/>
        <v>14</v>
      </c>
      <c r="S1555" s="193">
        <f t="shared" si="223"/>
        <v>7.9410096426545656E-3</v>
      </c>
    </row>
    <row r="1556" spans="1:19" x14ac:dyDescent="0.2">
      <c r="A1556" s="192" t="s">
        <v>391</v>
      </c>
      <c r="B1556" s="179" t="s">
        <v>220</v>
      </c>
      <c r="C1556" s="180" t="s">
        <v>224</v>
      </c>
      <c r="D1556" s="170">
        <v>1</v>
      </c>
      <c r="E1556" s="171"/>
      <c r="F1556" s="171"/>
      <c r="G1556" s="171">
        <v>1</v>
      </c>
      <c r="H1556" s="198">
        <f t="shared" si="212"/>
        <v>1</v>
      </c>
      <c r="I1556" s="203">
        <v>1837</v>
      </c>
      <c r="J1556" s="25">
        <v>1713</v>
      </c>
      <c r="K1556" s="25">
        <v>286</v>
      </c>
      <c r="L1556" s="184">
        <f t="shared" si="213"/>
        <v>0.16695855224751896</v>
      </c>
      <c r="M1556" s="25"/>
      <c r="N1556" s="25">
        <v>99</v>
      </c>
      <c r="O1556" s="201">
        <f t="shared" si="219"/>
        <v>5.4635761589403975E-2</v>
      </c>
      <c r="P1556" s="172">
        <f t="shared" si="220"/>
        <v>1838</v>
      </c>
      <c r="Q1556" s="173">
        <f t="shared" si="221"/>
        <v>1713</v>
      </c>
      <c r="R1556" s="173">
        <f t="shared" si="222"/>
        <v>100</v>
      </c>
      <c r="S1556" s="193">
        <f t="shared" si="223"/>
        <v>5.5157198014340873E-2</v>
      </c>
    </row>
    <row r="1557" spans="1:19" ht="29" x14ac:dyDescent="0.2">
      <c r="A1557" s="192" t="s">
        <v>391</v>
      </c>
      <c r="B1557" s="179" t="s">
        <v>220</v>
      </c>
      <c r="C1557" s="180" t="s">
        <v>225</v>
      </c>
      <c r="D1557" s="170">
        <v>6</v>
      </c>
      <c r="E1557" s="171">
        <v>4</v>
      </c>
      <c r="F1557" s="171"/>
      <c r="G1557" s="171"/>
      <c r="H1557" s="198">
        <f t="shared" si="212"/>
        <v>0</v>
      </c>
      <c r="I1557" s="203">
        <v>497</v>
      </c>
      <c r="J1557" s="25">
        <v>470</v>
      </c>
      <c r="K1557" s="25">
        <v>34</v>
      </c>
      <c r="L1557" s="184">
        <f t="shared" si="213"/>
        <v>7.2340425531914887E-2</v>
      </c>
      <c r="M1557" s="25">
        <v>2</v>
      </c>
      <c r="N1557" s="25">
        <v>4</v>
      </c>
      <c r="O1557" s="201">
        <f t="shared" si="219"/>
        <v>8.4033613445378148E-3</v>
      </c>
      <c r="P1557" s="172">
        <f t="shared" si="220"/>
        <v>503</v>
      </c>
      <c r="Q1557" s="173">
        <f t="shared" si="221"/>
        <v>476</v>
      </c>
      <c r="R1557" s="173">
        <f t="shared" si="222"/>
        <v>4</v>
      </c>
      <c r="S1557" s="193">
        <f t="shared" si="223"/>
        <v>8.3333333333333332E-3</v>
      </c>
    </row>
    <row r="1558" spans="1:19" x14ac:dyDescent="0.2">
      <c r="A1558" s="192" t="s">
        <v>391</v>
      </c>
      <c r="B1558" s="179" t="s">
        <v>220</v>
      </c>
      <c r="C1558" s="180" t="s">
        <v>564</v>
      </c>
      <c r="D1558" s="170"/>
      <c r="E1558" s="171"/>
      <c r="F1558" s="171"/>
      <c r="G1558" s="171"/>
      <c r="H1558" s="198" t="str">
        <f t="shared" si="212"/>
        <v/>
      </c>
      <c r="I1558" s="203">
        <v>67</v>
      </c>
      <c r="J1558" s="25">
        <v>63</v>
      </c>
      <c r="K1558" s="25">
        <v>24</v>
      </c>
      <c r="L1558" s="184">
        <f t="shared" si="213"/>
        <v>0.38095238095238093</v>
      </c>
      <c r="M1558" s="25"/>
      <c r="N1558" s="25"/>
      <c r="O1558" s="201">
        <f t="shared" si="219"/>
        <v>0</v>
      </c>
      <c r="P1558" s="172">
        <f t="shared" si="220"/>
        <v>67</v>
      </c>
      <c r="Q1558" s="173">
        <f t="shared" si="221"/>
        <v>63</v>
      </c>
      <c r="R1558" s="173" t="str">
        <f t="shared" si="222"/>
        <v/>
      </c>
      <c r="S1558" s="193" t="str">
        <f t="shared" si="223"/>
        <v/>
      </c>
    </row>
    <row r="1559" spans="1:19" x14ac:dyDescent="0.2">
      <c r="A1559" s="192" t="s">
        <v>391</v>
      </c>
      <c r="B1559" s="179" t="s">
        <v>220</v>
      </c>
      <c r="C1559" s="180" t="s">
        <v>226</v>
      </c>
      <c r="D1559" s="170"/>
      <c r="E1559" s="171"/>
      <c r="F1559" s="171"/>
      <c r="G1559" s="171"/>
      <c r="H1559" s="198" t="str">
        <f t="shared" si="212"/>
        <v/>
      </c>
      <c r="I1559" s="203">
        <v>415</v>
      </c>
      <c r="J1559" s="25">
        <v>407</v>
      </c>
      <c r="K1559" s="25">
        <v>149</v>
      </c>
      <c r="L1559" s="184">
        <f t="shared" si="213"/>
        <v>0.36609336609336607</v>
      </c>
      <c r="M1559" s="25"/>
      <c r="N1559" s="25">
        <v>3</v>
      </c>
      <c r="O1559" s="201">
        <f t="shared" si="219"/>
        <v>7.3170731707317077E-3</v>
      </c>
      <c r="P1559" s="172">
        <f t="shared" si="220"/>
        <v>415</v>
      </c>
      <c r="Q1559" s="173">
        <f t="shared" si="221"/>
        <v>407</v>
      </c>
      <c r="R1559" s="173">
        <f t="shared" si="222"/>
        <v>3</v>
      </c>
      <c r="S1559" s="193">
        <f t="shared" si="223"/>
        <v>7.3170731707317077E-3</v>
      </c>
    </row>
    <row r="1560" spans="1:19" x14ac:dyDescent="0.2">
      <c r="A1560" s="192" t="s">
        <v>391</v>
      </c>
      <c r="B1560" s="179" t="s">
        <v>229</v>
      </c>
      <c r="C1560" s="180" t="s">
        <v>230</v>
      </c>
      <c r="D1560" s="170"/>
      <c r="E1560" s="171"/>
      <c r="F1560" s="171"/>
      <c r="G1560" s="171"/>
      <c r="H1560" s="198" t="str">
        <f t="shared" si="212"/>
        <v/>
      </c>
      <c r="I1560" s="203">
        <v>58</v>
      </c>
      <c r="J1560" s="25">
        <v>42</v>
      </c>
      <c r="K1560" s="25">
        <v>10</v>
      </c>
      <c r="L1560" s="184">
        <f t="shared" si="213"/>
        <v>0.23809523809523808</v>
      </c>
      <c r="M1560" s="25">
        <v>1</v>
      </c>
      <c r="N1560" s="25">
        <v>12</v>
      </c>
      <c r="O1560" s="201">
        <f t="shared" si="219"/>
        <v>0.21818181818181817</v>
      </c>
      <c r="P1560" s="172">
        <f t="shared" si="220"/>
        <v>58</v>
      </c>
      <c r="Q1560" s="173">
        <f t="shared" si="221"/>
        <v>43</v>
      </c>
      <c r="R1560" s="173">
        <f t="shared" si="222"/>
        <v>12</v>
      </c>
      <c r="S1560" s="193">
        <f t="shared" si="223"/>
        <v>0.21818181818181817</v>
      </c>
    </row>
    <row r="1561" spans="1:19" x14ac:dyDescent="0.2">
      <c r="A1561" s="192" t="s">
        <v>391</v>
      </c>
      <c r="B1561" s="179" t="s">
        <v>565</v>
      </c>
      <c r="C1561" s="180" t="s">
        <v>231</v>
      </c>
      <c r="D1561" s="170">
        <v>16</v>
      </c>
      <c r="E1561" s="171">
        <v>16</v>
      </c>
      <c r="F1561" s="171"/>
      <c r="G1561" s="171"/>
      <c r="H1561" s="198">
        <f t="shared" si="212"/>
        <v>0</v>
      </c>
      <c r="I1561" s="203">
        <v>273</v>
      </c>
      <c r="J1561" s="25">
        <v>261</v>
      </c>
      <c r="K1561" s="25">
        <v>9</v>
      </c>
      <c r="L1561" s="184">
        <f t="shared" si="213"/>
        <v>3.4482758620689655E-2</v>
      </c>
      <c r="M1561" s="25"/>
      <c r="N1561" s="25">
        <v>3</v>
      </c>
      <c r="O1561" s="201">
        <f t="shared" si="219"/>
        <v>1.1363636363636364E-2</v>
      </c>
      <c r="P1561" s="172">
        <f t="shared" si="220"/>
        <v>289</v>
      </c>
      <c r="Q1561" s="173">
        <f t="shared" si="221"/>
        <v>277</v>
      </c>
      <c r="R1561" s="173">
        <f t="shared" si="222"/>
        <v>3</v>
      </c>
      <c r="S1561" s="193">
        <f t="shared" si="223"/>
        <v>1.0714285714285714E-2</v>
      </c>
    </row>
    <row r="1562" spans="1:19" x14ac:dyDescent="0.2">
      <c r="A1562" s="192" t="s">
        <v>391</v>
      </c>
      <c r="B1562" s="179" t="s">
        <v>234</v>
      </c>
      <c r="C1562" s="180" t="s">
        <v>235</v>
      </c>
      <c r="D1562" s="170">
        <v>1</v>
      </c>
      <c r="E1562" s="171">
        <v>1</v>
      </c>
      <c r="F1562" s="171"/>
      <c r="G1562" s="171"/>
      <c r="H1562" s="198">
        <f t="shared" si="212"/>
        <v>0</v>
      </c>
      <c r="I1562" s="203">
        <v>179</v>
      </c>
      <c r="J1562" s="25">
        <v>171</v>
      </c>
      <c r="K1562" s="25">
        <v>23</v>
      </c>
      <c r="L1562" s="184">
        <f t="shared" si="213"/>
        <v>0.13450292397660818</v>
      </c>
      <c r="M1562" s="25"/>
      <c r="N1562" s="25">
        <v>2</v>
      </c>
      <c r="O1562" s="201">
        <f t="shared" si="219"/>
        <v>1.1560693641618497E-2</v>
      </c>
      <c r="P1562" s="172">
        <f t="shared" si="220"/>
        <v>180</v>
      </c>
      <c r="Q1562" s="173">
        <f t="shared" si="221"/>
        <v>172</v>
      </c>
      <c r="R1562" s="173">
        <f t="shared" si="222"/>
        <v>2</v>
      </c>
      <c r="S1562" s="193">
        <f t="shared" si="223"/>
        <v>1.1494252873563218E-2</v>
      </c>
    </row>
    <row r="1563" spans="1:19" x14ac:dyDescent="0.2">
      <c r="A1563" s="192" t="s">
        <v>437</v>
      </c>
      <c r="B1563" s="179" t="s">
        <v>10</v>
      </c>
      <c r="C1563" s="180" t="s">
        <v>11</v>
      </c>
      <c r="D1563" s="170"/>
      <c r="E1563" s="171"/>
      <c r="F1563" s="171"/>
      <c r="G1563" s="171"/>
      <c r="H1563" s="198" t="str">
        <f t="shared" si="212"/>
        <v/>
      </c>
      <c r="I1563" s="203">
        <v>7</v>
      </c>
      <c r="J1563" s="25">
        <v>1</v>
      </c>
      <c r="K1563" s="25"/>
      <c r="L1563" s="184">
        <f t="shared" si="213"/>
        <v>0</v>
      </c>
      <c r="M1563" s="25"/>
      <c r="N1563" s="25">
        <v>6</v>
      </c>
      <c r="O1563" s="201">
        <f t="shared" si="214"/>
        <v>0.8571428571428571</v>
      </c>
      <c r="P1563" s="172">
        <f t="shared" si="215"/>
        <v>7</v>
      </c>
      <c r="Q1563" s="173">
        <f t="shared" si="216"/>
        <v>1</v>
      </c>
      <c r="R1563" s="173">
        <f t="shared" si="217"/>
        <v>6</v>
      </c>
      <c r="S1563" s="193">
        <f t="shared" si="218"/>
        <v>0.8571428571428571</v>
      </c>
    </row>
    <row r="1564" spans="1:19" x14ac:dyDescent="0.2">
      <c r="A1564" s="192" t="s">
        <v>437</v>
      </c>
      <c r="B1564" s="179" t="s">
        <v>17</v>
      </c>
      <c r="C1564" s="180" t="s">
        <v>18</v>
      </c>
      <c r="D1564" s="170"/>
      <c r="E1564" s="171"/>
      <c r="F1564" s="171"/>
      <c r="G1564" s="171"/>
      <c r="H1564" s="198" t="str">
        <f t="shared" si="212"/>
        <v/>
      </c>
      <c r="I1564" s="203">
        <v>699</v>
      </c>
      <c r="J1564" s="25">
        <v>363</v>
      </c>
      <c r="K1564" s="25">
        <v>165</v>
      </c>
      <c r="L1564" s="184">
        <f t="shared" si="213"/>
        <v>0.45454545454545453</v>
      </c>
      <c r="M1564" s="206">
        <v>186</v>
      </c>
      <c r="N1564" s="25">
        <v>133</v>
      </c>
      <c r="O1564" s="201">
        <f t="shared" si="214"/>
        <v>0.19501466275659823</v>
      </c>
      <c r="P1564" s="172">
        <f t="shared" si="215"/>
        <v>699</v>
      </c>
      <c r="Q1564" s="173">
        <f t="shared" si="216"/>
        <v>549</v>
      </c>
      <c r="R1564" s="173">
        <f t="shared" si="217"/>
        <v>133</v>
      </c>
      <c r="S1564" s="193">
        <f t="shared" si="218"/>
        <v>0.19501466275659823</v>
      </c>
    </row>
    <row r="1565" spans="1:19" ht="29" x14ac:dyDescent="0.2">
      <c r="A1565" s="192" t="s">
        <v>437</v>
      </c>
      <c r="B1565" s="179" t="s">
        <v>26</v>
      </c>
      <c r="C1565" s="180" t="s">
        <v>27</v>
      </c>
      <c r="D1565" s="170"/>
      <c r="E1565" s="171"/>
      <c r="F1565" s="171"/>
      <c r="G1565" s="171"/>
      <c r="H1565" s="198" t="str">
        <f t="shared" si="212"/>
        <v/>
      </c>
      <c r="I1565" s="203">
        <v>2</v>
      </c>
      <c r="J1565" s="25">
        <v>1</v>
      </c>
      <c r="K1565" s="25">
        <v>1</v>
      </c>
      <c r="L1565" s="184">
        <f t="shared" si="213"/>
        <v>1</v>
      </c>
      <c r="M1565" s="206"/>
      <c r="N1565" s="25">
        <v>1</v>
      </c>
      <c r="O1565" s="201">
        <f t="shared" si="214"/>
        <v>0.5</v>
      </c>
      <c r="P1565" s="172">
        <f t="shared" si="215"/>
        <v>2</v>
      </c>
      <c r="Q1565" s="173">
        <f t="shared" si="216"/>
        <v>1</v>
      </c>
      <c r="R1565" s="173">
        <f t="shared" si="217"/>
        <v>1</v>
      </c>
      <c r="S1565" s="193">
        <f t="shared" si="218"/>
        <v>0.5</v>
      </c>
    </row>
    <row r="1566" spans="1:19" ht="29" x14ac:dyDescent="0.2">
      <c r="A1566" s="192" t="s">
        <v>437</v>
      </c>
      <c r="B1566" s="179" t="s">
        <v>40</v>
      </c>
      <c r="C1566" s="180" t="s">
        <v>41</v>
      </c>
      <c r="D1566" s="170"/>
      <c r="E1566" s="171"/>
      <c r="F1566" s="171"/>
      <c r="G1566" s="171"/>
      <c r="H1566" s="198" t="str">
        <f t="shared" si="212"/>
        <v/>
      </c>
      <c r="I1566" s="203">
        <v>1</v>
      </c>
      <c r="J1566" s="25">
        <v>1</v>
      </c>
      <c r="K1566" s="25"/>
      <c r="L1566" s="184">
        <f t="shared" si="213"/>
        <v>0</v>
      </c>
      <c r="M1566" s="206"/>
      <c r="N1566" s="25"/>
      <c r="O1566" s="201">
        <f t="shared" si="214"/>
        <v>0</v>
      </c>
      <c r="P1566" s="172">
        <f t="shared" si="215"/>
        <v>1</v>
      </c>
      <c r="Q1566" s="173">
        <f t="shared" si="216"/>
        <v>1</v>
      </c>
      <c r="R1566" s="173" t="str">
        <f t="shared" si="217"/>
        <v/>
      </c>
      <c r="S1566" s="193" t="str">
        <f t="shared" si="218"/>
        <v/>
      </c>
    </row>
    <row r="1567" spans="1:19" x14ac:dyDescent="0.2">
      <c r="A1567" s="192" t="s">
        <v>437</v>
      </c>
      <c r="B1567" s="179" t="s">
        <v>42</v>
      </c>
      <c r="C1567" s="180" t="s">
        <v>43</v>
      </c>
      <c r="D1567" s="170"/>
      <c r="E1567" s="171"/>
      <c r="F1567" s="171"/>
      <c r="G1567" s="171"/>
      <c r="H1567" s="198" t="str">
        <f t="shared" si="212"/>
        <v/>
      </c>
      <c r="I1567" s="203">
        <v>556</v>
      </c>
      <c r="J1567" s="25">
        <v>265</v>
      </c>
      <c r="K1567" s="25">
        <v>53</v>
      </c>
      <c r="L1567" s="184">
        <f t="shared" si="213"/>
        <v>0.2</v>
      </c>
      <c r="M1567" s="206"/>
      <c r="N1567" s="25">
        <v>273</v>
      </c>
      <c r="O1567" s="201">
        <f t="shared" si="214"/>
        <v>0.50743494423791824</v>
      </c>
      <c r="P1567" s="172">
        <f t="shared" si="215"/>
        <v>556</v>
      </c>
      <c r="Q1567" s="173">
        <f t="shared" si="216"/>
        <v>265</v>
      </c>
      <c r="R1567" s="173">
        <f t="shared" si="217"/>
        <v>273</v>
      </c>
      <c r="S1567" s="193">
        <f t="shared" si="218"/>
        <v>0.50743494423791824</v>
      </c>
    </row>
    <row r="1568" spans="1:19" x14ac:dyDescent="0.2">
      <c r="A1568" s="192" t="s">
        <v>437</v>
      </c>
      <c r="B1568" s="179" t="s">
        <v>42</v>
      </c>
      <c r="C1568" s="180" t="s">
        <v>46</v>
      </c>
      <c r="D1568" s="170"/>
      <c r="E1568" s="171"/>
      <c r="F1568" s="171"/>
      <c r="G1568" s="171"/>
      <c r="H1568" s="198" t="str">
        <f t="shared" si="212"/>
        <v/>
      </c>
      <c r="I1568" s="203">
        <v>276</v>
      </c>
      <c r="J1568" s="25">
        <v>239</v>
      </c>
      <c r="K1568" s="25">
        <v>24</v>
      </c>
      <c r="L1568" s="184">
        <f t="shared" si="213"/>
        <v>0.100418410041841</v>
      </c>
      <c r="M1568" s="206"/>
      <c r="N1568" s="25">
        <v>42</v>
      </c>
      <c r="O1568" s="201">
        <f t="shared" si="214"/>
        <v>0.1494661921708185</v>
      </c>
      <c r="P1568" s="172">
        <f t="shared" si="215"/>
        <v>276</v>
      </c>
      <c r="Q1568" s="173">
        <f t="shared" si="216"/>
        <v>239</v>
      </c>
      <c r="R1568" s="173">
        <f t="shared" si="217"/>
        <v>42</v>
      </c>
      <c r="S1568" s="193">
        <f t="shared" si="218"/>
        <v>0.1494661921708185</v>
      </c>
    </row>
    <row r="1569" spans="1:19" x14ac:dyDescent="0.2">
      <c r="A1569" s="192" t="s">
        <v>437</v>
      </c>
      <c r="B1569" s="179" t="s">
        <v>47</v>
      </c>
      <c r="C1569" s="180" t="s">
        <v>48</v>
      </c>
      <c r="D1569" s="170"/>
      <c r="E1569" s="171"/>
      <c r="F1569" s="171"/>
      <c r="G1569" s="171"/>
      <c r="H1569" s="198" t="str">
        <f t="shared" si="212"/>
        <v/>
      </c>
      <c r="I1569" s="203">
        <v>186</v>
      </c>
      <c r="J1569" s="25">
        <v>116</v>
      </c>
      <c r="K1569" s="25">
        <v>41</v>
      </c>
      <c r="L1569" s="184">
        <f t="shared" si="213"/>
        <v>0.35344827586206895</v>
      </c>
      <c r="M1569" s="206"/>
      <c r="N1569" s="25">
        <v>58</v>
      </c>
      <c r="O1569" s="201">
        <f t="shared" si="214"/>
        <v>0.33333333333333331</v>
      </c>
      <c r="P1569" s="172">
        <f t="shared" si="215"/>
        <v>186</v>
      </c>
      <c r="Q1569" s="173">
        <f t="shared" si="216"/>
        <v>116</v>
      </c>
      <c r="R1569" s="173">
        <f t="shared" si="217"/>
        <v>58</v>
      </c>
      <c r="S1569" s="193">
        <f t="shared" si="218"/>
        <v>0.33333333333333331</v>
      </c>
    </row>
    <row r="1570" spans="1:19" x14ac:dyDescent="0.2">
      <c r="A1570" s="192" t="s">
        <v>437</v>
      </c>
      <c r="B1570" s="179" t="s">
        <v>55</v>
      </c>
      <c r="C1570" s="180" t="s">
        <v>56</v>
      </c>
      <c r="D1570" s="170"/>
      <c r="E1570" s="171"/>
      <c r="F1570" s="171"/>
      <c r="G1570" s="171"/>
      <c r="H1570" s="198" t="str">
        <f t="shared" si="212"/>
        <v/>
      </c>
      <c r="I1570" s="203">
        <v>202</v>
      </c>
      <c r="J1570" s="25">
        <v>150</v>
      </c>
      <c r="K1570" s="25">
        <v>7</v>
      </c>
      <c r="L1570" s="184">
        <f t="shared" si="213"/>
        <v>4.6666666666666669E-2</v>
      </c>
      <c r="M1570" s="206"/>
      <c r="N1570" s="25">
        <v>38</v>
      </c>
      <c r="O1570" s="201">
        <f t="shared" si="214"/>
        <v>0.20212765957446807</v>
      </c>
      <c r="P1570" s="172">
        <f t="shared" si="215"/>
        <v>202</v>
      </c>
      <c r="Q1570" s="173">
        <f t="shared" si="216"/>
        <v>150</v>
      </c>
      <c r="R1570" s="173">
        <f t="shared" si="217"/>
        <v>38</v>
      </c>
      <c r="S1570" s="193">
        <f t="shared" si="218"/>
        <v>0.20212765957446807</v>
      </c>
    </row>
    <row r="1571" spans="1:19" x14ac:dyDescent="0.2">
      <c r="A1571" s="192" t="s">
        <v>437</v>
      </c>
      <c r="B1571" s="179" t="s">
        <v>65</v>
      </c>
      <c r="C1571" s="180" t="s">
        <v>66</v>
      </c>
      <c r="D1571" s="170"/>
      <c r="E1571" s="171"/>
      <c r="F1571" s="171"/>
      <c r="G1571" s="171"/>
      <c r="H1571" s="198" t="str">
        <f t="shared" si="212"/>
        <v/>
      </c>
      <c r="I1571" s="203">
        <v>313</v>
      </c>
      <c r="J1571" s="25">
        <v>180</v>
      </c>
      <c r="K1571" s="25">
        <v>83</v>
      </c>
      <c r="L1571" s="184">
        <f t="shared" si="213"/>
        <v>0.46111111111111114</v>
      </c>
      <c r="M1571" s="206"/>
      <c r="N1571" s="25">
        <v>119</v>
      </c>
      <c r="O1571" s="201">
        <f t="shared" si="214"/>
        <v>0.39799331103678931</v>
      </c>
      <c r="P1571" s="172">
        <f t="shared" si="215"/>
        <v>313</v>
      </c>
      <c r="Q1571" s="173">
        <f t="shared" si="216"/>
        <v>180</v>
      </c>
      <c r="R1571" s="173">
        <f t="shared" si="217"/>
        <v>119</v>
      </c>
      <c r="S1571" s="193">
        <f t="shared" si="218"/>
        <v>0.39799331103678931</v>
      </c>
    </row>
    <row r="1572" spans="1:19" x14ac:dyDescent="0.2">
      <c r="A1572" s="192" t="s">
        <v>437</v>
      </c>
      <c r="B1572" s="179" t="s">
        <v>69</v>
      </c>
      <c r="C1572" s="180" t="s">
        <v>70</v>
      </c>
      <c r="D1572" s="170"/>
      <c r="E1572" s="171"/>
      <c r="F1572" s="171"/>
      <c r="G1572" s="171"/>
      <c r="H1572" s="198" t="str">
        <f t="shared" si="212"/>
        <v/>
      </c>
      <c r="I1572" s="203">
        <v>268</v>
      </c>
      <c r="J1572" s="25">
        <v>176</v>
      </c>
      <c r="K1572" s="25">
        <v>23</v>
      </c>
      <c r="L1572" s="184">
        <f t="shared" si="213"/>
        <v>0.13068181818181818</v>
      </c>
      <c r="M1572" s="206">
        <v>1</v>
      </c>
      <c r="N1572" s="25">
        <v>80</v>
      </c>
      <c r="O1572" s="201">
        <f t="shared" si="214"/>
        <v>0.31128404669260701</v>
      </c>
      <c r="P1572" s="172">
        <f t="shared" si="215"/>
        <v>268</v>
      </c>
      <c r="Q1572" s="173">
        <f t="shared" si="216"/>
        <v>177</v>
      </c>
      <c r="R1572" s="173">
        <f t="shared" si="217"/>
        <v>80</v>
      </c>
      <c r="S1572" s="193">
        <f t="shared" si="218"/>
        <v>0.31128404669260701</v>
      </c>
    </row>
    <row r="1573" spans="1:19" ht="43" x14ac:dyDescent="0.2">
      <c r="A1573" s="192" t="s">
        <v>437</v>
      </c>
      <c r="B1573" s="179" t="s">
        <v>546</v>
      </c>
      <c r="C1573" s="180" t="s">
        <v>73</v>
      </c>
      <c r="D1573" s="170"/>
      <c r="E1573" s="171"/>
      <c r="F1573" s="171"/>
      <c r="G1573" s="171"/>
      <c r="H1573" s="198" t="str">
        <f t="shared" si="212"/>
        <v/>
      </c>
      <c r="I1573" s="203">
        <v>656</v>
      </c>
      <c r="J1573" s="25">
        <v>5</v>
      </c>
      <c r="K1573" s="25">
        <v>3</v>
      </c>
      <c r="L1573" s="184">
        <f t="shared" si="213"/>
        <v>0.6</v>
      </c>
      <c r="M1573" s="206">
        <v>621</v>
      </c>
      <c r="N1573" s="25">
        <v>50</v>
      </c>
      <c r="O1573" s="201">
        <f t="shared" si="214"/>
        <v>7.3964497041420121E-2</v>
      </c>
      <c r="P1573" s="172">
        <f t="shared" si="215"/>
        <v>656</v>
      </c>
      <c r="Q1573" s="173">
        <f t="shared" si="216"/>
        <v>626</v>
      </c>
      <c r="R1573" s="173">
        <f t="shared" si="217"/>
        <v>50</v>
      </c>
      <c r="S1573" s="193">
        <f t="shared" si="218"/>
        <v>7.3964497041420121E-2</v>
      </c>
    </row>
    <row r="1574" spans="1:19" x14ac:dyDescent="0.2">
      <c r="A1574" s="192" t="s">
        <v>437</v>
      </c>
      <c r="B1574" s="179" t="s">
        <v>92</v>
      </c>
      <c r="C1574" s="180" t="s">
        <v>93</v>
      </c>
      <c r="D1574" s="170"/>
      <c r="E1574" s="171"/>
      <c r="F1574" s="171"/>
      <c r="G1574" s="171"/>
      <c r="H1574" s="198" t="str">
        <f t="shared" si="212"/>
        <v/>
      </c>
      <c r="I1574" s="203">
        <v>1974</v>
      </c>
      <c r="J1574" s="25">
        <v>1138</v>
      </c>
      <c r="K1574" s="25">
        <v>252</v>
      </c>
      <c r="L1574" s="184">
        <f t="shared" si="213"/>
        <v>0.22144112478031636</v>
      </c>
      <c r="M1574" s="206"/>
      <c r="N1574" s="25">
        <v>833</v>
      </c>
      <c r="O1574" s="201">
        <f t="shared" si="214"/>
        <v>0.42262810755961439</v>
      </c>
      <c r="P1574" s="172">
        <f t="shared" si="215"/>
        <v>1974</v>
      </c>
      <c r="Q1574" s="173">
        <f t="shared" si="216"/>
        <v>1138</v>
      </c>
      <c r="R1574" s="173">
        <f t="shared" si="217"/>
        <v>833</v>
      </c>
      <c r="S1574" s="193">
        <f t="shared" si="218"/>
        <v>0.42262810755961439</v>
      </c>
    </row>
    <row r="1575" spans="1:19" x14ac:dyDescent="0.2">
      <c r="A1575" s="192" t="s">
        <v>437</v>
      </c>
      <c r="B1575" s="179" t="s">
        <v>538</v>
      </c>
      <c r="C1575" s="180" t="s">
        <v>100</v>
      </c>
      <c r="D1575" s="170"/>
      <c r="E1575" s="171"/>
      <c r="F1575" s="171"/>
      <c r="G1575" s="171"/>
      <c r="H1575" s="198" t="str">
        <f t="shared" si="212"/>
        <v/>
      </c>
      <c r="I1575" s="203">
        <v>80</v>
      </c>
      <c r="J1575" s="25">
        <v>31</v>
      </c>
      <c r="K1575" s="25">
        <v>8</v>
      </c>
      <c r="L1575" s="184">
        <f t="shared" si="213"/>
        <v>0.25806451612903225</v>
      </c>
      <c r="M1575" s="206">
        <v>16</v>
      </c>
      <c r="N1575" s="25">
        <v>25</v>
      </c>
      <c r="O1575" s="201">
        <f t="shared" si="214"/>
        <v>0.34722222222222221</v>
      </c>
      <c r="P1575" s="172">
        <f t="shared" si="215"/>
        <v>80</v>
      </c>
      <c r="Q1575" s="173">
        <f t="shared" si="216"/>
        <v>47</v>
      </c>
      <c r="R1575" s="173">
        <f t="shared" si="217"/>
        <v>25</v>
      </c>
      <c r="S1575" s="193">
        <f t="shared" si="218"/>
        <v>0.34722222222222221</v>
      </c>
    </row>
    <row r="1576" spans="1:19" x14ac:dyDescent="0.2">
      <c r="A1576" s="192" t="s">
        <v>437</v>
      </c>
      <c r="B1576" s="179" t="s">
        <v>101</v>
      </c>
      <c r="C1576" s="180" t="s">
        <v>501</v>
      </c>
      <c r="D1576" s="170"/>
      <c r="E1576" s="171"/>
      <c r="F1576" s="171"/>
      <c r="G1576" s="171"/>
      <c r="H1576" s="198" t="str">
        <f t="shared" si="212"/>
        <v/>
      </c>
      <c r="I1576" s="203">
        <v>34</v>
      </c>
      <c r="J1576" s="25">
        <v>33</v>
      </c>
      <c r="K1576" s="25">
        <v>4</v>
      </c>
      <c r="L1576" s="184">
        <f t="shared" si="213"/>
        <v>0.12121212121212122</v>
      </c>
      <c r="M1576" s="206">
        <v>1</v>
      </c>
      <c r="N1576" s="25"/>
      <c r="O1576" s="201">
        <f t="shared" si="214"/>
        <v>0</v>
      </c>
      <c r="P1576" s="172">
        <f t="shared" si="215"/>
        <v>34</v>
      </c>
      <c r="Q1576" s="173">
        <f t="shared" si="216"/>
        <v>34</v>
      </c>
      <c r="R1576" s="173" t="str">
        <f t="shared" si="217"/>
        <v/>
      </c>
      <c r="S1576" s="193" t="str">
        <f t="shared" si="218"/>
        <v/>
      </c>
    </row>
    <row r="1577" spans="1:19" x14ac:dyDescent="0.2">
      <c r="A1577" s="192" t="s">
        <v>437</v>
      </c>
      <c r="B1577" s="179" t="s">
        <v>105</v>
      </c>
      <c r="C1577" s="180" t="s">
        <v>286</v>
      </c>
      <c r="D1577" s="170"/>
      <c r="E1577" s="171"/>
      <c r="F1577" s="171"/>
      <c r="G1577" s="171"/>
      <c r="H1577" s="198" t="str">
        <f t="shared" si="212"/>
        <v/>
      </c>
      <c r="I1577" s="203">
        <v>57</v>
      </c>
      <c r="J1577" s="25">
        <v>26</v>
      </c>
      <c r="K1577" s="25">
        <v>6</v>
      </c>
      <c r="L1577" s="184">
        <f t="shared" si="213"/>
        <v>0.23076923076923078</v>
      </c>
      <c r="M1577" s="206">
        <v>1</v>
      </c>
      <c r="N1577" s="25">
        <v>18</v>
      </c>
      <c r="O1577" s="201">
        <f t="shared" si="214"/>
        <v>0.4</v>
      </c>
      <c r="P1577" s="172">
        <f t="shared" si="215"/>
        <v>57</v>
      </c>
      <c r="Q1577" s="173">
        <f t="shared" si="216"/>
        <v>27</v>
      </c>
      <c r="R1577" s="173">
        <f t="shared" si="217"/>
        <v>18</v>
      </c>
      <c r="S1577" s="193">
        <f t="shared" si="218"/>
        <v>0.4</v>
      </c>
    </row>
    <row r="1578" spans="1:19" x14ac:dyDescent="0.2">
      <c r="A1578" s="192" t="s">
        <v>437</v>
      </c>
      <c r="B1578" s="179" t="s">
        <v>105</v>
      </c>
      <c r="C1578" s="180" t="s">
        <v>106</v>
      </c>
      <c r="D1578" s="170"/>
      <c r="E1578" s="171"/>
      <c r="F1578" s="171"/>
      <c r="G1578" s="171"/>
      <c r="H1578" s="198" t="str">
        <f t="shared" si="212"/>
        <v/>
      </c>
      <c r="I1578" s="203">
        <v>6</v>
      </c>
      <c r="J1578" s="25">
        <v>6</v>
      </c>
      <c r="K1578" s="25">
        <v>5</v>
      </c>
      <c r="L1578" s="184">
        <f t="shared" si="213"/>
        <v>0.83333333333333337</v>
      </c>
      <c r="M1578" s="206"/>
      <c r="N1578" s="25"/>
      <c r="O1578" s="201">
        <f t="shared" si="214"/>
        <v>0</v>
      </c>
      <c r="P1578" s="172">
        <f t="shared" si="215"/>
        <v>6</v>
      </c>
      <c r="Q1578" s="173">
        <f t="shared" si="216"/>
        <v>6</v>
      </c>
      <c r="R1578" s="173" t="str">
        <f t="shared" si="217"/>
        <v/>
      </c>
      <c r="S1578" s="193" t="str">
        <f t="shared" si="218"/>
        <v/>
      </c>
    </row>
    <row r="1579" spans="1:19" x14ac:dyDescent="0.2">
      <c r="A1579" s="192" t="s">
        <v>437</v>
      </c>
      <c r="B1579" s="179" t="s">
        <v>110</v>
      </c>
      <c r="C1579" s="180" t="s">
        <v>111</v>
      </c>
      <c r="D1579" s="170"/>
      <c r="E1579" s="171"/>
      <c r="F1579" s="171"/>
      <c r="G1579" s="171"/>
      <c r="H1579" s="198" t="str">
        <f t="shared" si="212"/>
        <v/>
      </c>
      <c r="I1579" s="203">
        <v>28</v>
      </c>
      <c r="J1579" s="25">
        <v>10</v>
      </c>
      <c r="K1579" s="25">
        <v>2</v>
      </c>
      <c r="L1579" s="184">
        <f t="shared" si="213"/>
        <v>0.2</v>
      </c>
      <c r="M1579" s="206"/>
      <c r="N1579" s="25">
        <v>7</v>
      </c>
      <c r="O1579" s="201">
        <f t="shared" si="214"/>
        <v>0.41176470588235292</v>
      </c>
      <c r="P1579" s="172">
        <f t="shared" si="215"/>
        <v>28</v>
      </c>
      <c r="Q1579" s="173">
        <f t="shared" si="216"/>
        <v>10</v>
      </c>
      <c r="R1579" s="173">
        <f t="shared" si="217"/>
        <v>7</v>
      </c>
      <c r="S1579" s="193">
        <f t="shared" si="218"/>
        <v>0.41176470588235292</v>
      </c>
    </row>
    <row r="1580" spans="1:19" x14ac:dyDescent="0.2">
      <c r="A1580" s="192" t="s">
        <v>437</v>
      </c>
      <c r="B1580" s="179" t="s">
        <v>112</v>
      </c>
      <c r="C1580" s="180" t="s">
        <v>113</v>
      </c>
      <c r="D1580" s="170"/>
      <c r="E1580" s="171"/>
      <c r="F1580" s="171"/>
      <c r="G1580" s="171"/>
      <c r="H1580" s="198" t="str">
        <f t="shared" si="212"/>
        <v/>
      </c>
      <c r="I1580" s="203">
        <v>519</v>
      </c>
      <c r="J1580" s="25">
        <v>338</v>
      </c>
      <c r="K1580" s="25">
        <v>80</v>
      </c>
      <c r="L1580" s="184">
        <f t="shared" si="213"/>
        <v>0.23668639053254437</v>
      </c>
      <c r="M1580" s="206">
        <v>8</v>
      </c>
      <c r="N1580" s="25">
        <v>178</v>
      </c>
      <c r="O1580" s="201">
        <f t="shared" si="214"/>
        <v>0.33969465648854963</v>
      </c>
      <c r="P1580" s="172">
        <f t="shared" si="215"/>
        <v>519</v>
      </c>
      <c r="Q1580" s="173">
        <f t="shared" si="216"/>
        <v>346</v>
      </c>
      <c r="R1580" s="173">
        <f t="shared" si="217"/>
        <v>178</v>
      </c>
      <c r="S1580" s="193">
        <f t="shared" si="218"/>
        <v>0.33969465648854963</v>
      </c>
    </row>
    <row r="1581" spans="1:19" x14ac:dyDescent="0.2">
      <c r="A1581" s="192" t="s">
        <v>437</v>
      </c>
      <c r="B1581" s="179" t="s">
        <v>116</v>
      </c>
      <c r="C1581" s="180" t="s">
        <v>117</v>
      </c>
      <c r="D1581" s="170"/>
      <c r="E1581" s="171"/>
      <c r="F1581" s="171"/>
      <c r="G1581" s="171"/>
      <c r="H1581" s="198" t="str">
        <f t="shared" si="212"/>
        <v/>
      </c>
      <c r="I1581" s="203">
        <v>980</v>
      </c>
      <c r="J1581" s="25">
        <v>495</v>
      </c>
      <c r="K1581" s="25">
        <v>210</v>
      </c>
      <c r="L1581" s="184">
        <f t="shared" si="213"/>
        <v>0.42424242424242425</v>
      </c>
      <c r="M1581" s="206"/>
      <c r="N1581" s="25">
        <v>466</v>
      </c>
      <c r="O1581" s="201">
        <f t="shared" si="214"/>
        <v>0.48491155046826223</v>
      </c>
      <c r="P1581" s="172">
        <f t="shared" si="215"/>
        <v>980</v>
      </c>
      <c r="Q1581" s="173">
        <f t="shared" si="216"/>
        <v>495</v>
      </c>
      <c r="R1581" s="173">
        <f t="shared" si="217"/>
        <v>466</v>
      </c>
      <c r="S1581" s="193">
        <f t="shared" si="218"/>
        <v>0.48491155046826223</v>
      </c>
    </row>
    <row r="1582" spans="1:19" x14ac:dyDescent="0.2">
      <c r="A1582" s="192" t="s">
        <v>437</v>
      </c>
      <c r="B1582" s="179" t="s">
        <v>122</v>
      </c>
      <c r="C1582" s="180" t="s">
        <v>123</v>
      </c>
      <c r="D1582" s="170"/>
      <c r="E1582" s="171"/>
      <c r="F1582" s="171"/>
      <c r="G1582" s="171"/>
      <c r="H1582" s="198" t="str">
        <f t="shared" si="212"/>
        <v/>
      </c>
      <c r="I1582" s="203">
        <v>847</v>
      </c>
      <c r="J1582" s="25">
        <v>271</v>
      </c>
      <c r="K1582" s="25">
        <v>107</v>
      </c>
      <c r="L1582" s="184">
        <f t="shared" si="213"/>
        <v>0.39483394833948338</v>
      </c>
      <c r="M1582" s="206">
        <v>18</v>
      </c>
      <c r="N1582" s="25">
        <v>527</v>
      </c>
      <c r="O1582" s="201">
        <f t="shared" si="214"/>
        <v>0.64583333333333337</v>
      </c>
      <c r="P1582" s="172">
        <f t="shared" si="215"/>
        <v>847</v>
      </c>
      <c r="Q1582" s="173">
        <f t="shared" si="216"/>
        <v>289</v>
      </c>
      <c r="R1582" s="173">
        <f t="shared" si="217"/>
        <v>527</v>
      </c>
      <c r="S1582" s="193">
        <f t="shared" si="218"/>
        <v>0.64583333333333337</v>
      </c>
    </row>
    <row r="1583" spans="1:19" x14ac:dyDescent="0.2">
      <c r="A1583" s="192" t="s">
        <v>437</v>
      </c>
      <c r="B1583" s="179" t="s">
        <v>508</v>
      </c>
      <c r="C1583" s="180" t="s">
        <v>509</v>
      </c>
      <c r="D1583" s="170"/>
      <c r="E1583" s="171"/>
      <c r="F1583" s="171"/>
      <c r="G1583" s="171"/>
      <c r="H1583" s="198" t="str">
        <f t="shared" si="212"/>
        <v/>
      </c>
      <c r="I1583" s="203">
        <v>69</v>
      </c>
      <c r="J1583" s="25">
        <v>69</v>
      </c>
      <c r="K1583" s="25">
        <v>12</v>
      </c>
      <c r="L1583" s="184">
        <f t="shared" si="213"/>
        <v>0.17391304347826086</v>
      </c>
      <c r="M1583" s="206"/>
      <c r="N1583" s="25"/>
      <c r="O1583" s="201">
        <f t="shared" si="214"/>
        <v>0</v>
      </c>
      <c r="P1583" s="172">
        <f t="shared" si="215"/>
        <v>69</v>
      </c>
      <c r="Q1583" s="173">
        <f t="shared" si="216"/>
        <v>69</v>
      </c>
      <c r="R1583" s="173" t="str">
        <f t="shared" si="217"/>
        <v/>
      </c>
      <c r="S1583" s="193" t="str">
        <f t="shared" si="218"/>
        <v/>
      </c>
    </row>
    <row r="1584" spans="1:19" x14ac:dyDescent="0.2">
      <c r="A1584" s="192" t="s">
        <v>437</v>
      </c>
      <c r="B1584" s="179" t="s">
        <v>133</v>
      </c>
      <c r="C1584" s="180" t="s">
        <v>134</v>
      </c>
      <c r="D1584" s="170"/>
      <c r="E1584" s="171"/>
      <c r="F1584" s="171"/>
      <c r="G1584" s="171"/>
      <c r="H1584" s="198" t="str">
        <f t="shared" ref="H1584:H1663" si="224">IF((E1584+G1584)&lt;&gt;0,G1584/(E1584+G1584),"")</f>
        <v/>
      </c>
      <c r="I1584" s="203">
        <v>612</v>
      </c>
      <c r="J1584" s="25">
        <v>404</v>
      </c>
      <c r="K1584" s="25">
        <v>188</v>
      </c>
      <c r="L1584" s="184">
        <f t="shared" ref="L1584:L1663" si="225">IF(J1584&lt;&gt;0,K1584/J1584,"")</f>
        <v>0.46534653465346537</v>
      </c>
      <c r="M1584" s="206"/>
      <c r="N1584" s="25">
        <v>189</v>
      </c>
      <c r="O1584" s="201">
        <f t="shared" ref="O1584:O1663" si="226">IF((J1584+M1584+N1584)&lt;&gt;0,N1584/(J1584+M1584+N1584),"")</f>
        <v>0.31871838111298484</v>
      </c>
      <c r="P1584" s="172">
        <f t="shared" ref="P1584:P1663" si="227">IF(SUM(D1584,I1584)&gt;0,SUM(D1584,I1584),"")</f>
        <v>612</v>
      </c>
      <c r="Q1584" s="173">
        <f t="shared" ref="Q1584:Q1663" si="228">IF(SUM(E1584,J1584, M1584)&gt;0,SUM(E1584,J1584, M1584),"")</f>
        <v>404</v>
      </c>
      <c r="R1584" s="173">
        <f t="shared" ref="R1584:R1663" si="229">IF(SUM(G1584,N1584)&gt;0,SUM(G1584,N1584),"")</f>
        <v>189</v>
      </c>
      <c r="S1584" s="193">
        <f t="shared" ref="S1584:S1663" si="230">IFERROR(IF((Q1584+R1584)&lt;&gt;0,R1584/(Q1584+R1584),""),"")</f>
        <v>0.31871838111298484</v>
      </c>
    </row>
    <row r="1585" spans="1:19" x14ac:dyDescent="0.2">
      <c r="A1585" s="192" t="s">
        <v>437</v>
      </c>
      <c r="B1585" s="179" t="s">
        <v>147</v>
      </c>
      <c r="C1585" s="180" t="s">
        <v>148</v>
      </c>
      <c r="D1585" s="170"/>
      <c r="E1585" s="171"/>
      <c r="F1585" s="171"/>
      <c r="G1585" s="171"/>
      <c r="H1585" s="198" t="str">
        <f t="shared" si="224"/>
        <v/>
      </c>
      <c r="I1585" s="203">
        <v>704</v>
      </c>
      <c r="J1585" s="25">
        <v>72</v>
      </c>
      <c r="K1585" s="25">
        <v>21</v>
      </c>
      <c r="L1585" s="184">
        <f t="shared" si="225"/>
        <v>0.29166666666666669</v>
      </c>
      <c r="M1585" s="206"/>
      <c r="N1585" s="25">
        <v>635</v>
      </c>
      <c r="O1585" s="201">
        <f t="shared" si="226"/>
        <v>0.8981612446958982</v>
      </c>
      <c r="P1585" s="172">
        <f t="shared" si="227"/>
        <v>704</v>
      </c>
      <c r="Q1585" s="173">
        <f t="shared" si="228"/>
        <v>72</v>
      </c>
      <c r="R1585" s="173">
        <f t="shared" si="229"/>
        <v>635</v>
      </c>
      <c r="S1585" s="193">
        <f t="shared" si="230"/>
        <v>0.8981612446958982</v>
      </c>
    </row>
    <row r="1586" spans="1:19" x14ac:dyDescent="0.2">
      <c r="A1586" s="192" t="s">
        <v>437</v>
      </c>
      <c r="B1586" s="179" t="s">
        <v>153</v>
      </c>
      <c r="C1586" s="180" t="s">
        <v>154</v>
      </c>
      <c r="D1586" s="170"/>
      <c r="E1586" s="171"/>
      <c r="F1586" s="171"/>
      <c r="G1586" s="171"/>
      <c r="H1586" s="198" t="str">
        <f t="shared" si="224"/>
        <v/>
      </c>
      <c r="I1586" s="203">
        <v>943</v>
      </c>
      <c r="J1586" s="25">
        <v>229</v>
      </c>
      <c r="K1586" s="25">
        <v>12</v>
      </c>
      <c r="L1586" s="184">
        <f t="shared" si="225"/>
        <v>5.2401746724890827E-2</v>
      </c>
      <c r="M1586" s="206"/>
      <c r="N1586" s="25">
        <v>658</v>
      </c>
      <c r="O1586" s="201">
        <f t="shared" si="226"/>
        <v>0.74182638105975196</v>
      </c>
      <c r="P1586" s="172">
        <f t="shared" si="227"/>
        <v>943</v>
      </c>
      <c r="Q1586" s="173">
        <f t="shared" si="228"/>
        <v>229</v>
      </c>
      <c r="R1586" s="173">
        <f t="shared" si="229"/>
        <v>658</v>
      </c>
      <c r="S1586" s="193">
        <f t="shared" si="230"/>
        <v>0.74182638105975196</v>
      </c>
    </row>
    <row r="1587" spans="1:19" x14ac:dyDescent="0.2">
      <c r="A1587" s="192" t="s">
        <v>437</v>
      </c>
      <c r="B1587" s="179" t="s">
        <v>166</v>
      </c>
      <c r="C1587" s="180" t="s">
        <v>167</v>
      </c>
      <c r="D1587" s="170"/>
      <c r="E1587" s="171"/>
      <c r="F1587" s="171"/>
      <c r="G1587" s="171"/>
      <c r="H1587" s="198" t="str">
        <f t="shared" si="224"/>
        <v/>
      </c>
      <c r="I1587" s="203">
        <v>45</v>
      </c>
      <c r="J1587" s="25">
        <v>41</v>
      </c>
      <c r="K1587" s="25">
        <v>18</v>
      </c>
      <c r="L1587" s="184">
        <f t="shared" si="225"/>
        <v>0.43902439024390244</v>
      </c>
      <c r="M1587" s="206"/>
      <c r="N1587" s="25">
        <v>8</v>
      </c>
      <c r="O1587" s="201">
        <f t="shared" si="226"/>
        <v>0.16326530612244897</v>
      </c>
      <c r="P1587" s="172">
        <f t="shared" si="227"/>
        <v>45</v>
      </c>
      <c r="Q1587" s="173">
        <f t="shared" si="228"/>
        <v>41</v>
      </c>
      <c r="R1587" s="173">
        <f t="shared" si="229"/>
        <v>8</v>
      </c>
      <c r="S1587" s="193">
        <f t="shared" si="230"/>
        <v>0.16326530612244897</v>
      </c>
    </row>
    <row r="1588" spans="1:19" ht="29" x14ac:dyDescent="0.2">
      <c r="A1588" s="192" t="s">
        <v>437</v>
      </c>
      <c r="B1588" s="179" t="s">
        <v>168</v>
      </c>
      <c r="C1588" s="180" t="s">
        <v>170</v>
      </c>
      <c r="D1588" s="170"/>
      <c r="E1588" s="171"/>
      <c r="F1588" s="171"/>
      <c r="G1588" s="171"/>
      <c r="H1588" s="198" t="str">
        <f t="shared" si="224"/>
        <v/>
      </c>
      <c r="I1588" s="203">
        <v>1968</v>
      </c>
      <c r="J1588" s="25">
        <v>1821</v>
      </c>
      <c r="K1588" s="25">
        <v>1282</v>
      </c>
      <c r="L1588" s="184">
        <f t="shared" si="225"/>
        <v>0.70400878638110931</v>
      </c>
      <c r="M1588" s="206">
        <v>14</v>
      </c>
      <c r="N1588" s="25">
        <v>116</v>
      </c>
      <c r="O1588" s="201">
        <f t="shared" si="226"/>
        <v>5.945668887749872E-2</v>
      </c>
      <c r="P1588" s="172">
        <f t="shared" si="227"/>
        <v>1968</v>
      </c>
      <c r="Q1588" s="173">
        <f t="shared" si="228"/>
        <v>1835</v>
      </c>
      <c r="R1588" s="173">
        <f t="shared" si="229"/>
        <v>116</v>
      </c>
      <c r="S1588" s="193">
        <f t="shared" si="230"/>
        <v>5.945668887749872E-2</v>
      </c>
    </row>
    <row r="1589" spans="1:19" x14ac:dyDescent="0.2">
      <c r="A1589" s="192" t="s">
        <v>437</v>
      </c>
      <c r="B1589" s="179" t="s">
        <v>174</v>
      </c>
      <c r="C1589" s="180" t="s">
        <v>175</v>
      </c>
      <c r="D1589" s="170"/>
      <c r="E1589" s="171"/>
      <c r="F1589" s="171"/>
      <c r="G1589" s="171"/>
      <c r="H1589" s="198" t="str">
        <f t="shared" si="224"/>
        <v/>
      </c>
      <c r="I1589" s="203">
        <v>546</v>
      </c>
      <c r="J1589" s="25">
        <v>426</v>
      </c>
      <c r="K1589" s="25">
        <v>279</v>
      </c>
      <c r="L1589" s="184">
        <f t="shared" si="225"/>
        <v>0.65492957746478875</v>
      </c>
      <c r="M1589" s="206">
        <v>4</v>
      </c>
      <c r="N1589" s="25">
        <v>118</v>
      </c>
      <c r="O1589" s="201">
        <f t="shared" si="226"/>
        <v>0.21532846715328466</v>
      </c>
      <c r="P1589" s="172">
        <f t="shared" si="227"/>
        <v>546</v>
      </c>
      <c r="Q1589" s="173">
        <f t="shared" si="228"/>
        <v>430</v>
      </c>
      <c r="R1589" s="173">
        <f t="shared" si="229"/>
        <v>118</v>
      </c>
      <c r="S1589" s="193">
        <f t="shared" si="230"/>
        <v>0.21532846715328466</v>
      </c>
    </row>
    <row r="1590" spans="1:19" x14ac:dyDescent="0.2">
      <c r="A1590" s="192" t="s">
        <v>437</v>
      </c>
      <c r="B1590" s="179" t="s">
        <v>178</v>
      </c>
      <c r="C1590" s="180" t="s">
        <v>496</v>
      </c>
      <c r="D1590" s="170"/>
      <c r="E1590" s="171"/>
      <c r="F1590" s="171"/>
      <c r="G1590" s="171"/>
      <c r="H1590" s="198" t="str">
        <f t="shared" si="224"/>
        <v/>
      </c>
      <c r="I1590" s="203">
        <v>19</v>
      </c>
      <c r="J1590" s="25">
        <v>16</v>
      </c>
      <c r="K1590" s="25">
        <v>8</v>
      </c>
      <c r="L1590" s="184">
        <f t="shared" si="225"/>
        <v>0.5</v>
      </c>
      <c r="M1590" s="206"/>
      <c r="N1590" s="25">
        <v>1</v>
      </c>
      <c r="O1590" s="201">
        <f t="shared" si="226"/>
        <v>5.8823529411764705E-2</v>
      </c>
      <c r="P1590" s="172">
        <f t="shared" si="227"/>
        <v>19</v>
      </c>
      <c r="Q1590" s="173">
        <f t="shared" si="228"/>
        <v>16</v>
      </c>
      <c r="R1590" s="173">
        <f t="shared" si="229"/>
        <v>1</v>
      </c>
      <c r="S1590" s="193">
        <f t="shared" si="230"/>
        <v>5.8823529411764705E-2</v>
      </c>
    </row>
    <row r="1591" spans="1:19" x14ac:dyDescent="0.2">
      <c r="A1591" s="192" t="s">
        <v>437</v>
      </c>
      <c r="B1591" s="179" t="s">
        <v>182</v>
      </c>
      <c r="C1591" s="180" t="s">
        <v>184</v>
      </c>
      <c r="D1591" s="170"/>
      <c r="E1591" s="171"/>
      <c r="F1591" s="171"/>
      <c r="G1591" s="171"/>
      <c r="H1591" s="198" t="str">
        <f t="shared" si="224"/>
        <v/>
      </c>
      <c r="I1591" s="203">
        <v>104</v>
      </c>
      <c r="J1591" s="25">
        <v>89</v>
      </c>
      <c r="K1591" s="25">
        <v>60</v>
      </c>
      <c r="L1591" s="184">
        <f t="shared" si="225"/>
        <v>0.6741573033707865</v>
      </c>
      <c r="M1591" s="206"/>
      <c r="N1591" s="25">
        <v>23</v>
      </c>
      <c r="O1591" s="201">
        <f t="shared" si="226"/>
        <v>0.20535714285714285</v>
      </c>
      <c r="P1591" s="172">
        <f t="shared" si="227"/>
        <v>104</v>
      </c>
      <c r="Q1591" s="173">
        <f t="shared" si="228"/>
        <v>89</v>
      </c>
      <c r="R1591" s="173">
        <f t="shared" si="229"/>
        <v>23</v>
      </c>
      <c r="S1591" s="193">
        <f t="shared" si="230"/>
        <v>0.20535714285714285</v>
      </c>
    </row>
    <row r="1592" spans="1:19" x14ac:dyDescent="0.2">
      <c r="A1592" s="192" t="s">
        <v>437</v>
      </c>
      <c r="B1592" s="179" t="s">
        <v>542</v>
      </c>
      <c r="C1592" s="180" t="s">
        <v>118</v>
      </c>
      <c r="D1592" s="170"/>
      <c r="E1592" s="171"/>
      <c r="F1592" s="171"/>
      <c r="G1592" s="171"/>
      <c r="H1592" s="198" t="str">
        <f t="shared" si="224"/>
        <v/>
      </c>
      <c r="I1592" s="203">
        <v>28</v>
      </c>
      <c r="J1592" s="25">
        <v>17</v>
      </c>
      <c r="K1592" s="25">
        <v>3</v>
      </c>
      <c r="L1592" s="184">
        <f t="shared" si="225"/>
        <v>0.17647058823529413</v>
      </c>
      <c r="M1592" s="206"/>
      <c r="N1592" s="25">
        <v>6</v>
      </c>
      <c r="O1592" s="201">
        <f t="shared" si="226"/>
        <v>0.2608695652173913</v>
      </c>
      <c r="P1592" s="172">
        <f t="shared" si="227"/>
        <v>28</v>
      </c>
      <c r="Q1592" s="173">
        <f t="shared" si="228"/>
        <v>17</v>
      </c>
      <c r="R1592" s="173">
        <f t="shared" si="229"/>
        <v>6</v>
      </c>
      <c r="S1592" s="193">
        <f t="shared" si="230"/>
        <v>0.2608695652173913</v>
      </c>
    </row>
    <row r="1593" spans="1:19" x14ac:dyDescent="0.2">
      <c r="A1593" s="192" t="s">
        <v>437</v>
      </c>
      <c r="B1593" s="179" t="s">
        <v>189</v>
      </c>
      <c r="C1593" s="180" t="s">
        <v>190</v>
      </c>
      <c r="D1593" s="170"/>
      <c r="E1593" s="171"/>
      <c r="F1593" s="171"/>
      <c r="G1593" s="171"/>
      <c r="H1593" s="198" t="str">
        <f t="shared" si="224"/>
        <v/>
      </c>
      <c r="I1593" s="203">
        <v>19</v>
      </c>
      <c r="J1593" s="25">
        <v>7</v>
      </c>
      <c r="K1593" s="25">
        <v>4</v>
      </c>
      <c r="L1593" s="184">
        <f t="shared" si="225"/>
        <v>0.5714285714285714</v>
      </c>
      <c r="M1593" s="206"/>
      <c r="N1593" s="25">
        <v>7</v>
      </c>
      <c r="O1593" s="201">
        <f t="shared" si="226"/>
        <v>0.5</v>
      </c>
      <c r="P1593" s="172">
        <f t="shared" si="227"/>
        <v>19</v>
      </c>
      <c r="Q1593" s="173">
        <f t="shared" si="228"/>
        <v>7</v>
      </c>
      <c r="R1593" s="173">
        <f t="shared" si="229"/>
        <v>7</v>
      </c>
      <c r="S1593" s="193">
        <f t="shared" si="230"/>
        <v>0.5</v>
      </c>
    </row>
    <row r="1594" spans="1:19" x14ac:dyDescent="0.2">
      <c r="A1594" s="192" t="s">
        <v>437</v>
      </c>
      <c r="B1594" s="179" t="s">
        <v>489</v>
      </c>
      <c r="C1594" s="180" t="s">
        <v>197</v>
      </c>
      <c r="D1594" s="170"/>
      <c r="E1594" s="171"/>
      <c r="F1594" s="171"/>
      <c r="G1594" s="171"/>
      <c r="H1594" s="198" t="str">
        <f t="shared" si="224"/>
        <v/>
      </c>
      <c r="I1594" s="203">
        <v>14</v>
      </c>
      <c r="J1594" s="25">
        <v>10</v>
      </c>
      <c r="K1594" s="25">
        <v>2</v>
      </c>
      <c r="L1594" s="184">
        <f t="shared" si="225"/>
        <v>0.2</v>
      </c>
      <c r="M1594" s="206"/>
      <c r="N1594" s="25">
        <v>6</v>
      </c>
      <c r="O1594" s="201">
        <f t="shared" si="226"/>
        <v>0.375</v>
      </c>
      <c r="P1594" s="172">
        <f t="shared" si="227"/>
        <v>14</v>
      </c>
      <c r="Q1594" s="173">
        <f t="shared" si="228"/>
        <v>10</v>
      </c>
      <c r="R1594" s="173">
        <f t="shared" si="229"/>
        <v>6</v>
      </c>
      <c r="S1594" s="193">
        <f t="shared" si="230"/>
        <v>0.375</v>
      </c>
    </row>
    <row r="1595" spans="1:19" x14ac:dyDescent="0.2">
      <c r="A1595" s="192" t="s">
        <v>437</v>
      </c>
      <c r="B1595" s="179" t="s">
        <v>198</v>
      </c>
      <c r="C1595" s="180" t="s">
        <v>199</v>
      </c>
      <c r="D1595" s="170"/>
      <c r="E1595" s="171"/>
      <c r="F1595" s="171"/>
      <c r="G1595" s="171"/>
      <c r="H1595" s="198" t="str">
        <f t="shared" si="224"/>
        <v/>
      </c>
      <c r="I1595" s="203">
        <v>2849</v>
      </c>
      <c r="J1595" s="25">
        <v>1982</v>
      </c>
      <c r="K1595" s="25">
        <v>670</v>
      </c>
      <c r="L1595" s="184">
        <f t="shared" si="225"/>
        <v>0.33804238143289606</v>
      </c>
      <c r="M1595" s="206"/>
      <c r="N1595" s="25">
        <v>945</v>
      </c>
      <c r="O1595" s="201">
        <f t="shared" si="226"/>
        <v>0.32285616672360778</v>
      </c>
      <c r="P1595" s="172">
        <f t="shared" si="227"/>
        <v>2849</v>
      </c>
      <c r="Q1595" s="173">
        <f t="shared" si="228"/>
        <v>1982</v>
      </c>
      <c r="R1595" s="173">
        <f t="shared" si="229"/>
        <v>945</v>
      </c>
      <c r="S1595" s="193">
        <f t="shared" si="230"/>
        <v>0.32285616672360778</v>
      </c>
    </row>
    <row r="1596" spans="1:19" x14ac:dyDescent="0.2">
      <c r="A1596" s="192" t="s">
        <v>437</v>
      </c>
      <c r="B1596" s="179" t="s">
        <v>204</v>
      </c>
      <c r="C1596" s="180" t="s">
        <v>206</v>
      </c>
      <c r="D1596" s="170"/>
      <c r="E1596" s="171"/>
      <c r="F1596" s="171"/>
      <c r="G1596" s="171"/>
      <c r="H1596" s="198" t="str">
        <f t="shared" si="224"/>
        <v/>
      </c>
      <c r="I1596" s="203">
        <v>4694</v>
      </c>
      <c r="J1596" s="25">
        <v>3506</v>
      </c>
      <c r="K1596" s="25">
        <v>2589</v>
      </c>
      <c r="L1596" s="184">
        <f t="shared" si="225"/>
        <v>0.73844837421563037</v>
      </c>
      <c r="M1596" s="206"/>
      <c r="N1596" s="25">
        <v>834</v>
      </c>
      <c r="O1596" s="201">
        <f t="shared" si="226"/>
        <v>0.19216589861751152</v>
      </c>
      <c r="P1596" s="172">
        <f t="shared" si="227"/>
        <v>4694</v>
      </c>
      <c r="Q1596" s="173">
        <f t="shared" si="228"/>
        <v>3506</v>
      </c>
      <c r="R1596" s="173">
        <f t="shared" si="229"/>
        <v>834</v>
      </c>
      <c r="S1596" s="193">
        <f t="shared" si="230"/>
        <v>0.19216589861751152</v>
      </c>
    </row>
    <row r="1597" spans="1:19" x14ac:dyDescent="0.2">
      <c r="A1597" s="192" t="s">
        <v>437</v>
      </c>
      <c r="B1597" s="179" t="s">
        <v>209</v>
      </c>
      <c r="C1597" s="180" t="s">
        <v>493</v>
      </c>
      <c r="D1597" s="170"/>
      <c r="E1597" s="171"/>
      <c r="F1597" s="171"/>
      <c r="G1597" s="171"/>
      <c r="H1597" s="198" t="str">
        <f t="shared" si="224"/>
        <v/>
      </c>
      <c r="I1597" s="203">
        <v>54</v>
      </c>
      <c r="J1597" s="25">
        <v>27</v>
      </c>
      <c r="K1597" s="25">
        <v>17</v>
      </c>
      <c r="L1597" s="184">
        <f t="shared" si="225"/>
        <v>0.62962962962962965</v>
      </c>
      <c r="M1597" s="206"/>
      <c r="N1597" s="25">
        <v>24</v>
      </c>
      <c r="O1597" s="201">
        <f t="shared" si="226"/>
        <v>0.47058823529411764</v>
      </c>
      <c r="P1597" s="172">
        <f t="shared" si="227"/>
        <v>54</v>
      </c>
      <c r="Q1597" s="173">
        <f t="shared" si="228"/>
        <v>27</v>
      </c>
      <c r="R1597" s="173">
        <f t="shared" si="229"/>
        <v>24</v>
      </c>
      <c r="S1597" s="193">
        <f t="shared" si="230"/>
        <v>0.47058823529411764</v>
      </c>
    </row>
    <row r="1598" spans="1:19" ht="29" x14ac:dyDescent="0.2">
      <c r="A1598" s="192" t="s">
        <v>437</v>
      </c>
      <c r="B1598" s="179" t="s">
        <v>212</v>
      </c>
      <c r="C1598" s="180" t="s">
        <v>213</v>
      </c>
      <c r="D1598" s="170"/>
      <c r="E1598" s="171"/>
      <c r="F1598" s="171"/>
      <c r="G1598" s="171"/>
      <c r="H1598" s="198" t="str">
        <f t="shared" si="224"/>
        <v/>
      </c>
      <c r="I1598" s="203">
        <v>617</v>
      </c>
      <c r="J1598" s="25">
        <v>471</v>
      </c>
      <c r="K1598" s="25">
        <v>226</v>
      </c>
      <c r="L1598" s="184">
        <f t="shared" si="225"/>
        <v>0.47983014861995754</v>
      </c>
      <c r="M1598" s="206">
        <v>1</v>
      </c>
      <c r="N1598" s="25">
        <v>135</v>
      </c>
      <c r="O1598" s="201">
        <f t="shared" si="226"/>
        <v>0.22240527182866557</v>
      </c>
      <c r="P1598" s="172">
        <f t="shared" si="227"/>
        <v>617</v>
      </c>
      <c r="Q1598" s="173">
        <f t="shared" si="228"/>
        <v>472</v>
      </c>
      <c r="R1598" s="173">
        <f t="shared" si="229"/>
        <v>135</v>
      </c>
      <c r="S1598" s="193">
        <f t="shared" si="230"/>
        <v>0.22240527182866557</v>
      </c>
    </row>
    <row r="1599" spans="1:19" x14ac:dyDescent="0.2">
      <c r="A1599" s="192" t="s">
        <v>437</v>
      </c>
      <c r="B1599" s="179" t="s">
        <v>215</v>
      </c>
      <c r="C1599" s="180" t="s">
        <v>217</v>
      </c>
      <c r="D1599" s="170"/>
      <c r="E1599" s="171"/>
      <c r="F1599" s="171"/>
      <c r="G1599" s="171"/>
      <c r="H1599" s="198" t="str">
        <f t="shared" si="224"/>
        <v/>
      </c>
      <c r="I1599" s="203">
        <v>756</v>
      </c>
      <c r="J1599" s="25">
        <v>745</v>
      </c>
      <c r="K1599" s="25">
        <v>578</v>
      </c>
      <c r="L1599" s="184">
        <f t="shared" si="225"/>
        <v>0.77583892617449668</v>
      </c>
      <c r="M1599" s="206">
        <v>16</v>
      </c>
      <c r="N1599" s="25">
        <v>16</v>
      </c>
      <c r="O1599" s="201">
        <f t="shared" si="226"/>
        <v>2.0592020592020591E-2</v>
      </c>
      <c r="P1599" s="172">
        <f t="shared" si="227"/>
        <v>756</v>
      </c>
      <c r="Q1599" s="173">
        <f t="shared" si="228"/>
        <v>761</v>
      </c>
      <c r="R1599" s="173">
        <f t="shared" si="229"/>
        <v>16</v>
      </c>
      <c r="S1599" s="193">
        <f t="shared" si="230"/>
        <v>2.0592020592020591E-2</v>
      </c>
    </row>
    <row r="1600" spans="1:19" x14ac:dyDescent="0.2">
      <c r="A1600" s="192" t="s">
        <v>437</v>
      </c>
      <c r="B1600" s="179" t="s">
        <v>220</v>
      </c>
      <c r="C1600" s="180" t="s">
        <v>226</v>
      </c>
      <c r="D1600" s="170"/>
      <c r="E1600" s="171"/>
      <c r="F1600" s="171"/>
      <c r="G1600" s="171"/>
      <c r="H1600" s="198" t="str">
        <f t="shared" si="224"/>
        <v/>
      </c>
      <c r="I1600" s="203">
        <v>487</v>
      </c>
      <c r="J1600" s="25">
        <v>381</v>
      </c>
      <c r="K1600" s="25">
        <v>100</v>
      </c>
      <c r="L1600" s="184">
        <f t="shared" si="225"/>
        <v>0.26246719160104987</v>
      </c>
      <c r="M1600" s="206"/>
      <c r="N1600" s="25">
        <v>58</v>
      </c>
      <c r="O1600" s="201">
        <f t="shared" si="226"/>
        <v>0.13211845102505695</v>
      </c>
      <c r="P1600" s="172">
        <f t="shared" si="227"/>
        <v>487</v>
      </c>
      <c r="Q1600" s="173">
        <f t="shared" si="228"/>
        <v>381</v>
      </c>
      <c r="R1600" s="173">
        <f t="shared" si="229"/>
        <v>58</v>
      </c>
      <c r="S1600" s="193">
        <f t="shared" si="230"/>
        <v>0.13211845102505695</v>
      </c>
    </row>
    <row r="1601" spans="1:19" x14ac:dyDescent="0.2">
      <c r="A1601" s="192" t="s">
        <v>437</v>
      </c>
      <c r="B1601" s="179" t="s">
        <v>233</v>
      </c>
      <c r="C1601" s="180" t="s">
        <v>254</v>
      </c>
      <c r="D1601" s="170"/>
      <c r="E1601" s="171"/>
      <c r="F1601" s="171"/>
      <c r="G1601" s="171"/>
      <c r="H1601" s="198" t="str">
        <f t="shared" si="224"/>
        <v/>
      </c>
      <c r="I1601" s="203">
        <v>41</v>
      </c>
      <c r="J1601" s="25">
        <v>16</v>
      </c>
      <c r="K1601" s="25">
        <v>3</v>
      </c>
      <c r="L1601" s="184">
        <f t="shared" si="225"/>
        <v>0.1875</v>
      </c>
      <c r="M1601" s="206"/>
      <c r="N1601" s="25">
        <v>21</v>
      </c>
      <c r="O1601" s="201">
        <f t="shared" si="226"/>
        <v>0.56756756756756754</v>
      </c>
      <c r="P1601" s="172">
        <f t="shared" si="227"/>
        <v>41</v>
      </c>
      <c r="Q1601" s="173">
        <f t="shared" si="228"/>
        <v>16</v>
      </c>
      <c r="R1601" s="173">
        <f t="shared" si="229"/>
        <v>21</v>
      </c>
      <c r="S1601" s="193">
        <f t="shared" si="230"/>
        <v>0.56756756756756754</v>
      </c>
    </row>
    <row r="1602" spans="1:19" x14ac:dyDescent="0.2">
      <c r="A1602" s="192" t="s">
        <v>399</v>
      </c>
      <c r="B1602" s="179" t="s">
        <v>4</v>
      </c>
      <c r="C1602" s="180" t="s">
        <v>5</v>
      </c>
      <c r="D1602" s="170">
        <v>0</v>
      </c>
      <c r="E1602" s="171">
        <v>0</v>
      </c>
      <c r="F1602" s="171">
        <v>0</v>
      </c>
      <c r="G1602" s="171">
        <v>0</v>
      </c>
      <c r="H1602" s="198" t="str">
        <f t="shared" si="224"/>
        <v/>
      </c>
      <c r="I1602" s="203">
        <v>895</v>
      </c>
      <c r="J1602" s="25">
        <v>641</v>
      </c>
      <c r="K1602" s="25">
        <v>491</v>
      </c>
      <c r="L1602" s="184">
        <f t="shared" si="225"/>
        <v>0.765990639625585</v>
      </c>
      <c r="M1602" s="206">
        <v>5</v>
      </c>
      <c r="N1602" s="25">
        <v>249</v>
      </c>
      <c r="O1602" s="201">
        <f t="shared" ref="O1602:O1630" si="231">IF((J1602+M1602+N1602)&lt;&gt;0,N1602/(J1602+M1602+N1602),"")</f>
        <v>0.27821229050279328</v>
      </c>
      <c r="P1602" s="172">
        <f t="shared" ref="P1602:P1630" si="232">IF(SUM(D1602,I1602)&gt;0,SUM(D1602,I1602),"")</f>
        <v>895</v>
      </c>
      <c r="Q1602" s="173">
        <f t="shared" ref="Q1602:Q1630" si="233">IF(SUM(E1602,J1602, M1602)&gt;0,SUM(E1602,J1602, M1602),"")</f>
        <v>646</v>
      </c>
      <c r="R1602" s="173">
        <f t="shared" ref="R1602:R1630" si="234">IF(SUM(G1602,N1602)&gt;0,SUM(G1602,N1602),"")</f>
        <v>249</v>
      </c>
      <c r="S1602" s="193">
        <f t="shared" ref="S1602:S1630" si="235">IFERROR(IF((Q1602+R1602)&lt;&gt;0,R1602/(Q1602+R1602),""),"")</f>
        <v>0.27821229050279328</v>
      </c>
    </row>
    <row r="1603" spans="1:19" x14ac:dyDescent="0.2">
      <c r="A1603" s="192" t="s">
        <v>399</v>
      </c>
      <c r="B1603" s="179" t="s">
        <v>8</v>
      </c>
      <c r="C1603" s="180" t="s">
        <v>9</v>
      </c>
      <c r="D1603" s="170">
        <v>0</v>
      </c>
      <c r="E1603" s="171">
        <v>0</v>
      </c>
      <c r="F1603" s="171">
        <v>0</v>
      </c>
      <c r="G1603" s="171">
        <v>0</v>
      </c>
      <c r="H1603" s="198" t="str">
        <f t="shared" si="224"/>
        <v/>
      </c>
      <c r="I1603" s="203">
        <v>3</v>
      </c>
      <c r="J1603" s="25">
        <v>2</v>
      </c>
      <c r="K1603" s="25">
        <v>1</v>
      </c>
      <c r="L1603" s="184">
        <f t="shared" si="225"/>
        <v>0.5</v>
      </c>
      <c r="M1603" s="206">
        <v>0</v>
      </c>
      <c r="N1603" s="25">
        <v>1</v>
      </c>
      <c r="O1603" s="201">
        <f t="shared" si="231"/>
        <v>0.33333333333333331</v>
      </c>
      <c r="P1603" s="172">
        <f t="shared" si="232"/>
        <v>3</v>
      </c>
      <c r="Q1603" s="173">
        <f t="shared" si="233"/>
        <v>2</v>
      </c>
      <c r="R1603" s="173">
        <f t="shared" si="234"/>
        <v>1</v>
      </c>
      <c r="S1603" s="193">
        <f t="shared" si="235"/>
        <v>0.33333333333333331</v>
      </c>
    </row>
    <row r="1604" spans="1:19" x14ac:dyDescent="0.2">
      <c r="A1604" s="192" t="s">
        <v>399</v>
      </c>
      <c r="B1604" s="179" t="s">
        <v>10</v>
      </c>
      <c r="C1604" s="180" t="s">
        <v>12</v>
      </c>
      <c r="D1604" s="170">
        <v>0</v>
      </c>
      <c r="E1604" s="171">
        <v>0</v>
      </c>
      <c r="F1604" s="171">
        <v>0</v>
      </c>
      <c r="G1604" s="171">
        <v>0</v>
      </c>
      <c r="H1604" s="198" t="str">
        <f t="shared" si="224"/>
        <v/>
      </c>
      <c r="I1604" s="203">
        <v>42</v>
      </c>
      <c r="J1604" s="25">
        <v>23</v>
      </c>
      <c r="K1604" s="25">
        <v>22</v>
      </c>
      <c r="L1604" s="184">
        <f t="shared" si="225"/>
        <v>0.95652173913043481</v>
      </c>
      <c r="M1604" s="206">
        <v>19</v>
      </c>
      <c r="N1604" s="25">
        <v>0</v>
      </c>
      <c r="O1604" s="201">
        <f t="shared" si="231"/>
        <v>0</v>
      </c>
      <c r="P1604" s="172">
        <f t="shared" si="232"/>
        <v>42</v>
      </c>
      <c r="Q1604" s="173">
        <f t="shared" si="233"/>
        <v>42</v>
      </c>
      <c r="R1604" s="173" t="str">
        <f t="shared" si="234"/>
        <v/>
      </c>
      <c r="S1604" s="193" t="str">
        <f t="shared" si="235"/>
        <v/>
      </c>
    </row>
    <row r="1605" spans="1:19" x14ac:dyDescent="0.2">
      <c r="A1605" s="192" t="s">
        <v>399</v>
      </c>
      <c r="B1605" s="179" t="s">
        <v>13</v>
      </c>
      <c r="C1605" s="180" t="s">
        <v>14</v>
      </c>
      <c r="D1605" s="170">
        <v>0</v>
      </c>
      <c r="E1605" s="171">
        <v>0</v>
      </c>
      <c r="F1605" s="171">
        <v>0</v>
      </c>
      <c r="G1605" s="171">
        <v>0</v>
      </c>
      <c r="H1605" s="198" t="str">
        <f t="shared" si="224"/>
        <v/>
      </c>
      <c r="I1605" s="203">
        <v>471</v>
      </c>
      <c r="J1605" s="25">
        <v>471</v>
      </c>
      <c r="K1605" s="25">
        <v>468</v>
      </c>
      <c r="L1605" s="184">
        <f t="shared" si="225"/>
        <v>0.99363057324840764</v>
      </c>
      <c r="M1605" s="206">
        <v>0</v>
      </c>
      <c r="N1605" s="25">
        <v>0</v>
      </c>
      <c r="O1605" s="201">
        <f t="shared" si="231"/>
        <v>0</v>
      </c>
      <c r="P1605" s="172">
        <f t="shared" si="232"/>
        <v>471</v>
      </c>
      <c r="Q1605" s="173">
        <f t="shared" si="233"/>
        <v>471</v>
      </c>
      <c r="R1605" s="173" t="str">
        <f t="shared" si="234"/>
        <v/>
      </c>
      <c r="S1605" s="193" t="str">
        <f t="shared" si="235"/>
        <v/>
      </c>
    </row>
    <row r="1606" spans="1:19" x14ac:dyDescent="0.2">
      <c r="A1606" s="192" t="s">
        <v>399</v>
      </c>
      <c r="B1606" s="179" t="s">
        <v>15</v>
      </c>
      <c r="C1606" s="180" t="s">
        <v>16</v>
      </c>
      <c r="D1606" s="170">
        <v>0</v>
      </c>
      <c r="E1606" s="171">
        <v>0</v>
      </c>
      <c r="F1606" s="171">
        <v>0</v>
      </c>
      <c r="G1606" s="171">
        <v>0</v>
      </c>
      <c r="H1606" s="198" t="str">
        <f t="shared" si="224"/>
        <v/>
      </c>
      <c r="I1606" s="203">
        <v>1162</v>
      </c>
      <c r="J1606" s="25">
        <v>1124</v>
      </c>
      <c r="K1606" s="25">
        <v>928</v>
      </c>
      <c r="L1606" s="184">
        <f t="shared" si="225"/>
        <v>0.82562277580071175</v>
      </c>
      <c r="M1606" s="206">
        <v>0</v>
      </c>
      <c r="N1606" s="25">
        <v>38</v>
      </c>
      <c r="O1606" s="201">
        <f t="shared" si="231"/>
        <v>3.2702237521514632E-2</v>
      </c>
      <c r="P1606" s="172">
        <f t="shared" si="232"/>
        <v>1162</v>
      </c>
      <c r="Q1606" s="173">
        <f t="shared" si="233"/>
        <v>1124</v>
      </c>
      <c r="R1606" s="173">
        <f t="shared" si="234"/>
        <v>38</v>
      </c>
      <c r="S1606" s="193">
        <f t="shared" si="235"/>
        <v>3.2702237521514632E-2</v>
      </c>
    </row>
    <row r="1607" spans="1:19" x14ac:dyDescent="0.2">
      <c r="A1607" s="192" t="s">
        <v>399</v>
      </c>
      <c r="B1607" s="179" t="s">
        <v>17</v>
      </c>
      <c r="C1607" s="180" t="s">
        <v>18</v>
      </c>
      <c r="D1607" s="170">
        <v>0</v>
      </c>
      <c r="E1607" s="171">
        <v>0</v>
      </c>
      <c r="F1607" s="171">
        <v>0</v>
      </c>
      <c r="G1607" s="171">
        <v>0</v>
      </c>
      <c r="H1607" s="198" t="str">
        <f t="shared" si="224"/>
        <v/>
      </c>
      <c r="I1607" s="203">
        <v>366</v>
      </c>
      <c r="J1607" s="25">
        <v>298</v>
      </c>
      <c r="K1607" s="25">
        <v>136</v>
      </c>
      <c r="L1607" s="184">
        <f t="shared" si="225"/>
        <v>0.4563758389261745</v>
      </c>
      <c r="M1607" s="206">
        <v>9</v>
      </c>
      <c r="N1607" s="25">
        <v>59</v>
      </c>
      <c r="O1607" s="201">
        <f t="shared" si="231"/>
        <v>0.16120218579234974</v>
      </c>
      <c r="P1607" s="172">
        <f t="shared" si="232"/>
        <v>366</v>
      </c>
      <c r="Q1607" s="173">
        <f t="shared" si="233"/>
        <v>307</v>
      </c>
      <c r="R1607" s="173">
        <f t="shared" si="234"/>
        <v>59</v>
      </c>
      <c r="S1607" s="193">
        <f t="shared" si="235"/>
        <v>0.16120218579234974</v>
      </c>
    </row>
    <row r="1608" spans="1:19" x14ac:dyDescent="0.2">
      <c r="A1608" s="192" t="s">
        <v>399</v>
      </c>
      <c r="B1608" s="179" t="s">
        <v>28</v>
      </c>
      <c r="C1608" s="180" t="s">
        <v>30</v>
      </c>
      <c r="D1608" s="170">
        <v>0</v>
      </c>
      <c r="E1608" s="171">
        <v>0</v>
      </c>
      <c r="F1608" s="171">
        <v>0</v>
      </c>
      <c r="G1608" s="171">
        <v>0</v>
      </c>
      <c r="H1608" s="198" t="str">
        <f t="shared" si="224"/>
        <v/>
      </c>
      <c r="I1608" s="203">
        <v>8</v>
      </c>
      <c r="J1608" s="25">
        <v>6</v>
      </c>
      <c r="K1608" s="25">
        <v>3</v>
      </c>
      <c r="L1608" s="184">
        <f t="shared" si="225"/>
        <v>0.5</v>
      </c>
      <c r="M1608" s="206">
        <v>0</v>
      </c>
      <c r="N1608" s="25">
        <v>2</v>
      </c>
      <c r="O1608" s="201">
        <f t="shared" si="231"/>
        <v>0.25</v>
      </c>
      <c r="P1608" s="172">
        <f t="shared" si="232"/>
        <v>8</v>
      </c>
      <c r="Q1608" s="173">
        <f t="shared" si="233"/>
        <v>6</v>
      </c>
      <c r="R1608" s="173">
        <f t="shared" si="234"/>
        <v>2</v>
      </c>
      <c r="S1608" s="193">
        <f t="shared" si="235"/>
        <v>0.25</v>
      </c>
    </row>
    <row r="1609" spans="1:19" x14ac:dyDescent="0.2">
      <c r="A1609" s="192" t="s">
        <v>399</v>
      </c>
      <c r="B1609" s="179" t="s">
        <v>28</v>
      </c>
      <c r="C1609" s="180" t="s">
        <v>31</v>
      </c>
      <c r="D1609" s="170">
        <v>0</v>
      </c>
      <c r="E1609" s="171">
        <v>0</v>
      </c>
      <c r="F1609" s="171">
        <v>0</v>
      </c>
      <c r="G1609" s="171">
        <v>0</v>
      </c>
      <c r="H1609" s="198" t="str">
        <f t="shared" si="224"/>
        <v/>
      </c>
      <c r="I1609" s="203">
        <v>40</v>
      </c>
      <c r="J1609" s="25">
        <v>37</v>
      </c>
      <c r="K1609" s="25">
        <v>33</v>
      </c>
      <c r="L1609" s="184">
        <f t="shared" si="225"/>
        <v>0.89189189189189189</v>
      </c>
      <c r="M1609" s="206">
        <v>0</v>
      </c>
      <c r="N1609" s="25">
        <v>3</v>
      </c>
      <c r="O1609" s="201">
        <f t="shared" si="231"/>
        <v>7.4999999999999997E-2</v>
      </c>
      <c r="P1609" s="172">
        <f t="shared" si="232"/>
        <v>40</v>
      </c>
      <c r="Q1609" s="173">
        <f t="shared" si="233"/>
        <v>37</v>
      </c>
      <c r="R1609" s="173">
        <f t="shared" si="234"/>
        <v>3</v>
      </c>
      <c r="S1609" s="193">
        <f t="shared" si="235"/>
        <v>7.4999999999999997E-2</v>
      </c>
    </row>
    <row r="1610" spans="1:19" x14ac:dyDescent="0.2">
      <c r="A1610" s="192" t="s">
        <v>399</v>
      </c>
      <c r="B1610" s="179" t="s">
        <v>34</v>
      </c>
      <c r="C1610" s="180" t="s">
        <v>266</v>
      </c>
      <c r="D1610" s="170">
        <v>1</v>
      </c>
      <c r="E1610" s="171">
        <v>1</v>
      </c>
      <c r="F1610" s="171">
        <v>0</v>
      </c>
      <c r="G1610" s="171">
        <v>0</v>
      </c>
      <c r="H1610" s="198">
        <f t="shared" si="224"/>
        <v>0</v>
      </c>
      <c r="I1610" s="203">
        <v>267</v>
      </c>
      <c r="J1610" s="25">
        <v>212</v>
      </c>
      <c r="K1610" s="25">
        <v>86</v>
      </c>
      <c r="L1610" s="184">
        <f t="shared" si="225"/>
        <v>0.40566037735849059</v>
      </c>
      <c r="M1610" s="206">
        <v>1</v>
      </c>
      <c r="N1610" s="25">
        <v>54</v>
      </c>
      <c r="O1610" s="201">
        <f t="shared" si="231"/>
        <v>0.20224719101123595</v>
      </c>
      <c r="P1610" s="172">
        <f t="shared" si="232"/>
        <v>268</v>
      </c>
      <c r="Q1610" s="173">
        <f t="shared" si="233"/>
        <v>214</v>
      </c>
      <c r="R1610" s="173">
        <f t="shared" si="234"/>
        <v>54</v>
      </c>
      <c r="S1610" s="193">
        <f t="shared" si="235"/>
        <v>0.20149253731343283</v>
      </c>
    </row>
    <row r="1611" spans="1:19" x14ac:dyDescent="0.2">
      <c r="A1611" s="192" t="s">
        <v>399</v>
      </c>
      <c r="B1611" s="179" t="s">
        <v>35</v>
      </c>
      <c r="C1611" s="180" t="s">
        <v>267</v>
      </c>
      <c r="D1611" s="170">
        <v>0</v>
      </c>
      <c r="E1611" s="171">
        <v>0</v>
      </c>
      <c r="F1611" s="171">
        <v>0</v>
      </c>
      <c r="G1611" s="171">
        <v>0</v>
      </c>
      <c r="H1611" s="198" t="str">
        <f t="shared" si="224"/>
        <v/>
      </c>
      <c r="I1611" s="203">
        <v>338</v>
      </c>
      <c r="J1611" s="25">
        <v>326</v>
      </c>
      <c r="K1611" s="25">
        <v>324</v>
      </c>
      <c r="L1611" s="184">
        <f t="shared" si="225"/>
        <v>0.99386503067484666</v>
      </c>
      <c r="M1611" s="206">
        <v>5</v>
      </c>
      <c r="N1611" s="25">
        <v>7</v>
      </c>
      <c r="O1611" s="201">
        <f t="shared" si="231"/>
        <v>2.0710059171597635E-2</v>
      </c>
      <c r="P1611" s="172">
        <f t="shared" si="232"/>
        <v>338</v>
      </c>
      <c r="Q1611" s="173">
        <f t="shared" si="233"/>
        <v>331</v>
      </c>
      <c r="R1611" s="173">
        <f t="shared" si="234"/>
        <v>7</v>
      </c>
      <c r="S1611" s="193">
        <f t="shared" si="235"/>
        <v>2.0710059171597635E-2</v>
      </c>
    </row>
    <row r="1612" spans="1:19" x14ac:dyDescent="0.2">
      <c r="A1612" s="192" t="s">
        <v>399</v>
      </c>
      <c r="B1612" s="179" t="s">
        <v>35</v>
      </c>
      <c r="C1612" s="180" t="s">
        <v>38</v>
      </c>
      <c r="D1612" s="170">
        <v>4</v>
      </c>
      <c r="E1612" s="171">
        <v>4</v>
      </c>
      <c r="F1612" s="171">
        <v>0</v>
      </c>
      <c r="G1612" s="171">
        <v>0</v>
      </c>
      <c r="H1612" s="198">
        <f t="shared" si="224"/>
        <v>0</v>
      </c>
      <c r="I1612" s="203">
        <v>448</v>
      </c>
      <c r="J1612" s="25">
        <v>443</v>
      </c>
      <c r="K1612" s="25">
        <v>313</v>
      </c>
      <c r="L1612" s="184">
        <f t="shared" si="225"/>
        <v>0.7065462753950339</v>
      </c>
      <c r="M1612" s="206">
        <v>1</v>
      </c>
      <c r="N1612" s="25">
        <v>4</v>
      </c>
      <c r="O1612" s="201">
        <f t="shared" si="231"/>
        <v>8.9285714285714281E-3</v>
      </c>
      <c r="P1612" s="172">
        <f t="shared" si="232"/>
        <v>452</v>
      </c>
      <c r="Q1612" s="173">
        <f t="shared" si="233"/>
        <v>448</v>
      </c>
      <c r="R1612" s="173">
        <f t="shared" si="234"/>
        <v>4</v>
      </c>
      <c r="S1612" s="193">
        <f t="shared" si="235"/>
        <v>8.8495575221238937E-3</v>
      </c>
    </row>
    <row r="1613" spans="1:19" ht="29" x14ac:dyDescent="0.2">
      <c r="A1613" s="192" t="s">
        <v>399</v>
      </c>
      <c r="B1613" s="179" t="s">
        <v>40</v>
      </c>
      <c r="C1613" s="180" t="s">
        <v>41</v>
      </c>
      <c r="D1613" s="170">
        <v>0</v>
      </c>
      <c r="E1613" s="171">
        <v>0</v>
      </c>
      <c r="F1613" s="171">
        <v>0</v>
      </c>
      <c r="G1613" s="171">
        <v>0</v>
      </c>
      <c r="H1613" s="198" t="str">
        <f t="shared" si="224"/>
        <v/>
      </c>
      <c r="I1613" s="203">
        <v>11</v>
      </c>
      <c r="J1613" s="25">
        <v>11</v>
      </c>
      <c r="K1613" s="25">
        <v>11</v>
      </c>
      <c r="L1613" s="184">
        <f t="shared" si="225"/>
        <v>1</v>
      </c>
      <c r="M1613" s="206">
        <v>0</v>
      </c>
      <c r="N1613" s="25">
        <v>0</v>
      </c>
      <c r="O1613" s="201">
        <f t="shared" si="231"/>
        <v>0</v>
      </c>
      <c r="P1613" s="172">
        <f t="shared" si="232"/>
        <v>11</v>
      </c>
      <c r="Q1613" s="173">
        <f t="shared" si="233"/>
        <v>11</v>
      </c>
      <c r="R1613" s="173" t="str">
        <f t="shared" si="234"/>
        <v/>
      </c>
      <c r="S1613" s="193" t="str">
        <f t="shared" si="235"/>
        <v/>
      </c>
    </row>
    <row r="1614" spans="1:19" x14ac:dyDescent="0.2">
      <c r="A1614" s="192" t="s">
        <v>399</v>
      </c>
      <c r="B1614" s="179" t="s">
        <v>42</v>
      </c>
      <c r="C1614" s="180" t="s">
        <v>43</v>
      </c>
      <c r="D1614" s="170">
        <v>0</v>
      </c>
      <c r="E1614" s="171">
        <v>0</v>
      </c>
      <c r="F1614" s="171">
        <v>0</v>
      </c>
      <c r="G1614" s="171">
        <v>0</v>
      </c>
      <c r="H1614" s="198" t="str">
        <f t="shared" si="224"/>
        <v/>
      </c>
      <c r="I1614" s="203">
        <v>473</v>
      </c>
      <c r="J1614" s="25">
        <v>409</v>
      </c>
      <c r="K1614" s="25">
        <v>142</v>
      </c>
      <c r="L1614" s="184">
        <f t="shared" si="225"/>
        <v>0.3471882640586797</v>
      </c>
      <c r="M1614" s="206">
        <v>0</v>
      </c>
      <c r="N1614" s="25">
        <v>64</v>
      </c>
      <c r="O1614" s="201">
        <f t="shared" si="231"/>
        <v>0.13530655391120508</v>
      </c>
      <c r="P1614" s="172">
        <f t="shared" si="232"/>
        <v>473</v>
      </c>
      <c r="Q1614" s="173">
        <f t="shared" si="233"/>
        <v>409</v>
      </c>
      <c r="R1614" s="173">
        <f t="shared" si="234"/>
        <v>64</v>
      </c>
      <c r="S1614" s="193">
        <f t="shared" si="235"/>
        <v>0.13530655391120508</v>
      </c>
    </row>
    <row r="1615" spans="1:19" ht="29" x14ac:dyDescent="0.2">
      <c r="A1615" s="192" t="s">
        <v>399</v>
      </c>
      <c r="B1615" s="179" t="s">
        <v>42</v>
      </c>
      <c r="C1615" s="180" t="s">
        <v>45</v>
      </c>
      <c r="D1615" s="170">
        <v>0</v>
      </c>
      <c r="E1615" s="171">
        <v>0</v>
      </c>
      <c r="F1615" s="171">
        <v>0</v>
      </c>
      <c r="G1615" s="171">
        <v>0</v>
      </c>
      <c r="H1615" s="198" t="str">
        <f t="shared" si="224"/>
        <v/>
      </c>
      <c r="I1615" s="203">
        <v>163</v>
      </c>
      <c r="J1615" s="25">
        <v>125</v>
      </c>
      <c r="K1615" s="25">
        <v>86</v>
      </c>
      <c r="L1615" s="184">
        <f t="shared" si="225"/>
        <v>0.68799999999999994</v>
      </c>
      <c r="M1615" s="206">
        <v>0</v>
      </c>
      <c r="N1615" s="25">
        <v>38</v>
      </c>
      <c r="O1615" s="201">
        <f t="shared" si="231"/>
        <v>0.23312883435582821</v>
      </c>
      <c r="P1615" s="172">
        <f t="shared" si="232"/>
        <v>163</v>
      </c>
      <c r="Q1615" s="173">
        <f t="shared" si="233"/>
        <v>125</v>
      </c>
      <c r="R1615" s="173">
        <f t="shared" si="234"/>
        <v>38</v>
      </c>
      <c r="S1615" s="193">
        <f t="shared" si="235"/>
        <v>0.23312883435582821</v>
      </c>
    </row>
    <row r="1616" spans="1:19" x14ac:dyDescent="0.2">
      <c r="A1616" s="192" t="s">
        <v>399</v>
      </c>
      <c r="B1616" s="179" t="s">
        <v>42</v>
      </c>
      <c r="C1616" s="180" t="s">
        <v>46</v>
      </c>
      <c r="D1616" s="170">
        <v>1</v>
      </c>
      <c r="E1616" s="171">
        <v>1</v>
      </c>
      <c r="F1616" s="171">
        <v>0</v>
      </c>
      <c r="G1616" s="171">
        <v>0</v>
      </c>
      <c r="H1616" s="198">
        <f t="shared" si="224"/>
        <v>0</v>
      </c>
      <c r="I1616" s="203">
        <v>371</v>
      </c>
      <c r="J1616" s="25">
        <v>349</v>
      </c>
      <c r="K1616" s="25">
        <v>155</v>
      </c>
      <c r="L1616" s="184">
        <f t="shared" si="225"/>
        <v>0.44412607449856734</v>
      </c>
      <c r="M1616" s="206">
        <v>0</v>
      </c>
      <c r="N1616" s="25">
        <v>22</v>
      </c>
      <c r="O1616" s="201">
        <f t="shared" si="231"/>
        <v>5.9299191374663072E-2</v>
      </c>
      <c r="P1616" s="172">
        <f t="shared" si="232"/>
        <v>372</v>
      </c>
      <c r="Q1616" s="173">
        <f t="shared" si="233"/>
        <v>350</v>
      </c>
      <c r="R1616" s="173">
        <f t="shared" si="234"/>
        <v>22</v>
      </c>
      <c r="S1616" s="193">
        <f t="shared" si="235"/>
        <v>5.9139784946236562E-2</v>
      </c>
    </row>
    <row r="1617" spans="1:19" x14ac:dyDescent="0.2">
      <c r="A1617" s="192" t="s">
        <v>399</v>
      </c>
      <c r="B1617" s="179" t="s">
        <v>47</v>
      </c>
      <c r="C1617" s="180" t="s">
        <v>48</v>
      </c>
      <c r="D1617" s="170">
        <v>0</v>
      </c>
      <c r="E1617" s="171">
        <v>0</v>
      </c>
      <c r="F1617" s="171">
        <v>0</v>
      </c>
      <c r="G1617" s="171">
        <v>0</v>
      </c>
      <c r="H1617" s="198" t="str">
        <f t="shared" si="224"/>
        <v/>
      </c>
      <c r="I1617" s="203">
        <v>13</v>
      </c>
      <c r="J1617" s="25">
        <v>12</v>
      </c>
      <c r="K1617" s="25">
        <v>11</v>
      </c>
      <c r="L1617" s="184">
        <f t="shared" si="225"/>
        <v>0.91666666666666663</v>
      </c>
      <c r="M1617" s="206">
        <v>0</v>
      </c>
      <c r="N1617" s="25">
        <v>1</v>
      </c>
      <c r="O1617" s="201">
        <f t="shared" si="231"/>
        <v>7.6923076923076927E-2</v>
      </c>
      <c r="P1617" s="172">
        <f t="shared" si="232"/>
        <v>13</v>
      </c>
      <c r="Q1617" s="173">
        <f t="shared" si="233"/>
        <v>12</v>
      </c>
      <c r="R1617" s="173">
        <f t="shared" si="234"/>
        <v>1</v>
      </c>
      <c r="S1617" s="193">
        <f t="shared" si="235"/>
        <v>7.6923076923076927E-2</v>
      </c>
    </row>
    <row r="1618" spans="1:19" ht="43" x14ac:dyDescent="0.2">
      <c r="A1618" s="192" t="s">
        <v>399</v>
      </c>
      <c r="B1618" s="179" t="s">
        <v>539</v>
      </c>
      <c r="C1618" s="180" t="s">
        <v>49</v>
      </c>
      <c r="D1618" s="170">
        <v>0</v>
      </c>
      <c r="E1618" s="171">
        <v>0</v>
      </c>
      <c r="F1618" s="171">
        <v>0</v>
      </c>
      <c r="G1618" s="171">
        <v>0</v>
      </c>
      <c r="H1618" s="198" t="str">
        <f t="shared" si="224"/>
        <v/>
      </c>
      <c r="I1618" s="203">
        <v>229</v>
      </c>
      <c r="J1618" s="25">
        <v>145</v>
      </c>
      <c r="K1618" s="25">
        <v>45</v>
      </c>
      <c r="L1618" s="184">
        <f t="shared" si="225"/>
        <v>0.31034482758620691</v>
      </c>
      <c r="M1618" s="206">
        <v>13</v>
      </c>
      <c r="N1618" s="25">
        <v>71</v>
      </c>
      <c r="O1618" s="201">
        <f t="shared" si="231"/>
        <v>0.31004366812227074</v>
      </c>
      <c r="P1618" s="172">
        <f t="shared" si="232"/>
        <v>229</v>
      </c>
      <c r="Q1618" s="173">
        <f t="shared" si="233"/>
        <v>158</v>
      </c>
      <c r="R1618" s="173">
        <f t="shared" si="234"/>
        <v>71</v>
      </c>
      <c r="S1618" s="193">
        <f t="shared" si="235"/>
        <v>0.31004366812227074</v>
      </c>
    </row>
    <row r="1619" spans="1:19" x14ac:dyDescent="0.2">
      <c r="A1619" s="192" t="s">
        <v>399</v>
      </c>
      <c r="B1619" s="179" t="s">
        <v>50</v>
      </c>
      <c r="C1619" s="180" t="s">
        <v>51</v>
      </c>
      <c r="D1619" s="170">
        <v>1</v>
      </c>
      <c r="E1619" s="171">
        <v>1</v>
      </c>
      <c r="F1619" s="171">
        <v>0</v>
      </c>
      <c r="G1619" s="171">
        <v>0</v>
      </c>
      <c r="H1619" s="198">
        <f t="shared" si="224"/>
        <v>0</v>
      </c>
      <c r="I1619" s="203">
        <v>5</v>
      </c>
      <c r="J1619" s="25">
        <v>5</v>
      </c>
      <c r="K1619" s="25">
        <v>5</v>
      </c>
      <c r="L1619" s="184">
        <f t="shared" si="225"/>
        <v>1</v>
      </c>
      <c r="M1619" s="206">
        <v>0</v>
      </c>
      <c r="N1619" s="25">
        <v>0</v>
      </c>
      <c r="O1619" s="201">
        <f t="shared" si="231"/>
        <v>0</v>
      </c>
      <c r="P1619" s="172">
        <f t="shared" si="232"/>
        <v>6</v>
      </c>
      <c r="Q1619" s="173">
        <f t="shared" si="233"/>
        <v>6</v>
      </c>
      <c r="R1619" s="173" t="str">
        <f t="shared" si="234"/>
        <v/>
      </c>
      <c r="S1619" s="193" t="str">
        <f t="shared" si="235"/>
        <v/>
      </c>
    </row>
    <row r="1620" spans="1:19" x14ac:dyDescent="0.2">
      <c r="A1620" s="192" t="s">
        <v>399</v>
      </c>
      <c r="B1620" s="179" t="s">
        <v>52</v>
      </c>
      <c r="C1620" s="180" t="s">
        <v>400</v>
      </c>
      <c r="D1620" s="170">
        <v>0</v>
      </c>
      <c r="E1620" s="171">
        <v>0</v>
      </c>
      <c r="F1620" s="171">
        <v>0</v>
      </c>
      <c r="G1620" s="171">
        <v>0</v>
      </c>
      <c r="H1620" s="198" t="str">
        <f t="shared" si="224"/>
        <v/>
      </c>
      <c r="I1620" s="203">
        <v>486</v>
      </c>
      <c r="J1620" s="25">
        <v>425</v>
      </c>
      <c r="K1620" s="25">
        <v>248</v>
      </c>
      <c r="L1620" s="184">
        <f t="shared" si="225"/>
        <v>0.58352941176470585</v>
      </c>
      <c r="M1620" s="206">
        <v>9</v>
      </c>
      <c r="N1620" s="25">
        <v>52</v>
      </c>
      <c r="O1620" s="201">
        <f t="shared" si="231"/>
        <v>0.10699588477366255</v>
      </c>
      <c r="P1620" s="172">
        <f t="shared" si="232"/>
        <v>486</v>
      </c>
      <c r="Q1620" s="173">
        <f t="shared" si="233"/>
        <v>434</v>
      </c>
      <c r="R1620" s="173">
        <f t="shared" si="234"/>
        <v>52</v>
      </c>
      <c r="S1620" s="193">
        <f t="shared" si="235"/>
        <v>0.10699588477366255</v>
      </c>
    </row>
    <row r="1621" spans="1:19" x14ac:dyDescent="0.2">
      <c r="A1621" s="192" t="s">
        <v>399</v>
      </c>
      <c r="B1621" s="179" t="s">
        <v>55</v>
      </c>
      <c r="C1621" s="180" t="s">
        <v>56</v>
      </c>
      <c r="D1621" s="170">
        <v>0</v>
      </c>
      <c r="E1621" s="171">
        <v>0</v>
      </c>
      <c r="F1621" s="171">
        <v>0</v>
      </c>
      <c r="G1621" s="171">
        <v>0</v>
      </c>
      <c r="H1621" s="198" t="str">
        <f t="shared" si="224"/>
        <v/>
      </c>
      <c r="I1621" s="203">
        <v>169</v>
      </c>
      <c r="J1621" s="25">
        <v>151</v>
      </c>
      <c r="K1621" s="25">
        <v>116</v>
      </c>
      <c r="L1621" s="184">
        <f t="shared" si="225"/>
        <v>0.76821192052980136</v>
      </c>
      <c r="M1621" s="206">
        <v>0</v>
      </c>
      <c r="N1621" s="25">
        <v>18</v>
      </c>
      <c r="O1621" s="201">
        <f t="shared" si="231"/>
        <v>0.10650887573964497</v>
      </c>
      <c r="P1621" s="172">
        <f t="shared" si="232"/>
        <v>169</v>
      </c>
      <c r="Q1621" s="173">
        <f t="shared" si="233"/>
        <v>151</v>
      </c>
      <c r="R1621" s="173">
        <f t="shared" si="234"/>
        <v>18</v>
      </c>
      <c r="S1621" s="193">
        <f t="shared" si="235"/>
        <v>0.10650887573964497</v>
      </c>
    </row>
    <row r="1622" spans="1:19" ht="29" x14ac:dyDescent="0.2">
      <c r="A1622" s="192" t="s">
        <v>399</v>
      </c>
      <c r="B1622" s="179" t="s">
        <v>62</v>
      </c>
      <c r="C1622" s="180" t="s">
        <v>63</v>
      </c>
      <c r="D1622" s="170">
        <v>0</v>
      </c>
      <c r="E1622" s="171">
        <v>0</v>
      </c>
      <c r="F1622" s="171">
        <v>0</v>
      </c>
      <c r="G1622" s="171">
        <v>0</v>
      </c>
      <c r="H1622" s="198" t="str">
        <f t="shared" si="224"/>
        <v/>
      </c>
      <c r="I1622" s="203">
        <v>580</v>
      </c>
      <c r="J1622" s="25">
        <v>473</v>
      </c>
      <c r="K1622" s="25">
        <v>78</v>
      </c>
      <c r="L1622" s="184">
        <f t="shared" si="225"/>
        <v>0.16490486257928119</v>
      </c>
      <c r="M1622" s="206">
        <v>0</v>
      </c>
      <c r="N1622" s="25">
        <v>107</v>
      </c>
      <c r="O1622" s="201">
        <f t="shared" si="231"/>
        <v>0.18448275862068966</v>
      </c>
      <c r="P1622" s="172">
        <f t="shared" si="232"/>
        <v>580</v>
      </c>
      <c r="Q1622" s="173">
        <f t="shared" si="233"/>
        <v>473</v>
      </c>
      <c r="R1622" s="173">
        <f t="shared" si="234"/>
        <v>107</v>
      </c>
      <c r="S1622" s="193">
        <f t="shared" si="235"/>
        <v>0.18448275862068966</v>
      </c>
    </row>
    <row r="1623" spans="1:19" x14ac:dyDescent="0.2">
      <c r="A1623" s="192" t="s">
        <v>399</v>
      </c>
      <c r="B1623" s="179" t="s">
        <v>64</v>
      </c>
      <c r="C1623" s="180" t="s">
        <v>270</v>
      </c>
      <c r="D1623" s="170">
        <v>1</v>
      </c>
      <c r="E1623" s="171">
        <v>1</v>
      </c>
      <c r="F1623" s="171">
        <v>1</v>
      </c>
      <c r="G1623" s="171">
        <v>0</v>
      </c>
      <c r="H1623" s="198">
        <f t="shared" si="224"/>
        <v>0</v>
      </c>
      <c r="I1623" s="203">
        <v>852</v>
      </c>
      <c r="J1623" s="25">
        <v>781</v>
      </c>
      <c r="K1623" s="25">
        <v>778</v>
      </c>
      <c r="L1623" s="184">
        <f t="shared" si="225"/>
        <v>0.99615877080665816</v>
      </c>
      <c r="M1623" s="206">
        <v>0</v>
      </c>
      <c r="N1623" s="25">
        <v>71</v>
      </c>
      <c r="O1623" s="201">
        <f t="shared" si="231"/>
        <v>8.3333333333333329E-2</v>
      </c>
      <c r="P1623" s="172">
        <f t="shared" si="232"/>
        <v>853</v>
      </c>
      <c r="Q1623" s="173">
        <f t="shared" si="233"/>
        <v>782</v>
      </c>
      <c r="R1623" s="173">
        <f t="shared" si="234"/>
        <v>71</v>
      </c>
      <c r="S1623" s="193">
        <f t="shared" si="235"/>
        <v>8.3235638921453692E-2</v>
      </c>
    </row>
    <row r="1624" spans="1:19" x14ac:dyDescent="0.2">
      <c r="A1624" s="192" t="s">
        <v>399</v>
      </c>
      <c r="B1624" s="179" t="s">
        <v>65</v>
      </c>
      <c r="C1624" s="180" t="s">
        <v>66</v>
      </c>
      <c r="D1624" s="170">
        <v>0</v>
      </c>
      <c r="E1624" s="171">
        <v>0</v>
      </c>
      <c r="F1624" s="171">
        <v>0</v>
      </c>
      <c r="G1624" s="171">
        <v>0</v>
      </c>
      <c r="H1624" s="198" t="str">
        <f t="shared" si="224"/>
        <v/>
      </c>
      <c r="I1624" s="203">
        <v>1667</v>
      </c>
      <c r="J1624" s="25">
        <v>1459</v>
      </c>
      <c r="K1624" s="25">
        <v>667</v>
      </c>
      <c r="L1624" s="184">
        <f t="shared" si="225"/>
        <v>0.45716244002741602</v>
      </c>
      <c r="M1624" s="206">
        <v>48</v>
      </c>
      <c r="N1624" s="25">
        <v>160</v>
      </c>
      <c r="O1624" s="201">
        <f t="shared" si="231"/>
        <v>9.5980803839232159E-2</v>
      </c>
      <c r="P1624" s="172">
        <f t="shared" si="232"/>
        <v>1667</v>
      </c>
      <c r="Q1624" s="173">
        <f t="shared" si="233"/>
        <v>1507</v>
      </c>
      <c r="R1624" s="173">
        <f t="shared" si="234"/>
        <v>160</v>
      </c>
      <c r="S1624" s="193">
        <f t="shared" si="235"/>
        <v>9.5980803839232159E-2</v>
      </c>
    </row>
    <row r="1625" spans="1:19" x14ac:dyDescent="0.2">
      <c r="A1625" s="192" t="s">
        <v>399</v>
      </c>
      <c r="B1625" s="179" t="s">
        <v>69</v>
      </c>
      <c r="C1625" s="180" t="s">
        <v>70</v>
      </c>
      <c r="D1625" s="170">
        <v>0</v>
      </c>
      <c r="E1625" s="171">
        <v>0</v>
      </c>
      <c r="F1625" s="171">
        <v>0</v>
      </c>
      <c r="G1625" s="171">
        <v>0</v>
      </c>
      <c r="H1625" s="198" t="str">
        <f t="shared" si="224"/>
        <v/>
      </c>
      <c r="I1625" s="203">
        <v>273</v>
      </c>
      <c r="J1625" s="25">
        <v>237</v>
      </c>
      <c r="K1625" s="25">
        <v>91</v>
      </c>
      <c r="L1625" s="184">
        <f t="shared" si="225"/>
        <v>0.38396624472573837</v>
      </c>
      <c r="M1625" s="206">
        <v>12</v>
      </c>
      <c r="N1625" s="25">
        <v>24</v>
      </c>
      <c r="O1625" s="201">
        <f t="shared" si="231"/>
        <v>8.7912087912087919E-2</v>
      </c>
      <c r="P1625" s="172">
        <f t="shared" si="232"/>
        <v>273</v>
      </c>
      <c r="Q1625" s="173">
        <f t="shared" si="233"/>
        <v>249</v>
      </c>
      <c r="R1625" s="173">
        <f t="shared" si="234"/>
        <v>24</v>
      </c>
      <c r="S1625" s="193">
        <f t="shared" si="235"/>
        <v>8.7912087912087919E-2</v>
      </c>
    </row>
    <row r="1626" spans="1:19" x14ac:dyDescent="0.2">
      <c r="A1626" s="192" t="s">
        <v>399</v>
      </c>
      <c r="B1626" s="179" t="s">
        <v>76</v>
      </c>
      <c r="C1626" s="180" t="s">
        <v>77</v>
      </c>
      <c r="D1626" s="170">
        <v>0</v>
      </c>
      <c r="E1626" s="171">
        <v>0</v>
      </c>
      <c r="F1626" s="171">
        <v>0</v>
      </c>
      <c r="G1626" s="171">
        <v>0</v>
      </c>
      <c r="H1626" s="198" t="str">
        <f t="shared" si="224"/>
        <v/>
      </c>
      <c r="I1626" s="203">
        <v>191</v>
      </c>
      <c r="J1626" s="25">
        <v>174</v>
      </c>
      <c r="K1626" s="25">
        <v>105</v>
      </c>
      <c r="L1626" s="184">
        <f t="shared" si="225"/>
        <v>0.60344827586206895</v>
      </c>
      <c r="M1626" s="206">
        <v>0</v>
      </c>
      <c r="N1626" s="25">
        <v>17</v>
      </c>
      <c r="O1626" s="201">
        <f t="shared" si="231"/>
        <v>8.9005235602094238E-2</v>
      </c>
      <c r="P1626" s="172">
        <f t="shared" si="232"/>
        <v>191</v>
      </c>
      <c r="Q1626" s="173">
        <f t="shared" si="233"/>
        <v>174</v>
      </c>
      <c r="R1626" s="173">
        <f t="shared" si="234"/>
        <v>17</v>
      </c>
      <c r="S1626" s="193">
        <f t="shared" si="235"/>
        <v>8.9005235602094238E-2</v>
      </c>
    </row>
    <row r="1627" spans="1:19" x14ac:dyDescent="0.2">
      <c r="A1627" s="192" t="s">
        <v>399</v>
      </c>
      <c r="B1627" s="179" t="s">
        <v>78</v>
      </c>
      <c r="C1627" s="180" t="s">
        <v>278</v>
      </c>
      <c r="D1627" s="170">
        <v>0</v>
      </c>
      <c r="E1627" s="171">
        <v>0</v>
      </c>
      <c r="F1627" s="171">
        <v>0</v>
      </c>
      <c r="G1627" s="171">
        <v>0</v>
      </c>
      <c r="H1627" s="198" t="str">
        <f t="shared" si="224"/>
        <v/>
      </c>
      <c r="I1627" s="203">
        <v>7</v>
      </c>
      <c r="J1627" s="25">
        <v>7</v>
      </c>
      <c r="K1627" s="25">
        <v>7</v>
      </c>
      <c r="L1627" s="184">
        <f t="shared" si="225"/>
        <v>1</v>
      </c>
      <c r="M1627" s="206">
        <v>0</v>
      </c>
      <c r="N1627" s="25">
        <v>0</v>
      </c>
      <c r="O1627" s="201">
        <f t="shared" si="231"/>
        <v>0</v>
      </c>
      <c r="P1627" s="172">
        <f t="shared" si="232"/>
        <v>7</v>
      </c>
      <c r="Q1627" s="173">
        <f t="shared" si="233"/>
        <v>7</v>
      </c>
      <c r="R1627" s="173" t="str">
        <f t="shared" si="234"/>
        <v/>
      </c>
      <c r="S1627" s="193" t="str">
        <f t="shared" si="235"/>
        <v/>
      </c>
    </row>
    <row r="1628" spans="1:19" x14ac:dyDescent="0.2">
      <c r="A1628" s="192" t="s">
        <v>399</v>
      </c>
      <c r="B1628" s="179" t="s">
        <v>78</v>
      </c>
      <c r="C1628" s="180" t="s">
        <v>401</v>
      </c>
      <c r="D1628" s="170">
        <v>0</v>
      </c>
      <c r="E1628" s="171">
        <v>0</v>
      </c>
      <c r="F1628" s="171">
        <v>0</v>
      </c>
      <c r="G1628" s="171">
        <v>0</v>
      </c>
      <c r="H1628" s="198" t="str">
        <f t="shared" si="224"/>
        <v/>
      </c>
      <c r="I1628" s="203">
        <v>7</v>
      </c>
      <c r="J1628" s="25">
        <v>7</v>
      </c>
      <c r="K1628" s="25">
        <v>7</v>
      </c>
      <c r="L1628" s="184">
        <f t="shared" si="225"/>
        <v>1</v>
      </c>
      <c r="M1628" s="206">
        <v>0</v>
      </c>
      <c r="N1628" s="25">
        <v>0</v>
      </c>
      <c r="O1628" s="201">
        <f t="shared" si="231"/>
        <v>0</v>
      </c>
      <c r="P1628" s="172">
        <f t="shared" si="232"/>
        <v>7</v>
      </c>
      <c r="Q1628" s="173">
        <f t="shared" si="233"/>
        <v>7</v>
      </c>
      <c r="R1628" s="173" t="str">
        <f t="shared" si="234"/>
        <v/>
      </c>
      <c r="S1628" s="193" t="str">
        <f t="shared" si="235"/>
        <v/>
      </c>
    </row>
    <row r="1629" spans="1:19" x14ac:dyDescent="0.2">
      <c r="A1629" s="192" t="s">
        <v>399</v>
      </c>
      <c r="B1629" s="179" t="s">
        <v>81</v>
      </c>
      <c r="C1629" s="180" t="s">
        <v>82</v>
      </c>
      <c r="D1629" s="170">
        <v>4</v>
      </c>
      <c r="E1629" s="171">
        <v>4</v>
      </c>
      <c r="F1629" s="171">
        <v>4</v>
      </c>
      <c r="G1629" s="171">
        <v>0</v>
      </c>
      <c r="H1629" s="198">
        <f t="shared" si="224"/>
        <v>0</v>
      </c>
      <c r="I1629" s="203">
        <v>720</v>
      </c>
      <c r="J1629" s="25">
        <v>402</v>
      </c>
      <c r="K1629" s="25">
        <v>230</v>
      </c>
      <c r="L1629" s="184">
        <f t="shared" si="225"/>
        <v>0.57213930348258701</v>
      </c>
      <c r="M1629" s="206">
        <v>7</v>
      </c>
      <c r="N1629" s="25">
        <v>311</v>
      </c>
      <c r="O1629" s="201">
        <f t="shared" si="231"/>
        <v>0.43194444444444446</v>
      </c>
      <c r="P1629" s="172">
        <f t="shared" si="232"/>
        <v>724</v>
      </c>
      <c r="Q1629" s="173">
        <f t="shared" si="233"/>
        <v>413</v>
      </c>
      <c r="R1629" s="173">
        <f t="shared" si="234"/>
        <v>311</v>
      </c>
      <c r="S1629" s="193">
        <f t="shared" si="235"/>
        <v>0.42955801104972374</v>
      </c>
    </row>
    <row r="1630" spans="1:19" x14ac:dyDescent="0.2">
      <c r="A1630" s="192" t="s">
        <v>399</v>
      </c>
      <c r="B1630" s="179" t="s">
        <v>83</v>
      </c>
      <c r="C1630" s="180" t="s">
        <v>84</v>
      </c>
      <c r="D1630" s="170">
        <v>0</v>
      </c>
      <c r="E1630" s="171">
        <v>0</v>
      </c>
      <c r="F1630" s="171">
        <v>0</v>
      </c>
      <c r="G1630" s="171">
        <v>0</v>
      </c>
      <c r="H1630" s="198" t="str">
        <f t="shared" si="224"/>
        <v/>
      </c>
      <c r="I1630" s="203">
        <v>2</v>
      </c>
      <c r="J1630" s="25">
        <v>2</v>
      </c>
      <c r="K1630" s="25">
        <v>2</v>
      </c>
      <c r="L1630" s="184">
        <f t="shared" si="225"/>
        <v>1</v>
      </c>
      <c r="M1630" s="206">
        <v>0</v>
      </c>
      <c r="N1630" s="25">
        <v>0</v>
      </c>
      <c r="O1630" s="201">
        <f t="shared" si="231"/>
        <v>0</v>
      </c>
      <c r="P1630" s="172">
        <f t="shared" si="232"/>
        <v>2</v>
      </c>
      <c r="Q1630" s="173">
        <f t="shared" si="233"/>
        <v>2</v>
      </c>
      <c r="R1630" s="173" t="str">
        <f t="shared" si="234"/>
        <v/>
      </c>
      <c r="S1630" s="193" t="str">
        <f t="shared" si="235"/>
        <v/>
      </c>
    </row>
    <row r="1631" spans="1:19" x14ac:dyDescent="0.2">
      <c r="A1631" s="192" t="s">
        <v>399</v>
      </c>
      <c r="B1631" s="179" t="s">
        <v>536</v>
      </c>
      <c r="C1631" s="180" t="s">
        <v>89</v>
      </c>
      <c r="D1631" s="170">
        <v>0</v>
      </c>
      <c r="E1631" s="171">
        <v>0</v>
      </c>
      <c r="F1631" s="171">
        <v>0</v>
      </c>
      <c r="G1631" s="171">
        <v>0</v>
      </c>
      <c r="H1631" s="198" t="str">
        <f t="shared" si="224"/>
        <v/>
      </c>
      <c r="I1631" s="203">
        <v>79</v>
      </c>
      <c r="J1631" s="25">
        <v>64</v>
      </c>
      <c r="K1631" s="25">
        <v>42</v>
      </c>
      <c r="L1631" s="184">
        <f t="shared" si="225"/>
        <v>0.65625</v>
      </c>
      <c r="M1631" s="206">
        <v>0</v>
      </c>
      <c r="N1631" s="25">
        <v>15</v>
      </c>
      <c r="O1631" s="201">
        <f t="shared" ref="O1631:O1638" si="236">IF((J1631+M1631+N1631)&lt;&gt;0,N1631/(J1631+M1631+N1631),"")</f>
        <v>0.189873417721519</v>
      </c>
      <c r="P1631" s="172">
        <f t="shared" ref="P1631:P1638" si="237">IF(SUM(D1631,I1631)&gt;0,SUM(D1631,I1631),"")</f>
        <v>79</v>
      </c>
      <c r="Q1631" s="173">
        <f t="shared" ref="Q1631:Q1638" si="238">IF(SUM(E1631,J1631, M1631)&gt;0,SUM(E1631,J1631, M1631),"")</f>
        <v>64</v>
      </c>
      <c r="R1631" s="173">
        <f t="shared" ref="R1631:R1638" si="239">IF(SUM(G1631,N1631)&gt;0,SUM(G1631,N1631),"")</f>
        <v>15</v>
      </c>
      <c r="S1631" s="193">
        <f t="shared" ref="S1631:S1638" si="240">IFERROR(IF((Q1631+R1631)&lt;&gt;0,R1631/(Q1631+R1631),""),"")</f>
        <v>0.189873417721519</v>
      </c>
    </row>
    <row r="1632" spans="1:19" x14ac:dyDescent="0.2">
      <c r="A1632" s="192" t="s">
        <v>399</v>
      </c>
      <c r="B1632" s="179" t="s">
        <v>92</v>
      </c>
      <c r="C1632" s="180" t="s">
        <v>93</v>
      </c>
      <c r="D1632" s="170">
        <v>0</v>
      </c>
      <c r="E1632" s="171">
        <v>0</v>
      </c>
      <c r="F1632" s="171">
        <v>0</v>
      </c>
      <c r="G1632" s="171">
        <v>0</v>
      </c>
      <c r="H1632" s="198" t="str">
        <f t="shared" si="224"/>
        <v/>
      </c>
      <c r="I1632" s="203">
        <v>19645</v>
      </c>
      <c r="J1632" s="25">
        <v>15481</v>
      </c>
      <c r="K1632" s="25">
        <v>14072</v>
      </c>
      <c r="L1632" s="184">
        <f t="shared" si="225"/>
        <v>0.90898520767392288</v>
      </c>
      <c r="M1632" s="206">
        <v>30</v>
      </c>
      <c r="N1632" s="25">
        <v>4134</v>
      </c>
      <c r="O1632" s="201">
        <f t="shared" si="236"/>
        <v>0.21043522524815475</v>
      </c>
      <c r="P1632" s="172">
        <f t="shared" si="237"/>
        <v>19645</v>
      </c>
      <c r="Q1632" s="173">
        <f t="shared" si="238"/>
        <v>15511</v>
      </c>
      <c r="R1632" s="173">
        <f t="shared" si="239"/>
        <v>4134</v>
      </c>
      <c r="S1632" s="193">
        <f t="shared" si="240"/>
        <v>0.21043522524815475</v>
      </c>
    </row>
    <row r="1633" spans="1:19" x14ac:dyDescent="0.2">
      <c r="A1633" s="192" t="s">
        <v>399</v>
      </c>
      <c r="B1633" s="179" t="s">
        <v>98</v>
      </c>
      <c r="C1633" s="180" t="s">
        <v>99</v>
      </c>
      <c r="D1633" s="170">
        <v>0</v>
      </c>
      <c r="E1633" s="171">
        <v>0</v>
      </c>
      <c r="F1633" s="171">
        <v>0</v>
      </c>
      <c r="G1633" s="171">
        <v>0</v>
      </c>
      <c r="H1633" s="198" t="str">
        <f t="shared" si="224"/>
        <v/>
      </c>
      <c r="I1633" s="203">
        <v>3683</v>
      </c>
      <c r="J1633" s="25">
        <v>3477</v>
      </c>
      <c r="K1633" s="25">
        <v>1439</v>
      </c>
      <c r="L1633" s="184">
        <f t="shared" si="225"/>
        <v>0.41386252516537247</v>
      </c>
      <c r="M1633" s="206">
        <v>1</v>
      </c>
      <c r="N1633" s="25">
        <v>205</v>
      </c>
      <c r="O1633" s="201">
        <f t="shared" si="236"/>
        <v>5.566114580505023E-2</v>
      </c>
      <c r="P1633" s="172">
        <f t="shared" si="237"/>
        <v>3683</v>
      </c>
      <c r="Q1633" s="173">
        <f t="shared" si="238"/>
        <v>3478</v>
      </c>
      <c r="R1633" s="173">
        <f t="shared" si="239"/>
        <v>205</v>
      </c>
      <c r="S1633" s="193">
        <f t="shared" si="240"/>
        <v>5.566114580505023E-2</v>
      </c>
    </row>
    <row r="1634" spans="1:19" x14ac:dyDescent="0.2">
      <c r="A1634" s="192" t="s">
        <v>399</v>
      </c>
      <c r="B1634" s="179" t="s">
        <v>538</v>
      </c>
      <c r="C1634" s="180" t="s">
        <v>100</v>
      </c>
      <c r="D1634" s="170">
        <v>0</v>
      </c>
      <c r="E1634" s="171">
        <v>0</v>
      </c>
      <c r="F1634" s="171">
        <v>0</v>
      </c>
      <c r="G1634" s="171">
        <v>0</v>
      </c>
      <c r="H1634" s="198" t="str">
        <f t="shared" si="224"/>
        <v/>
      </c>
      <c r="I1634" s="203">
        <v>1979</v>
      </c>
      <c r="J1634" s="25">
        <v>1736</v>
      </c>
      <c r="K1634" s="25">
        <v>855</v>
      </c>
      <c r="L1634" s="184">
        <f t="shared" si="225"/>
        <v>0.49251152073732718</v>
      </c>
      <c r="M1634" s="206">
        <v>17</v>
      </c>
      <c r="N1634" s="25">
        <v>226</v>
      </c>
      <c r="O1634" s="201">
        <f t="shared" si="236"/>
        <v>0.11419909044972208</v>
      </c>
      <c r="P1634" s="172">
        <f t="shared" si="237"/>
        <v>1979</v>
      </c>
      <c r="Q1634" s="173">
        <f t="shared" si="238"/>
        <v>1753</v>
      </c>
      <c r="R1634" s="173">
        <f t="shared" si="239"/>
        <v>226</v>
      </c>
      <c r="S1634" s="193">
        <f t="shared" si="240"/>
        <v>0.11419909044972208</v>
      </c>
    </row>
    <row r="1635" spans="1:19" x14ac:dyDescent="0.2">
      <c r="A1635" s="192" t="s">
        <v>399</v>
      </c>
      <c r="B1635" s="179" t="s">
        <v>105</v>
      </c>
      <c r="C1635" s="180" t="s">
        <v>106</v>
      </c>
      <c r="D1635" s="170">
        <v>0</v>
      </c>
      <c r="E1635" s="171">
        <v>0</v>
      </c>
      <c r="F1635" s="171">
        <v>0</v>
      </c>
      <c r="G1635" s="171">
        <v>0</v>
      </c>
      <c r="H1635" s="198" t="str">
        <f t="shared" si="224"/>
        <v/>
      </c>
      <c r="I1635" s="203">
        <v>95</v>
      </c>
      <c r="J1635" s="25">
        <v>69</v>
      </c>
      <c r="K1635" s="25">
        <v>66</v>
      </c>
      <c r="L1635" s="184">
        <f t="shared" si="225"/>
        <v>0.95652173913043481</v>
      </c>
      <c r="M1635" s="206">
        <v>20</v>
      </c>
      <c r="N1635" s="25">
        <v>6</v>
      </c>
      <c r="O1635" s="201">
        <f t="shared" si="236"/>
        <v>6.3157894736842107E-2</v>
      </c>
      <c r="P1635" s="172">
        <f t="shared" si="237"/>
        <v>95</v>
      </c>
      <c r="Q1635" s="173">
        <f t="shared" si="238"/>
        <v>89</v>
      </c>
      <c r="R1635" s="173">
        <f t="shared" si="239"/>
        <v>6</v>
      </c>
      <c r="S1635" s="193">
        <f t="shared" si="240"/>
        <v>6.3157894736842107E-2</v>
      </c>
    </row>
    <row r="1636" spans="1:19" x14ac:dyDescent="0.2">
      <c r="A1636" s="192" t="s">
        <v>399</v>
      </c>
      <c r="B1636" s="179" t="s">
        <v>107</v>
      </c>
      <c r="C1636" s="180" t="s">
        <v>108</v>
      </c>
      <c r="D1636" s="170">
        <v>0</v>
      </c>
      <c r="E1636" s="171">
        <v>0</v>
      </c>
      <c r="F1636" s="171">
        <v>0</v>
      </c>
      <c r="G1636" s="171">
        <v>0</v>
      </c>
      <c r="H1636" s="198" t="str">
        <f t="shared" si="224"/>
        <v/>
      </c>
      <c r="I1636" s="203">
        <v>4</v>
      </c>
      <c r="J1636" s="25">
        <v>0</v>
      </c>
      <c r="K1636" s="25">
        <v>0</v>
      </c>
      <c r="L1636" s="184" t="str">
        <f t="shared" si="225"/>
        <v/>
      </c>
      <c r="M1636" s="206">
        <v>4</v>
      </c>
      <c r="N1636" s="25">
        <v>0</v>
      </c>
      <c r="O1636" s="201">
        <f t="shared" si="236"/>
        <v>0</v>
      </c>
      <c r="P1636" s="172">
        <f t="shared" si="237"/>
        <v>4</v>
      </c>
      <c r="Q1636" s="173">
        <f t="shared" si="238"/>
        <v>4</v>
      </c>
      <c r="R1636" s="173" t="str">
        <f t="shared" si="239"/>
        <v/>
      </c>
      <c r="S1636" s="193" t="str">
        <f t="shared" si="240"/>
        <v/>
      </c>
    </row>
    <row r="1637" spans="1:19" x14ac:dyDescent="0.2">
      <c r="A1637" s="192" t="s">
        <v>399</v>
      </c>
      <c r="B1637" s="179" t="s">
        <v>107</v>
      </c>
      <c r="C1637" s="180" t="s">
        <v>287</v>
      </c>
      <c r="D1637" s="170">
        <v>0</v>
      </c>
      <c r="E1637" s="171">
        <v>0</v>
      </c>
      <c r="F1637" s="171">
        <v>0</v>
      </c>
      <c r="G1637" s="171">
        <v>0</v>
      </c>
      <c r="H1637" s="198" t="str">
        <f t="shared" si="224"/>
        <v/>
      </c>
      <c r="I1637" s="203">
        <v>1</v>
      </c>
      <c r="J1637" s="25">
        <v>1</v>
      </c>
      <c r="K1637" s="25">
        <v>1</v>
      </c>
      <c r="L1637" s="184">
        <f t="shared" si="225"/>
        <v>1</v>
      </c>
      <c r="M1637" s="206">
        <v>0</v>
      </c>
      <c r="N1637" s="25">
        <v>0</v>
      </c>
      <c r="O1637" s="201">
        <f t="shared" si="236"/>
        <v>0</v>
      </c>
      <c r="P1637" s="172">
        <f t="shared" si="237"/>
        <v>1</v>
      </c>
      <c r="Q1637" s="173">
        <f t="shared" si="238"/>
        <v>1</v>
      </c>
      <c r="R1637" s="173" t="str">
        <f t="shared" si="239"/>
        <v/>
      </c>
      <c r="S1637" s="193" t="str">
        <f t="shared" si="240"/>
        <v/>
      </c>
    </row>
    <row r="1638" spans="1:19" x14ac:dyDescent="0.2">
      <c r="A1638" s="192" t="s">
        <v>399</v>
      </c>
      <c r="B1638" s="179" t="s">
        <v>110</v>
      </c>
      <c r="C1638" s="180" t="s">
        <v>111</v>
      </c>
      <c r="D1638" s="170">
        <v>1</v>
      </c>
      <c r="E1638" s="171">
        <v>1</v>
      </c>
      <c r="F1638" s="171">
        <v>1</v>
      </c>
      <c r="G1638" s="171">
        <v>0</v>
      </c>
      <c r="H1638" s="198">
        <f t="shared" si="224"/>
        <v>0</v>
      </c>
      <c r="I1638" s="203">
        <v>110</v>
      </c>
      <c r="J1638" s="25">
        <v>104</v>
      </c>
      <c r="K1638" s="25">
        <v>103</v>
      </c>
      <c r="L1638" s="184">
        <f t="shared" si="225"/>
        <v>0.99038461538461542</v>
      </c>
      <c r="M1638" s="206">
        <v>3</v>
      </c>
      <c r="N1638" s="25">
        <v>3</v>
      </c>
      <c r="O1638" s="201">
        <f t="shared" si="236"/>
        <v>2.7272727272727271E-2</v>
      </c>
      <c r="P1638" s="172">
        <f t="shared" si="237"/>
        <v>111</v>
      </c>
      <c r="Q1638" s="173">
        <f t="shared" si="238"/>
        <v>108</v>
      </c>
      <c r="R1638" s="173">
        <f t="shared" si="239"/>
        <v>3</v>
      </c>
      <c r="S1638" s="193">
        <f t="shared" si="240"/>
        <v>2.7027027027027029E-2</v>
      </c>
    </row>
    <row r="1639" spans="1:19" x14ac:dyDescent="0.2">
      <c r="A1639" s="192" t="s">
        <v>399</v>
      </c>
      <c r="B1639" s="179" t="s">
        <v>112</v>
      </c>
      <c r="C1639" s="180" t="s">
        <v>113</v>
      </c>
      <c r="D1639" s="170">
        <v>0</v>
      </c>
      <c r="E1639" s="171">
        <v>0</v>
      </c>
      <c r="F1639" s="171">
        <v>0</v>
      </c>
      <c r="G1639" s="171">
        <v>0</v>
      </c>
      <c r="H1639" s="198" t="str">
        <f t="shared" si="224"/>
        <v/>
      </c>
      <c r="I1639" s="203">
        <v>766</v>
      </c>
      <c r="J1639" s="25">
        <v>691</v>
      </c>
      <c r="K1639" s="25">
        <v>433</v>
      </c>
      <c r="L1639" s="184">
        <f t="shared" si="225"/>
        <v>0.62662807525325614</v>
      </c>
      <c r="M1639" s="206">
        <v>19</v>
      </c>
      <c r="N1639" s="25">
        <v>56</v>
      </c>
      <c r="O1639" s="201">
        <f t="shared" si="226"/>
        <v>7.3107049608355096E-2</v>
      </c>
      <c r="P1639" s="172">
        <f t="shared" si="227"/>
        <v>766</v>
      </c>
      <c r="Q1639" s="173">
        <f t="shared" si="228"/>
        <v>710</v>
      </c>
      <c r="R1639" s="173">
        <f t="shared" si="229"/>
        <v>56</v>
      </c>
      <c r="S1639" s="193">
        <f t="shared" si="230"/>
        <v>7.3107049608355096E-2</v>
      </c>
    </row>
    <row r="1640" spans="1:19" x14ac:dyDescent="0.2">
      <c r="A1640" s="192" t="s">
        <v>399</v>
      </c>
      <c r="B1640" s="179" t="s">
        <v>114</v>
      </c>
      <c r="C1640" s="180" t="s">
        <v>525</v>
      </c>
      <c r="D1640" s="170">
        <v>0</v>
      </c>
      <c r="E1640" s="171">
        <v>0</v>
      </c>
      <c r="F1640" s="171">
        <v>0</v>
      </c>
      <c r="G1640" s="171">
        <v>0</v>
      </c>
      <c r="H1640" s="198" t="str">
        <f t="shared" si="224"/>
        <v/>
      </c>
      <c r="I1640" s="203">
        <v>713</v>
      </c>
      <c r="J1640" s="25">
        <v>688</v>
      </c>
      <c r="K1640" s="25">
        <v>391</v>
      </c>
      <c r="L1640" s="184">
        <f t="shared" si="225"/>
        <v>0.5683139534883721</v>
      </c>
      <c r="M1640" s="206">
        <v>0</v>
      </c>
      <c r="N1640" s="25">
        <v>25</v>
      </c>
      <c r="O1640" s="201">
        <f t="shared" si="226"/>
        <v>3.5063113604488078E-2</v>
      </c>
      <c r="P1640" s="172">
        <f t="shared" si="227"/>
        <v>713</v>
      </c>
      <c r="Q1640" s="173">
        <f t="shared" si="228"/>
        <v>688</v>
      </c>
      <c r="R1640" s="173">
        <f t="shared" si="229"/>
        <v>25</v>
      </c>
      <c r="S1640" s="193">
        <f t="shared" si="230"/>
        <v>3.5063113604488078E-2</v>
      </c>
    </row>
    <row r="1641" spans="1:19" x14ac:dyDescent="0.2">
      <c r="A1641" s="192" t="s">
        <v>399</v>
      </c>
      <c r="B1641" s="179" t="s">
        <v>116</v>
      </c>
      <c r="C1641" s="180" t="s">
        <v>117</v>
      </c>
      <c r="D1641" s="170">
        <v>0</v>
      </c>
      <c r="E1641" s="171">
        <v>0</v>
      </c>
      <c r="F1641" s="171">
        <v>0</v>
      </c>
      <c r="G1641" s="171">
        <v>0</v>
      </c>
      <c r="H1641" s="198" t="str">
        <f t="shared" si="224"/>
        <v/>
      </c>
      <c r="I1641" s="203">
        <v>775</v>
      </c>
      <c r="J1641" s="25">
        <v>695</v>
      </c>
      <c r="K1641" s="25">
        <v>526</v>
      </c>
      <c r="L1641" s="184">
        <f t="shared" si="225"/>
        <v>0.7568345323741007</v>
      </c>
      <c r="M1641" s="206">
        <v>14</v>
      </c>
      <c r="N1641" s="25">
        <v>66</v>
      </c>
      <c r="O1641" s="201">
        <f t="shared" si="226"/>
        <v>8.5161290322580643E-2</v>
      </c>
      <c r="P1641" s="172">
        <f t="shared" si="227"/>
        <v>775</v>
      </c>
      <c r="Q1641" s="173">
        <f t="shared" si="228"/>
        <v>709</v>
      </c>
      <c r="R1641" s="173">
        <f t="shared" si="229"/>
        <v>66</v>
      </c>
      <c r="S1641" s="193">
        <f t="shared" si="230"/>
        <v>8.5161290322580643E-2</v>
      </c>
    </row>
    <row r="1642" spans="1:19" x14ac:dyDescent="0.2">
      <c r="A1642" s="192" t="s">
        <v>399</v>
      </c>
      <c r="B1642" s="179" t="s">
        <v>119</v>
      </c>
      <c r="C1642" s="180" t="s">
        <v>120</v>
      </c>
      <c r="D1642" s="170">
        <v>3</v>
      </c>
      <c r="E1642" s="171">
        <v>3</v>
      </c>
      <c r="F1642" s="171">
        <v>0</v>
      </c>
      <c r="G1642" s="171">
        <v>0</v>
      </c>
      <c r="H1642" s="198">
        <f t="shared" si="224"/>
        <v>0</v>
      </c>
      <c r="I1642" s="203">
        <v>17277</v>
      </c>
      <c r="J1642" s="25">
        <v>525</v>
      </c>
      <c r="K1642" s="25">
        <v>523</v>
      </c>
      <c r="L1642" s="184">
        <f t="shared" si="225"/>
        <v>0.99619047619047618</v>
      </c>
      <c r="M1642" s="206">
        <v>14072</v>
      </c>
      <c r="N1642" s="25">
        <v>2680</v>
      </c>
      <c r="O1642" s="201">
        <f t="shared" si="226"/>
        <v>0.15511952306534699</v>
      </c>
      <c r="P1642" s="172">
        <f t="shared" si="227"/>
        <v>17280</v>
      </c>
      <c r="Q1642" s="173">
        <f t="shared" si="228"/>
        <v>14600</v>
      </c>
      <c r="R1642" s="173">
        <f t="shared" si="229"/>
        <v>2680</v>
      </c>
      <c r="S1642" s="193">
        <f t="shared" si="230"/>
        <v>0.15509259259259259</v>
      </c>
    </row>
    <row r="1643" spans="1:19" x14ac:dyDescent="0.2">
      <c r="A1643" s="192" t="s">
        <v>399</v>
      </c>
      <c r="B1643" s="179" t="s">
        <v>378</v>
      </c>
      <c r="C1643" s="180" t="s">
        <v>379</v>
      </c>
      <c r="D1643" s="170">
        <v>0</v>
      </c>
      <c r="E1643" s="171">
        <v>0</v>
      </c>
      <c r="F1643" s="171">
        <v>0</v>
      </c>
      <c r="G1643" s="171">
        <v>0</v>
      </c>
      <c r="H1643" s="198" t="str">
        <f t="shared" si="224"/>
        <v/>
      </c>
      <c r="I1643" s="203">
        <v>572</v>
      </c>
      <c r="J1643" s="25">
        <v>510</v>
      </c>
      <c r="K1643" s="25">
        <v>445</v>
      </c>
      <c r="L1643" s="184">
        <f t="shared" si="225"/>
        <v>0.87254901960784315</v>
      </c>
      <c r="M1643" s="206">
        <v>4</v>
      </c>
      <c r="N1643" s="25">
        <v>58</v>
      </c>
      <c r="O1643" s="201">
        <f t="shared" si="226"/>
        <v>0.10139860139860139</v>
      </c>
      <c r="P1643" s="172">
        <f t="shared" si="227"/>
        <v>572</v>
      </c>
      <c r="Q1643" s="173">
        <f t="shared" si="228"/>
        <v>514</v>
      </c>
      <c r="R1643" s="173">
        <f t="shared" si="229"/>
        <v>58</v>
      </c>
      <c r="S1643" s="193">
        <f t="shared" si="230"/>
        <v>0.10139860139860139</v>
      </c>
    </row>
    <row r="1644" spans="1:19" x14ac:dyDescent="0.2">
      <c r="A1644" s="192" t="s">
        <v>399</v>
      </c>
      <c r="B1644" s="179" t="s">
        <v>122</v>
      </c>
      <c r="C1644" s="180" t="s">
        <v>123</v>
      </c>
      <c r="D1644" s="170">
        <v>0</v>
      </c>
      <c r="E1644" s="171">
        <v>0</v>
      </c>
      <c r="F1644" s="171">
        <v>0</v>
      </c>
      <c r="G1644" s="171">
        <v>0</v>
      </c>
      <c r="H1644" s="198" t="str">
        <f t="shared" si="224"/>
        <v/>
      </c>
      <c r="I1644" s="203">
        <v>1571</v>
      </c>
      <c r="J1644" s="25">
        <v>1162</v>
      </c>
      <c r="K1644" s="25">
        <v>1022</v>
      </c>
      <c r="L1644" s="184">
        <f t="shared" si="225"/>
        <v>0.87951807228915657</v>
      </c>
      <c r="M1644" s="206">
        <v>37</v>
      </c>
      <c r="N1644" s="25">
        <v>372</v>
      </c>
      <c r="O1644" s="201">
        <f t="shared" si="226"/>
        <v>0.23679185232336092</v>
      </c>
      <c r="P1644" s="172">
        <f t="shared" si="227"/>
        <v>1571</v>
      </c>
      <c r="Q1644" s="173">
        <f t="shared" si="228"/>
        <v>1199</v>
      </c>
      <c r="R1644" s="173">
        <f t="shared" si="229"/>
        <v>372</v>
      </c>
      <c r="S1644" s="193">
        <f t="shared" si="230"/>
        <v>0.23679185232336092</v>
      </c>
    </row>
    <row r="1645" spans="1:19" x14ac:dyDescent="0.2">
      <c r="A1645" s="192" t="s">
        <v>399</v>
      </c>
      <c r="B1645" s="179" t="s">
        <v>338</v>
      </c>
      <c r="C1645" s="180" t="s">
        <v>339</v>
      </c>
      <c r="D1645" s="170">
        <v>0</v>
      </c>
      <c r="E1645" s="171">
        <v>0</v>
      </c>
      <c r="F1645" s="171">
        <v>0</v>
      </c>
      <c r="G1645" s="171">
        <v>0</v>
      </c>
      <c r="H1645" s="198" t="str">
        <f t="shared" si="224"/>
        <v/>
      </c>
      <c r="I1645" s="203">
        <v>98</v>
      </c>
      <c r="J1645" s="25">
        <v>77</v>
      </c>
      <c r="K1645" s="25">
        <v>27</v>
      </c>
      <c r="L1645" s="184">
        <f t="shared" si="225"/>
        <v>0.35064935064935066</v>
      </c>
      <c r="M1645" s="206">
        <v>0</v>
      </c>
      <c r="N1645" s="25">
        <v>21</v>
      </c>
      <c r="O1645" s="201">
        <f t="shared" si="226"/>
        <v>0.21428571428571427</v>
      </c>
      <c r="P1645" s="172">
        <f t="shared" si="227"/>
        <v>98</v>
      </c>
      <c r="Q1645" s="173">
        <f t="shared" si="228"/>
        <v>77</v>
      </c>
      <c r="R1645" s="173">
        <f t="shared" si="229"/>
        <v>21</v>
      </c>
      <c r="S1645" s="193">
        <f t="shared" si="230"/>
        <v>0.21428571428571427</v>
      </c>
    </row>
    <row r="1646" spans="1:19" x14ac:dyDescent="0.2">
      <c r="A1646" s="192" t="s">
        <v>399</v>
      </c>
      <c r="B1646" s="179" t="s">
        <v>130</v>
      </c>
      <c r="C1646" s="180" t="s">
        <v>131</v>
      </c>
      <c r="D1646" s="170">
        <v>0</v>
      </c>
      <c r="E1646" s="171">
        <v>0</v>
      </c>
      <c r="F1646" s="171">
        <v>0</v>
      </c>
      <c r="G1646" s="171">
        <v>0</v>
      </c>
      <c r="H1646" s="198" t="str">
        <f t="shared" si="224"/>
        <v/>
      </c>
      <c r="I1646" s="203">
        <v>29</v>
      </c>
      <c r="J1646" s="25">
        <v>26</v>
      </c>
      <c r="K1646" s="25">
        <v>12</v>
      </c>
      <c r="L1646" s="184">
        <f t="shared" si="225"/>
        <v>0.46153846153846156</v>
      </c>
      <c r="M1646" s="206">
        <v>2</v>
      </c>
      <c r="N1646" s="25">
        <v>1</v>
      </c>
      <c r="O1646" s="201">
        <f t="shared" si="226"/>
        <v>3.4482758620689655E-2</v>
      </c>
      <c r="P1646" s="172">
        <f t="shared" si="227"/>
        <v>29</v>
      </c>
      <c r="Q1646" s="173">
        <f t="shared" si="228"/>
        <v>28</v>
      </c>
      <c r="R1646" s="173">
        <f t="shared" si="229"/>
        <v>1</v>
      </c>
      <c r="S1646" s="193">
        <f t="shared" si="230"/>
        <v>3.4482758620689655E-2</v>
      </c>
    </row>
    <row r="1647" spans="1:19" x14ac:dyDescent="0.2">
      <c r="A1647" s="192" t="s">
        <v>399</v>
      </c>
      <c r="B1647" s="179" t="s">
        <v>133</v>
      </c>
      <c r="C1647" s="180" t="s">
        <v>134</v>
      </c>
      <c r="D1647" s="170">
        <v>0</v>
      </c>
      <c r="E1647" s="171">
        <v>0</v>
      </c>
      <c r="F1647" s="171">
        <v>0</v>
      </c>
      <c r="G1647" s="171">
        <v>0</v>
      </c>
      <c r="H1647" s="198" t="str">
        <f t="shared" si="224"/>
        <v/>
      </c>
      <c r="I1647" s="203">
        <v>667</v>
      </c>
      <c r="J1647" s="25">
        <v>588</v>
      </c>
      <c r="K1647" s="25">
        <v>541</v>
      </c>
      <c r="L1647" s="184">
        <f t="shared" si="225"/>
        <v>0.92006802721088432</v>
      </c>
      <c r="M1647" s="206">
        <v>11</v>
      </c>
      <c r="N1647" s="25">
        <v>68</v>
      </c>
      <c r="O1647" s="201">
        <f t="shared" si="226"/>
        <v>0.10194902548725637</v>
      </c>
      <c r="P1647" s="172">
        <f t="shared" si="227"/>
        <v>667</v>
      </c>
      <c r="Q1647" s="173">
        <f t="shared" si="228"/>
        <v>599</v>
      </c>
      <c r="R1647" s="173">
        <f t="shared" si="229"/>
        <v>68</v>
      </c>
      <c r="S1647" s="193">
        <f t="shared" si="230"/>
        <v>0.10194902548725637</v>
      </c>
    </row>
    <row r="1648" spans="1:19" x14ac:dyDescent="0.2">
      <c r="A1648" s="192" t="s">
        <v>399</v>
      </c>
      <c r="B1648" s="179" t="s">
        <v>138</v>
      </c>
      <c r="C1648" s="180" t="s">
        <v>139</v>
      </c>
      <c r="D1648" s="170">
        <v>0</v>
      </c>
      <c r="E1648" s="171">
        <v>0</v>
      </c>
      <c r="F1648" s="171">
        <v>0</v>
      </c>
      <c r="G1648" s="171">
        <v>0</v>
      </c>
      <c r="H1648" s="198" t="str">
        <f t="shared" si="224"/>
        <v/>
      </c>
      <c r="I1648" s="203">
        <v>381</v>
      </c>
      <c r="J1648" s="25">
        <v>309</v>
      </c>
      <c r="K1648" s="25">
        <v>96</v>
      </c>
      <c r="L1648" s="184">
        <f t="shared" si="225"/>
        <v>0.31067961165048541</v>
      </c>
      <c r="M1648" s="206">
        <v>0</v>
      </c>
      <c r="N1648" s="25">
        <v>72</v>
      </c>
      <c r="O1648" s="201">
        <f t="shared" si="226"/>
        <v>0.1889763779527559</v>
      </c>
      <c r="P1648" s="172">
        <f t="shared" si="227"/>
        <v>381</v>
      </c>
      <c r="Q1648" s="173">
        <f t="shared" si="228"/>
        <v>309</v>
      </c>
      <c r="R1648" s="173">
        <f t="shared" si="229"/>
        <v>72</v>
      </c>
      <c r="S1648" s="193">
        <f t="shared" si="230"/>
        <v>0.1889763779527559</v>
      </c>
    </row>
    <row r="1649" spans="1:19" x14ac:dyDescent="0.2">
      <c r="A1649" s="192" t="s">
        <v>399</v>
      </c>
      <c r="B1649" s="179" t="s">
        <v>140</v>
      </c>
      <c r="C1649" s="180" t="s">
        <v>142</v>
      </c>
      <c r="D1649" s="170">
        <v>0</v>
      </c>
      <c r="E1649" s="171">
        <v>0</v>
      </c>
      <c r="F1649" s="171">
        <v>0</v>
      </c>
      <c r="G1649" s="171">
        <v>0</v>
      </c>
      <c r="H1649" s="198" t="str">
        <f t="shared" si="224"/>
        <v/>
      </c>
      <c r="I1649" s="203">
        <v>2</v>
      </c>
      <c r="J1649" s="25">
        <v>2</v>
      </c>
      <c r="K1649" s="25">
        <v>2</v>
      </c>
      <c r="L1649" s="184">
        <f t="shared" si="225"/>
        <v>1</v>
      </c>
      <c r="M1649" s="206">
        <v>0</v>
      </c>
      <c r="N1649" s="25">
        <v>0</v>
      </c>
      <c r="O1649" s="201">
        <f t="shared" si="226"/>
        <v>0</v>
      </c>
      <c r="P1649" s="172">
        <f t="shared" si="227"/>
        <v>2</v>
      </c>
      <c r="Q1649" s="173">
        <f t="shared" si="228"/>
        <v>2</v>
      </c>
      <c r="R1649" s="173" t="str">
        <f t="shared" si="229"/>
        <v/>
      </c>
      <c r="S1649" s="193" t="str">
        <f t="shared" si="230"/>
        <v/>
      </c>
    </row>
    <row r="1650" spans="1:19" x14ac:dyDescent="0.2">
      <c r="A1650" s="192" t="s">
        <v>399</v>
      </c>
      <c r="B1650" s="179" t="s">
        <v>144</v>
      </c>
      <c r="C1650" s="180" t="s">
        <v>145</v>
      </c>
      <c r="D1650" s="170">
        <v>0</v>
      </c>
      <c r="E1650" s="171">
        <v>0</v>
      </c>
      <c r="F1650" s="171">
        <v>0</v>
      </c>
      <c r="G1650" s="171">
        <v>0</v>
      </c>
      <c r="H1650" s="198" t="str">
        <f t="shared" si="224"/>
        <v/>
      </c>
      <c r="I1650" s="203">
        <v>4</v>
      </c>
      <c r="J1650" s="25">
        <v>4</v>
      </c>
      <c r="K1650" s="25">
        <v>4</v>
      </c>
      <c r="L1650" s="184">
        <f t="shared" si="225"/>
        <v>1</v>
      </c>
      <c r="M1650" s="206">
        <v>0</v>
      </c>
      <c r="N1650" s="25">
        <v>0</v>
      </c>
      <c r="O1650" s="201">
        <f t="shared" si="226"/>
        <v>0</v>
      </c>
      <c r="P1650" s="172">
        <f t="shared" si="227"/>
        <v>4</v>
      </c>
      <c r="Q1650" s="173">
        <f t="shared" si="228"/>
        <v>4</v>
      </c>
      <c r="R1650" s="173" t="str">
        <f t="shared" si="229"/>
        <v/>
      </c>
      <c r="S1650" s="193" t="str">
        <f t="shared" si="230"/>
        <v/>
      </c>
    </row>
    <row r="1651" spans="1:19" x14ac:dyDescent="0.2">
      <c r="A1651" s="192" t="s">
        <v>399</v>
      </c>
      <c r="B1651" s="179" t="s">
        <v>147</v>
      </c>
      <c r="C1651" s="180" t="s">
        <v>148</v>
      </c>
      <c r="D1651" s="170">
        <v>0</v>
      </c>
      <c r="E1651" s="171">
        <v>0</v>
      </c>
      <c r="F1651" s="171">
        <v>0</v>
      </c>
      <c r="G1651" s="171">
        <v>0</v>
      </c>
      <c r="H1651" s="198" t="str">
        <f t="shared" si="224"/>
        <v/>
      </c>
      <c r="I1651" s="203">
        <v>693</v>
      </c>
      <c r="J1651" s="25">
        <v>510</v>
      </c>
      <c r="K1651" s="25">
        <v>178</v>
      </c>
      <c r="L1651" s="184">
        <f t="shared" si="225"/>
        <v>0.34901960784313724</v>
      </c>
      <c r="M1651" s="206">
        <v>26</v>
      </c>
      <c r="N1651" s="25">
        <v>157</v>
      </c>
      <c r="O1651" s="201">
        <f t="shared" si="226"/>
        <v>0.22655122655122656</v>
      </c>
      <c r="P1651" s="172">
        <f t="shared" si="227"/>
        <v>693</v>
      </c>
      <c r="Q1651" s="173">
        <f t="shared" si="228"/>
        <v>536</v>
      </c>
      <c r="R1651" s="173">
        <f t="shared" si="229"/>
        <v>157</v>
      </c>
      <c r="S1651" s="193">
        <f t="shared" si="230"/>
        <v>0.22655122655122656</v>
      </c>
    </row>
    <row r="1652" spans="1:19" x14ac:dyDescent="0.2">
      <c r="A1652" s="192" t="s">
        <v>399</v>
      </c>
      <c r="B1652" s="179" t="s">
        <v>153</v>
      </c>
      <c r="C1652" s="180" t="s">
        <v>154</v>
      </c>
      <c r="D1652" s="170">
        <v>0</v>
      </c>
      <c r="E1652" s="171">
        <v>0</v>
      </c>
      <c r="F1652" s="171">
        <v>0</v>
      </c>
      <c r="G1652" s="171">
        <v>0</v>
      </c>
      <c r="H1652" s="198" t="str">
        <f t="shared" si="224"/>
        <v/>
      </c>
      <c r="I1652" s="203">
        <v>1180</v>
      </c>
      <c r="J1652" s="25">
        <v>568</v>
      </c>
      <c r="K1652" s="25">
        <v>111</v>
      </c>
      <c r="L1652" s="184">
        <f t="shared" si="225"/>
        <v>0.1954225352112676</v>
      </c>
      <c r="M1652" s="206">
        <v>32</v>
      </c>
      <c r="N1652" s="25">
        <v>580</v>
      </c>
      <c r="O1652" s="201">
        <f t="shared" si="226"/>
        <v>0.49152542372881358</v>
      </c>
      <c r="P1652" s="172">
        <f t="shared" si="227"/>
        <v>1180</v>
      </c>
      <c r="Q1652" s="173">
        <f t="shared" si="228"/>
        <v>600</v>
      </c>
      <c r="R1652" s="173">
        <f t="shared" si="229"/>
        <v>580</v>
      </c>
      <c r="S1652" s="193">
        <f t="shared" si="230"/>
        <v>0.49152542372881358</v>
      </c>
    </row>
    <row r="1653" spans="1:19" ht="29" x14ac:dyDescent="0.2">
      <c r="A1653" s="192" t="s">
        <v>399</v>
      </c>
      <c r="B1653" s="179" t="s">
        <v>541</v>
      </c>
      <c r="C1653" s="180" t="s">
        <v>155</v>
      </c>
      <c r="D1653" s="170">
        <v>0</v>
      </c>
      <c r="E1653" s="171">
        <v>0</v>
      </c>
      <c r="F1653" s="171">
        <v>0</v>
      </c>
      <c r="G1653" s="171">
        <v>0</v>
      </c>
      <c r="H1653" s="198" t="str">
        <f t="shared" si="224"/>
        <v/>
      </c>
      <c r="I1653" s="203">
        <v>171</v>
      </c>
      <c r="J1653" s="25">
        <v>155</v>
      </c>
      <c r="K1653" s="25">
        <v>50</v>
      </c>
      <c r="L1653" s="184">
        <f t="shared" si="225"/>
        <v>0.32258064516129031</v>
      </c>
      <c r="M1653" s="206">
        <v>2</v>
      </c>
      <c r="N1653" s="25">
        <v>14</v>
      </c>
      <c r="O1653" s="201">
        <f t="shared" si="226"/>
        <v>8.1871345029239762E-2</v>
      </c>
      <c r="P1653" s="172">
        <f t="shared" si="227"/>
        <v>171</v>
      </c>
      <c r="Q1653" s="173">
        <f t="shared" si="228"/>
        <v>157</v>
      </c>
      <c r="R1653" s="173">
        <f t="shared" si="229"/>
        <v>14</v>
      </c>
      <c r="S1653" s="193">
        <f t="shared" si="230"/>
        <v>8.1871345029239762E-2</v>
      </c>
    </row>
    <row r="1654" spans="1:19" x14ac:dyDescent="0.2">
      <c r="A1654" s="192" t="s">
        <v>399</v>
      </c>
      <c r="B1654" s="179" t="s">
        <v>158</v>
      </c>
      <c r="C1654" s="180" t="s">
        <v>159</v>
      </c>
      <c r="D1654" s="170">
        <v>0</v>
      </c>
      <c r="E1654" s="171">
        <v>0</v>
      </c>
      <c r="F1654" s="171">
        <v>0</v>
      </c>
      <c r="G1654" s="171">
        <v>0</v>
      </c>
      <c r="H1654" s="198" t="str">
        <f t="shared" si="224"/>
        <v/>
      </c>
      <c r="I1654" s="203">
        <v>79</v>
      </c>
      <c r="J1654" s="25">
        <v>68</v>
      </c>
      <c r="K1654" s="25">
        <v>57</v>
      </c>
      <c r="L1654" s="184">
        <f t="shared" si="225"/>
        <v>0.83823529411764708</v>
      </c>
      <c r="M1654" s="206">
        <v>0</v>
      </c>
      <c r="N1654" s="25">
        <v>11</v>
      </c>
      <c r="O1654" s="201">
        <f t="shared" si="226"/>
        <v>0.13924050632911392</v>
      </c>
      <c r="P1654" s="172">
        <f t="shared" si="227"/>
        <v>79</v>
      </c>
      <c r="Q1654" s="173">
        <f t="shared" si="228"/>
        <v>68</v>
      </c>
      <c r="R1654" s="173">
        <f t="shared" si="229"/>
        <v>11</v>
      </c>
      <c r="S1654" s="193">
        <f t="shared" si="230"/>
        <v>0.13924050632911392</v>
      </c>
    </row>
    <row r="1655" spans="1:19" x14ac:dyDescent="0.2">
      <c r="A1655" s="192" t="s">
        <v>399</v>
      </c>
      <c r="B1655" s="179" t="s">
        <v>160</v>
      </c>
      <c r="C1655" s="180" t="s">
        <v>161</v>
      </c>
      <c r="D1655" s="170">
        <v>0</v>
      </c>
      <c r="E1655" s="171">
        <v>0</v>
      </c>
      <c r="F1655" s="171">
        <v>0</v>
      </c>
      <c r="G1655" s="171">
        <v>0</v>
      </c>
      <c r="H1655" s="198" t="str">
        <f t="shared" si="224"/>
        <v/>
      </c>
      <c r="I1655" s="203">
        <v>897</v>
      </c>
      <c r="J1655" s="25">
        <v>753</v>
      </c>
      <c r="K1655" s="25">
        <v>274</v>
      </c>
      <c r="L1655" s="184">
        <f t="shared" si="225"/>
        <v>0.36387782204515273</v>
      </c>
      <c r="M1655" s="206">
        <v>0</v>
      </c>
      <c r="N1655" s="25">
        <v>144</v>
      </c>
      <c r="O1655" s="201">
        <f t="shared" si="226"/>
        <v>0.16053511705685619</v>
      </c>
      <c r="P1655" s="172">
        <f t="shared" si="227"/>
        <v>897</v>
      </c>
      <c r="Q1655" s="173">
        <f t="shared" si="228"/>
        <v>753</v>
      </c>
      <c r="R1655" s="173">
        <f t="shared" si="229"/>
        <v>144</v>
      </c>
      <c r="S1655" s="193">
        <f t="shared" si="230"/>
        <v>0.16053511705685619</v>
      </c>
    </row>
    <row r="1656" spans="1:19" x14ac:dyDescent="0.2">
      <c r="A1656" s="192" t="s">
        <v>399</v>
      </c>
      <c r="B1656" s="179" t="s">
        <v>162</v>
      </c>
      <c r="C1656" s="180" t="s">
        <v>249</v>
      </c>
      <c r="D1656" s="170">
        <v>0</v>
      </c>
      <c r="E1656" s="171">
        <v>0</v>
      </c>
      <c r="F1656" s="171">
        <v>0</v>
      </c>
      <c r="G1656" s="171">
        <v>0</v>
      </c>
      <c r="H1656" s="198" t="str">
        <f t="shared" si="224"/>
        <v/>
      </c>
      <c r="I1656" s="203">
        <v>1</v>
      </c>
      <c r="J1656" s="25">
        <v>1</v>
      </c>
      <c r="K1656" s="25">
        <v>0</v>
      </c>
      <c r="L1656" s="184">
        <f t="shared" si="225"/>
        <v>0</v>
      </c>
      <c r="M1656" s="206">
        <v>0</v>
      </c>
      <c r="N1656" s="25">
        <v>0</v>
      </c>
      <c r="O1656" s="201">
        <f t="shared" si="226"/>
        <v>0</v>
      </c>
      <c r="P1656" s="172">
        <f t="shared" si="227"/>
        <v>1</v>
      </c>
      <c r="Q1656" s="173">
        <f t="shared" si="228"/>
        <v>1</v>
      </c>
      <c r="R1656" s="173" t="str">
        <f t="shared" si="229"/>
        <v/>
      </c>
      <c r="S1656" s="193" t="str">
        <f t="shared" si="230"/>
        <v/>
      </c>
    </row>
    <row r="1657" spans="1:19" x14ac:dyDescent="0.2">
      <c r="A1657" s="192" t="s">
        <v>399</v>
      </c>
      <c r="B1657" s="179" t="s">
        <v>163</v>
      </c>
      <c r="C1657" s="180" t="s">
        <v>250</v>
      </c>
      <c r="D1657" s="170">
        <v>0</v>
      </c>
      <c r="E1657" s="171">
        <v>0</v>
      </c>
      <c r="F1657" s="171">
        <v>0</v>
      </c>
      <c r="G1657" s="171">
        <v>0</v>
      </c>
      <c r="H1657" s="198" t="str">
        <f t="shared" si="224"/>
        <v/>
      </c>
      <c r="I1657" s="203">
        <v>2</v>
      </c>
      <c r="J1657" s="25">
        <v>2</v>
      </c>
      <c r="K1657" s="25">
        <v>2</v>
      </c>
      <c r="L1657" s="184">
        <f t="shared" si="225"/>
        <v>1</v>
      </c>
      <c r="M1657" s="206">
        <v>0</v>
      </c>
      <c r="N1657" s="25">
        <v>0</v>
      </c>
      <c r="O1657" s="201">
        <f t="shared" si="226"/>
        <v>0</v>
      </c>
      <c r="P1657" s="172">
        <f t="shared" si="227"/>
        <v>2</v>
      </c>
      <c r="Q1657" s="173">
        <f t="shared" si="228"/>
        <v>2</v>
      </c>
      <c r="R1657" s="173" t="str">
        <f t="shared" si="229"/>
        <v/>
      </c>
      <c r="S1657" s="193" t="str">
        <f t="shared" si="230"/>
        <v/>
      </c>
    </row>
    <row r="1658" spans="1:19" x14ac:dyDescent="0.2">
      <c r="A1658" s="192" t="s">
        <v>399</v>
      </c>
      <c r="B1658" s="240" t="s">
        <v>164</v>
      </c>
      <c r="C1658" s="180" t="s">
        <v>165</v>
      </c>
      <c r="D1658" s="170">
        <v>0</v>
      </c>
      <c r="E1658" s="171">
        <v>0</v>
      </c>
      <c r="F1658" s="171">
        <v>0</v>
      </c>
      <c r="G1658" s="171">
        <v>0</v>
      </c>
      <c r="H1658" s="198" t="str">
        <f t="shared" si="224"/>
        <v/>
      </c>
      <c r="I1658" s="203">
        <v>3076</v>
      </c>
      <c r="J1658" s="25">
        <v>2897</v>
      </c>
      <c r="K1658" s="25">
        <v>2895</v>
      </c>
      <c r="L1658" s="184">
        <f t="shared" si="225"/>
        <v>0.99930963065239908</v>
      </c>
      <c r="M1658" s="206">
        <v>39</v>
      </c>
      <c r="N1658" s="25">
        <v>140</v>
      </c>
      <c r="O1658" s="201">
        <f t="shared" si="226"/>
        <v>4.5513654096228866E-2</v>
      </c>
      <c r="P1658" s="172">
        <f t="shared" si="227"/>
        <v>3076</v>
      </c>
      <c r="Q1658" s="173">
        <f t="shared" si="228"/>
        <v>2936</v>
      </c>
      <c r="R1658" s="173">
        <f t="shared" si="229"/>
        <v>140</v>
      </c>
      <c r="S1658" s="193">
        <f t="shared" si="230"/>
        <v>4.5513654096228866E-2</v>
      </c>
    </row>
    <row r="1659" spans="1:19" x14ac:dyDescent="0.2">
      <c r="A1659" s="192" t="s">
        <v>399</v>
      </c>
      <c r="B1659" s="179" t="s">
        <v>166</v>
      </c>
      <c r="C1659" s="180" t="s">
        <v>167</v>
      </c>
      <c r="D1659" s="170">
        <v>0</v>
      </c>
      <c r="E1659" s="171">
        <v>0</v>
      </c>
      <c r="F1659" s="171">
        <v>0</v>
      </c>
      <c r="G1659" s="171">
        <v>0</v>
      </c>
      <c r="H1659" s="198" t="str">
        <f t="shared" si="224"/>
        <v/>
      </c>
      <c r="I1659" s="203">
        <v>109</v>
      </c>
      <c r="J1659" s="25">
        <v>104</v>
      </c>
      <c r="K1659" s="25">
        <v>93</v>
      </c>
      <c r="L1659" s="184">
        <f t="shared" si="225"/>
        <v>0.89423076923076927</v>
      </c>
      <c r="M1659" s="206">
        <v>1</v>
      </c>
      <c r="N1659" s="25">
        <v>4</v>
      </c>
      <c r="O1659" s="201">
        <f t="shared" si="226"/>
        <v>3.669724770642202E-2</v>
      </c>
      <c r="P1659" s="172">
        <f t="shared" si="227"/>
        <v>109</v>
      </c>
      <c r="Q1659" s="173">
        <f t="shared" si="228"/>
        <v>105</v>
      </c>
      <c r="R1659" s="173">
        <f t="shared" si="229"/>
        <v>4</v>
      </c>
      <c r="S1659" s="193">
        <f t="shared" si="230"/>
        <v>3.669724770642202E-2</v>
      </c>
    </row>
    <row r="1660" spans="1:19" ht="29" x14ac:dyDescent="0.2">
      <c r="A1660" s="192" t="s">
        <v>399</v>
      </c>
      <c r="B1660" s="179" t="s">
        <v>168</v>
      </c>
      <c r="C1660" s="180" t="s">
        <v>170</v>
      </c>
      <c r="D1660" s="170">
        <v>0</v>
      </c>
      <c r="E1660" s="171">
        <v>0</v>
      </c>
      <c r="F1660" s="171">
        <v>0</v>
      </c>
      <c r="G1660" s="171">
        <v>0</v>
      </c>
      <c r="H1660" s="198" t="str">
        <f t="shared" si="224"/>
        <v/>
      </c>
      <c r="I1660" s="203">
        <v>6271</v>
      </c>
      <c r="J1660" s="25">
        <v>6195</v>
      </c>
      <c r="K1660" s="25">
        <v>6045</v>
      </c>
      <c r="L1660" s="184">
        <f t="shared" si="225"/>
        <v>0.97578692493946728</v>
      </c>
      <c r="M1660" s="206">
        <v>55</v>
      </c>
      <c r="N1660" s="25">
        <v>21</v>
      </c>
      <c r="O1660" s="201">
        <f t="shared" si="226"/>
        <v>3.3487482060277469E-3</v>
      </c>
      <c r="P1660" s="172">
        <f t="shared" si="227"/>
        <v>6271</v>
      </c>
      <c r="Q1660" s="173">
        <f t="shared" si="228"/>
        <v>6250</v>
      </c>
      <c r="R1660" s="173">
        <f t="shared" si="229"/>
        <v>21</v>
      </c>
      <c r="S1660" s="193">
        <f t="shared" si="230"/>
        <v>3.3487482060277469E-3</v>
      </c>
    </row>
    <row r="1661" spans="1:19" x14ac:dyDescent="0.2">
      <c r="A1661" s="192" t="s">
        <v>399</v>
      </c>
      <c r="B1661" s="179" t="s">
        <v>174</v>
      </c>
      <c r="C1661" s="180" t="s">
        <v>175</v>
      </c>
      <c r="D1661" s="170">
        <v>0</v>
      </c>
      <c r="E1661" s="171">
        <v>0</v>
      </c>
      <c r="F1661" s="171">
        <v>0</v>
      </c>
      <c r="G1661" s="171">
        <v>0</v>
      </c>
      <c r="H1661" s="198" t="str">
        <f t="shared" si="224"/>
        <v/>
      </c>
      <c r="I1661" s="203">
        <v>7561</v>
      </c>
      <c r="J1661" s="25">
        <v>7300</v>
      </c>
      <c r="K1661" s="25">
        <v>6911</v>
      </c>
      <c r="L1661" s="184">
        <f t="shared" si="225"/>
        <v>0.9467123287671233</v>
      </c>
      <c r="M1661" s="206">
        <v>6</v>
      </c>
      <c r="N1661" s="25">
        <v>255</v>
      </c>
      <c r="O1661" s="201">
        <f t="shared" si="226"/>
        <v>3.3725697659039808E-2</v>
      </c>
      <c r="P1661" s="172">
        <f t="shared" si="227"/>
        <v>7561</v>
      </c>
      <c r="Q1661" s="173">
        <f t="shared" si="228"/>
        <v>7306</v>
      </c>
      <c r="R1661" s="173">
        <f t="shared" si="229"/>
        <v>255</v>
      </c>
      <c r="S1661" s="193">
        <f t="shared" si="230"/>
        <v>3.3725697659039808E-2</v>
      </c>
    </row>
    <row r="1662" spans="1:19" x14ac:dyDescent="0.2">
      <c r="A1662" s="192" t="s">
        <v>399</v>
      </c>
      <c r="B1662" s="179" t="s">
        <v>176</v>
      </c>
      <c r="C1662" s="180" t="s">
        <v>177</v>
      </c>
      <c r="D1662" s="170">
        <v>0</v>
      </c>
      <c r="E1662" s="171">
        <v>0</v>
      </c>
      <c r="F1662" s="171">
        <v>0</v>
      </c>
      <c r="G1662" s="171">
        <v>0</v>
      </c>
      <c r="H1662" s="198" t="str">
        <f t="shared" si="224"/>
        <v/>
      </c>
      <c r="I1662" s="203">
        <v>719</v>
      </c>
      <c r="J1662" s="25">
        <v>566</v>
      </c>
      <c r="K1662" s="25">
        <v>196</v>
      </c>
      <c r="L1662" s="184">
        <f t="shared" si="225"/>
        <v>0.3462897526501767</v>
      </c>
      <c r="M1662" s="206">
        <v>12</v>
      </c>
      <c r="N1662" s="25">
        <v>141</v>
      </c>
      <c r="O1662" s="201">
        <f t="shared" si="226"/>
        <v>0.19610570236439498</v>
      </c>
      <c r="P1662" s="172">
        <f t="shared" si="227"/>
        <v>719</v>
      </c>
      <c r="Q1662" s="173">
        <f t="shared" si="228"/>
        <v>578</v>
      </c>
      <c r="R1662" s="173">
        <f t="shared" si="229"/>
        <v>141</v>
      </c>
      <c r="S1662" s="193">
        <f t="shared" si="230"/>
        <v>0.19610570236439498</v>
      </c>
    </row>
    <row r="1663" spans="1:19" x14ac:dyDescent="0.2">
      <c r="A1663" s="192" t="s">
        <v>399</v>
      </c>
      <c r="B1663" s="179" t="s">
        <v>178</v>
      </c>
      <c r="C1663" s="180" t="s">
        <v>496</v>
      </c>
      <c r="D1663" s="170">
        <v>0</v>
      </c>
      <c r="E1663" s="171">
        <v>0</v>
      </c>
      <c r="F1663" s="171">
        <v>0</v>
      </c>
      <c r="G1663" s="171">
        <v>0</v>
      </c>
      <c r="H1663" s="198" t="str">
        <f t="shared" si="224"/>
        <v/>
      </c>
      <c r="I1663" s="203">
        <v>1119</v>
      </c>
      <c r="J1663" s="25">
        <v>1051</v>
      </c>
      <c r="K1663" s="25">
        <v>958</v>
      </c>
      <c r="L1663" s="184">
        <f t="shared" si="225"/>
        <v>0.91151284490960993</v>
      </c>
      <c r="M1663" s="206">
        <v>2</v>
      </c>
      <c r="N1663" s="25">
        <v>66</v>
      </c>
      <c r="O1663" s="201">
        <f t="shared" si="226"/>
        <v>5.8981233243967826E-2</v>
      </c>
      <c r="P1663" s="172">
        <f t="shared" si="227"/>
        <v>1119</v>
      </c>
      <c r="Q1663" s="173">
        <f t="shared" si="228"/>
        <v>1053</v>
      </c>
      <c r="R1663" s="173">
        <f t="shared" si="229"/>
        <v>66</v>
      </c>
      <c r="S1663" s="193">
        <f t="shared" si="230"/>
        <v>5.8981233243967826E-2</v>
      </c>
    </row>
    <row r="1664" spans="1:19" x14ac:dyDescent="0.2">
      <c r="A1664" s="192" t="s">
        <v>399</v>
      </c>
      <c r="B1664" s="179" t="s">
        <v>180</v>
      </c>
      <c r="C1664" s="180" t="s">
        <v>180</v>
      </c>
      <c r="D1664" s="170">
        <v>0</v>
      </c>
      <c r="E1664" s="171">
        <v>0</v>
      </c>
      <c r="F1664" s="171">
        <v>0</v>
      </c>
      <c r="G1664" s="171">
        <v>0</v>
      </c>
      <c r="H1664" s="198" t="str">
        <f t="shared" ref="H1664:H1684" si="241">IF((E1664+G1664)&lt;&gt;0,G1664/(E1664+G1664),"")</f>
        <v/>
      </c>
      <c r="I1664" s="203">
        <v>471</v>
      </c>
      <c r="J1664" s="25">
        <v>442</v>
      </c>
      <c r="K1664" s="25">
        <v>390</v>
      </c>
      <c r="L1664" s="184">
        <f t="shared" ref="L1664:L1686" si="242">IF(J1664&lt;&gt;0,K1664/J1664,"")</f>
        <v>0.88235294117647056</v>
      </c>
      <c r="M1664" s="206">
        <v>0</v>
      </c>
      <c r="N1664" s="25">
        <v>29</v>
      </c>
      <c r="O1664" s="201">
        <f t="shared" ref="O1664:O1684" si="243">IF((J1664+M1664+N1664)&lt;&gt;0,N1664/(J1664+M1664+N1664),"")</f>
        <v>6.1571125265392782E-2</v>
      </c>
      <c r="P1664" s="172">
        <f t="shared" ref="P1664:P1684" si="244">IF(SUM(D1664,I1664)&gt;0,SUM(D1664,I1664),"")</f>
        <v>471</v>
      </c>
      <c r="Q1664" s="173">
        <f t="shared" ref="Q1664:Q1684" si="245">IF(SUM(E1664,J1664, M1664)&gt;0,SUM(E1664,J1664, M1664),"")</f>
        <v>442</v>
      </c>
      <c r="R1664" s="173">
        <f t="shared" ref="R1664:R1684" si="246">IF(SUM(G1664,N1664)&gt;0,SUM(G1664,N1664),"")</f>
        <v>29</v>
      </c>
      <c r="S1664" s="193">
        <f t="shared" ref="S1664:S1684" si="247">IFERROR(IF((Q1664+R1664)&lt;&gt;0,R1664/(Q1664+R1664),""),"")</f>
        <v>6.1571125265392782E-2</v>
      </c>
    </row>
    <row r="1665" spans="1:19" x14ac:dyDescent="0.2">
      <c r="A1665" s="192" t="s">
        <v>399</v>
      </c>
      <c r="B1665" s="179" t="s">
        <v>182</v>
      </c>
      <c r="C1665" s="180" t="s">
        <v>184</v>
      </c>
      <c r="D1665" s="170">
        <v>0</v>
      </c>
      <c r="E1665" s="171">
        <v>0</v>
      </c>
      <c r="F1665" s="171">
        <v>0</v>
      </c>
      <c r="G1665" s="171">
        <v>0</v>
      </c>
      <c r="H1665" s="198" t="str">
        <f t="shared" si="241"/>
        <v/>
      </c>
      <c r="I1665" s="203">
        <v>2032</v>
      </c>
      <c r="J1665" s="25">
        <v>1927</v>
      </c>
      <c r="K1665" s="25">
        <v>1517</v>
      </c>
      <c r="L1665" s="184">
        <f t="shared" si="242"/>
        <v>0.78723404255319152</v>
      </c>
      <c r="M1665" s="206">
        <v>11</v>
      </c>
      <c r="N1665" s="25">
        <v>94</v>
      </c>
      <c r="O1665" s="201">
        <f t="shared" si="243"/>
        <v>4.625984251968504E-2</v>
      </c>
      <c r="P1665" s="172">
        <f t="shared" si="244"/>
        <v>2032</v>
      </c>
      <c r="Q1665" s="173">
        <f t="shared" si="245"/>
        <v>1938</v>
      </c>
      <c r="R1665" s="173">
        <f t="shared" si="246"/>
        <v>94</v>
      </c>
      <c r="S1665" s="193">
        <f t="shared" si="247"/>
        <v>4.625984251968504E-2</v>
      </c>
    </row>
    <row r="1666" spans="1:19" x14ac:dyDescent="0.2">
      <c r="A1666" s="192" t="s">
        <v>399</v>
      </c>
      <c r="B1666" s="179" t="s">
        <v>542</v>
      </c>
      <c r="C1666" s="180" t="s">
        <v>118</v>
      </c>
      <c r="D1666" s="170">
        <v>0</v>
      </c>
      <c r="E1666" s="171">
        <v>0</v>
      </c>
      <c r="F1666" s="171">
        <v>0</v>
      </c>
      <c r="G1666" s="171">
        <v>0</v>
      </c>
      <c r="H1666" s="198" t="str">
        <f t="shared" si="241"/>
        <v/>
      </c>
      <c r="I1666" s="203">
        <v>40</v>
      </c>
      <c r="J1666" s="25">
        <v>26</v>
      </c>
      <c r="K1666" s="25">
        <v>7</v>
      </c>
      <c r="L1666" s="184">
        <f t="shared" si="242"/>
        <v>0.26923076923076922</v>
      </c>
      <c r="M1666" s="206">
        <v>0</v>
      </c>
      <c r="N1666" s="25">
        <v>14</v>
      </c>
      <c r="O1666" s="201">
        <f t="shared" si="243"/>
        <v>0.35</v>
      </c>
      <c r="P1666" s="172">
        <f t="shared" si="244"/>
        <v>40</v>
      </c>
      <c r="Q1666" s="173">
        <f t="shared" si="245"/>
        <v>26</v>
      </c>
      <c r="R1666" s="173">
        <f t="shared" si="246"/>
        <v>14</v>
      </c>
      <c r="S1666" s="193">
        <f t="shared" si="247"/>
        <v>0.35</v>
      </c>
    </row>
    <row r="1667" spans="1:19" x14ac:dyDescent="0.2">
      <c r="A1667" s="192" t="s">
        <v>399</v>
      </c>
      <c r="B1667" s="179" t="s">
        <v>185</v>
      </c>
      <c r="C1667" s="180" t="s">
        <v>402</v>
      </c>
      <c r="D1667" s="170">
        <v>0</v>
      </c>
      <c r="E1667" s="171">
        <v>0</v>
      </c>
      <c r="F1667" s="171">
        <v>0</v>
      </c>
      <c r="G1667" s="171">
        <v>0</v>
      </c>
      <c r="H1667" s="198" t="str">
        <f t="shared" si="241"/>
        <v/>
      </c>
      <c r="I1667" s="203">
        <v>3</v>
      </c>
      <c r="J1667" s="25">
        <v>3</v>
      </c>
      <c r="K1667" s="25">
        <v>3</v>
      </c>
      <c r="L1667" s="184">
        <f t="shared" si="242"/>
        <v>1</v>
      </c>
      <c r="M1667" s="206">
        <v>0</v>
      </c>
      <c r="N1667" s="25">
        <v>0</v>
      </c>
      <c r="O1667" s="201">
        <f t="shared" si="243"/>
        <v>0</v>
      </c>
      <c r="P1667" s="172">
        <f t="shared" si="244"/>
        <v>3</v>
      </c>
      <c r="Q1667" s="173">
        <f t="shared" si="245"/>
        <v>3</v>
      </c>
      <c r="R1667" s="173" t="str">
        <f t="shared" si="246"/>
        <v/>
      </c>
      <c r="S1667" s="193" t="str">
        <f t="shared" si="247"/>
        <v/>
      </c>
    </row>
    <row r="1668" spans="1:19" x14ac:dyDescent="0.2">
      <c r="A1668" s="192" t="s">
        <v>399</v>
      </c>
      <c r="B1668" s="179" t="s">
        <v>185</v>
      </c>
      <c r="C1668" s="180" t="s">
        <v>186</v>
      </c>
      <c r="D1668" s="170">
        <v>0</v>
      </c>
      <c r="E1668" s="171">
        <v>0</v>
      </c>
      <c r="F1668" s="171">
        <v>0</v>
      </c>
      <c r="G1668" s="171">
        <v>0</v>
      </c>
      <c r="H1668" s="198" t="str">
        <f t="shared" si="241"/>
        <v/>
      </c>
      <c r="I1668" s="203">
        <v>8</v>
      </c>
      <c r="J1668" s="25">
        <v>8</v>
      </c>
      <c r="K1668" s="25">
        <v>0</v>
      </c>
      <c r="L1668" s="184">
        <f t="shared" si="242"/>
        <v>0</v>
      </c>
      <c r="M1668" s="206">
        <v>0</v>
      </c>
      <c r="N1668" s="25">
        <v>0</v>
      </c>
      <c r="O1668" s="201">
        <f t="shared" si="243"/>
        <v>0</v>
      </c>
      <c r="P1668" s="172">
        <f t="shared" si="244"/>
        <v>8</v>
      </c>
      <c r="Q1668" s="173">
        <f t="shared" si="245"/>
        <v>8</v>
      </c>
      <c r="R1668" s="173" t="str">
        <f t="shared" si="246"/>
        <v/>
      </c>
      <c r="S1668" s="193" t="str">
        <f t="shared" si="247"/>
        <v/>
      </c>
    </row>
    <row r="1669" spans="1:19" x14ac:dyDescent="0.2">
      <c r="A1669" s="192" t="s">
        <v>399</v>
      </c>
      <c r="B1669" s="179" t="s">
        <v>187</v>
      </c>
      <c r="C1669" s="180" t="s">
        <v>188</v>
      </c>
      <c r="D1669" s="170">
        <v>0</v>
      </c>
      <c r="E1669" s="171">
        <v>0</v>
      </c>
      <c r="F1669" s="171">
        <v>0</v>
      </c>
      <c r="G1669" s="171">
        <v>0</v>
      </c>
      <c r="H1669" s="198" t="str">
        <f t="shared" si="241"/>
        <v/>
      </c>
      <c r="I1669" s="203">
        <v>896</v>
      </c>
      <c r="J1669" s="25">
        <v>678</v>
      </c>
      <c r="K1669" s="25">
        <v>293</v>
      </c>
      <c r="L1669" s="184">
        <f t="shared" si="242"/>
        <v>0.43215339233038347</v>
      </c>
      <c r="M1669" s="206">
        <v>15</v>
      </c>
      <c r="N1669" s="25">
        <v>203</v>
      </c>
      <c r="O1669" s="201">
        <f t="shared" si="243"/>
        <v>0.2265625</v>
      </c>
      <c r="P1669" s="172">
        <f t="shared" si="244"/>
        <v>896</v>
      </c>
      <c r="Q1669" s="173">
        <f t="shared" si="245"/>
        <v>693</v>
      </c>
      <c r="R1669" s="173">
        <f t="shared" si="246"/>
        <v>203</v>
      </c>
      <c r="S1669" s="193">
        <f t="shared" si="247"/>
        <v>0.2265625</v>
      </c>
    </row>
    <row r="1670" spans="1:19" x14ac:dyDescent="0.2">
      <c r="A1670" s="192" t="s">
        <v>399</v>
      </c>
      <c r="B1670" s="179" t="s">
        <v>189</v>
      </c>
      <c r="C1670" s="180" t="s">
        <v>190</v>
      </c>
      <c r="D1670" s="170">
        <v>0</v>
      </c>
      <c r="E1670" s="171">
        <v>0</v>
      </c>
      <c r="F1670" s="171">
        <v>0</v>
      </c>
      <c r="G1670" s="171">
        <v>0</v>
      </c>
      <c r="H1670" s="198" t="str">
        <f t="shared" si="241"/>
        <v/>
      </c>
      <c r="I1670" s="203">
        <v>77</v>
      </c>
      <c r="J1670" s="25">
        <v>54</v>
      </c>
      <c r="K1670" s="25">
        <v>27</v>
      </c>
      <c r="L1670" s="184">
        <f t="shared" si="242"/>
        <v>0.5</v>
      </c>
      <c r="M1670" s="206">
        <v>9</v>
      </c>
      <c r="N1670" s="25">
        <v>14</v>
      </c>
      <c r="O1670" s="201">
        <f t="shared" si="243"/>
        <v>0.18181818181818182</v>
      </c>
      <c r="P1670" s="172">
        <f t="shared" si="244"/>
        <v>77</v>
      </c>
      <c r="Q1670" s="173">
        <f t="shared" si="245"/>
        <v>63</v>
      </c>
      <c r="R1670" s="173">
        <f t="shared" si="246"/>
        <v>14</v>
      </c>
      <c r="S1670" s="193">
        <f t="shared" si="247"/>
        <v>0.18181818181818182</v>
      </c>
    </row>
    <row r="1671" spans="1:19" x14ac:dyDescent="0.2">
      <c r="A1671" s="192" t="s">
        <v>399</v>
      </c>
      <c r="B1671" s="179" t="s">
        <v>544</v>
      </c>
      <c r="C1671" s="180" t="s">
        <v>196</v>
      </c>
      <c r="D1671" s="170">
        <v>0</v>
      </c>
      <c r="E1671" s="171">
        <v>0</v>
      </c>
      <c r="F1671" s="171">
        <v>0</v>
      </c>
      <c r="G1671" s="171">
        <v>0</v>
      </c>
      <c r="H1671" s="198" t="str">
        <f t="shared" si="241"/>
        <v/>
      </c>
      <c r="I1671" s="203">
        <v>11</v>
      </c>
      <c r="J1671" s="25">
        <v>11</v>
      </c>
      <c r="K1671" s="25">
        <v>9</v>
      </c>
      <c r="L1671" s="184">
        <f t="shared" si="242"/>
        <v>0.81818181818181823</v>
      </c>
      <c r="M1671" s="206">
        <v>0</v>
      </c>
      <c r="N1671" s="25">
        <v>0</v>
      </c>
      <c r="O1671" s="201">
        <f t="shared" si="243"/>
        <v>0</v>
      </c>
      <c r="P1671" s="172">
        <f t="shared" si="244"/>
        <v>11</v>
      </c>
      <c r="Q1671" s="173">
        <f t="shared" si="245"/>
        <v>11</v>
      </c>
      <c r="R1671" s="173" t="str">
        <f t="shared" si="246"/>
        <v/>
      </c>
      <c r="S1671" s="193" t="str">
        <f t="shared" si="247"/>
        <v/>
      </c>
    </row>
    <row r="1672" spans="1:19" x14ac:dyDescent="0.2">
      <c r="A1672" s="192" t="s">
        <v>399</v>
      </c>
      <c r="B1672" s="179" t="s">
        <v>489</v>
      </c>
      <c r="C1672" s="180" t="s">
        <v>197</v>
      </c>
      <c r="D1672" s="170">
        <v>0</v>
      </c>
      <c r="E1672" s="171">
        <v>0</v>
      </c>
      <c r="F1672" s="171">
        <v>0</v>
      </c>
      <c r="G1672" s="171">
        <v>0</v>
      </c>
      <c r="H1672" s="198" t="str">
        <f t="shared" si="241"/>
        <v/>
      </c>
      <c r="I1672" s="203">
        <v>320</v>
      </c>
      <c r="J1672" s="25">
        <v>265</v>
      </c>
      <c r="K1672" s="25">
        <v>75</v>
      </c>
      <c r="L1672" s="184">
        <f t="shared" si="242"/>
        <v>0.28301886792452829</v>
      </c>
      <c r="M1672" s="206">
        <v>0</v>
      </c>
      <c r="N1672" s="25">
        <v>55</v>
      </c>
      <c r="O1672" s="201">
        <f t="shared" si="243"/>
        <v>0.171875</v>
      </c>
      <c r="P1672" s="172">
        <f t="shared" si="244"/>
        <v>320</v>
      </c>
      <c r="Q1672" s="173">
        <f t="shared" si="245"/>
        <v>265</v>
      </c>
      <c r="R1672" s="173">
        <f t="shared" si="246"/>
        <v>55</v>
      </c>
      <c r="S1672" s="193">
        <f t="shared" si="247"/>
        <v>0.171875</v>
      </c>
    </row>
    <row r="1673" spans="1:19" x14ac:dyDescent="0.2">
      <c r="A1673" s="192" t="s">
        <v>399</v>
      </c>
      <c r="B1673" s="179" t="s">
        <v>198</v>
      </c>
      <c r="C1673" s="180" t="s">
        <v>199</v>
      </c>
      <c r="D1673" s="170">
        <v>1</v>
      </c>
      <c r="E1673" s="171">
        <v>1</v>
      </c>
      <c r="F1673" s="171">
        <v>1</v>
      </c>
      <c r="G1673" s="171">
        <v>0</v>
      </c>
      <c r="H1673" s="198">
        <f t="shared" si="241"/>
        <v>0</v>
      </c>
      <c r="I1673" s="203">
        <v>5242</v>
      </c>
      <c r="J1673" s="25">
        <v>4940</v>
      </c>
      <c r="K1673" s="25">
        <v>4176</v>
      </c>
      <c r="L1673" s="184">
        <f t="shared" si="242"/>
        <v>0.84534412955465588</v>
      </c>
      <c r="M1673" s="206">
        <v>0</v>
      </c>
      <c r="N1673" s="25">
        <v>302</v>
      </c>
      <c r="O1673" s="201">
        <f t="shared" si="243"/>
        <v>5.7611598626478445E-2</v>
      </c>
      <c r="P1673" s="172">
        <f t="shared" si="244"/>
        <v>5243</v>
      </c>
      <c r="Q1673" s="173">
        <f t="shared" si="245"/>
        <v>4941</v>
      </c>
      <c r="R1673" s="173">
        <f t="shared" si="246"/>
        <v>302</v>
      </c>
      <c r="S1673" s="193">
        <f t="shared" si="247"/>
        <v>5.7600610337592978E-2</v>
      </c>
    </row>
    <row r="1674" spans="1:19" x14ac:dyDescent="0.2">
      <c r="A1674" s="192" t="s">
        <v>399</v>
      </c>
      <c r="B1674" s="179" t="s">
        <v>202</v>
      </c>
      <c r="C1674" s="180" t="s">
        <v>203</v>
      </c>
      <c r="D1674" s="170">
        <v>0</v>
      </c>
      <c r="E1674" s="171">
        <v>0</v>
      </c>
      <c r="F1674" s="171">
        <v>0</v>
      </c>
      <c r="G1674" s="171">
        <v>0</v>
      </c>
      <c r="H1674" s="198" t="str">
        <f t="shared" si="241"/>
        <v/>
      </c>
      <c r="I1674" s="203">
        <v>1463</v>
      </c>
      <c r="J1674" s="25">
        <v>1159</v>
      </c>
      <c r="K1674" s="25">
        <v>1085</v>
      </c>
      <c r="L1674" s="184">
        <f t="shared" si="242"/>
        <v>0.93615185504745468</v>
      </c>
      <c r="M1674" s="206">
        <v>77</v>
      </c>
      <c r="N1674" s="25">
        <v>227</v>
      </c>
      <c r="O1674" s="201">
        <f t="shared" si="243"/>
        <v>0.15516062884483936</v>
      </c>
      <c r="P1674" s="172">
        <f t="shared" si="244"/>
        <v>1463</v>
      </c>
      <c r="Q1674" s="173">
        <f t="shared" si="245"/>
        <v>1236</v>
      </c>
      <c r="R1674" s="173">
        <f t="shared" si="246"/>
        <v>227</v>
      </c>
      <c r="S1674" s="193">
        <f t="shared" si="247"/>
        <v>0.15516062884483936</v>
      </c>
    </row>
    <row r="1675" spans="1:19" x14ac:dyDescent="0.2">
      <c r="A1675" s="192" t="s">
        <v>399</v>
      </c>
      <c r="B1675" s="179" t="s">
        <v>204</v>
      </c>
      <c r="C1675" s="180" t="s">
        <v>206</v>
      </c>
      <c r="D1675" s="170">
        <v>0</v>
      </c>
      <c r="E1675" s="171">
        <v>0</v>
      </c>
      <c r="F1675" s="171">
        <v>0</v>
      </c>
      <c r="G1675" s="171">
        <v>0</v>
      </c>
      <c r="H1675" s="198" t="str">
        <f t="shared" si="241"/>
        <v/>
      </c>
      <c r="I1675" s="203">
        <v>7833</v>
      </c>
      <c r="J1675" s="25">
        <v>6873</v>
      </c>
      <c r="K1675" s="25">
        <v>5927</v>
      </c>
      <c r="L1675" s="184">
        <f t="shared" si="242"/>
        <v>0.86235995926087594</v>
      </c>
      <c r="M1675" s="206">
        <v>47</v>
      </c>
      <c r="N1675" s="25">
        <v>913</v>
      </c>
      <c r="O1675" s="201">
        <f t="shared" si="243"/>
        <v>0.11655815141069832</v>
      </c>
      <c r="P1675" s="172">
        <f t="shared" si="244"/>
        <v>7833</v>
      </c>
      <c r="Q1675" s="173">
        <f t="shared" si="245"/>
        <v>6920</v>
      </c>
      <c r="R1675" s="173">
        <f t="shared" si="246"/>
        <v>913</v>
      </c>
      <c r="S1675" s="193">
        <f t="shared" si="247"/>
        <v>0.11655815141069832</v>
      </c>
    </row>
    <row r="1676" spans="1:19" x14ac:dyDescent="0.2">
      <c r="A1676" s="192" t="s">
        <v>399</v>
      </c>
      <c r="B1676" s="179" t="s">
        <v>209</v>
      </c>
      <c r="C1676" s="180" t="s">
        <v>493</v>
      </c>
      <c r="D1676" s="170">
        <v>0</v>
      </c>
      <c r="E1676" s="171">
        <v>0</v>
      </c>
      <c r="F1676" s="171">
        <v>0</v>
      </c>
      <c r="G1676" s="171">
        <v>0</v>
      </c>
      <c r="H1676" s="198" t="str">
        <f t="shared" si="241"/>
        <v/>
      </c>
      <c r="I1676" s="203">
        <v>403</v>
      </c>
      <c r="J1676" s="25">
        <v>375</v>
      </c>
      <c r="K1676" s="25">
        <v>350</v>
      </c>
      <c r="L1676" s="184">
        <f t="shared" si="242"/>
        <v>0.93333333333333335</v>
      </c>
      <c r="M1676" s="206">
        <v>0</v>
      </c>
      <c r="N1676" s="25">
        <v>28</v>
      </c>
      <c r="O1676" s="201">
        <f t="shared" si="243"/>
        <v>6.9478908188585611E-2</v>
      </c>
      <c r="P1676" s="172">
        <f t="shared" si="244"/>
        <v>403</v>
      </c>
      <c r="Q1676" s="173">
        <f t="shared" si="245"/>
        <v>375</v>
      </c>
      <c r="R1676" s="173">
        <f t="shared" si="246"/>
        <v>28</v>
      </c>
      <c r="S1676" s="193">
        <f t="shared" si="247"/>
        <v>6.9478908188585611E-2</v>
      </c>
    </row>
    <row r="1677" spans="1:19" ht="29" x14ac:dyDescent="0.2">
      <c r="A1677" s="192" t="s">
        <v>399</v>
      </c>
      <c r="B1677" s="179" t="s">
        <v>212</v>
      </c>
      <c r="C1677" s="180" t="s">
        <v>213</v>
      </c>
      <c r="D1677" s="170">
        <v>0</v>
      </c>
      <c r="E1677" s="171">
        <v>0</v>
      </c>
      <c r="F1677" s="171">
        <v>0</v>
      </c>
      <c r="G1677" s="171">
        <v>0</v>
      </c>
      <c r="H1677" s="198" t="str">
        <f t="shared" si="241"/>
        <v/>
      </c>
      <c r="I1677" s="203">
        <v>10538</v>
      </c>
      <c r="J1677" s="25">
        <v>8555</v>
      </c>
      <c r="K1677" s="25">
        <v>7406</v>
      </c>
      <c r="L1677" s="184">
        <f t="shared" si="242"/>
        <v>0.86569257744009354</v>
      </c>
      <c r="M1677" s="206">
        <v>52</v>
      </c>
      <c r="N1677" s="25">
        <v>1931</v>
      </c>
      <c r="O1677" s="201">
        <f t="shared" si="243"/>
        <v>0.1832416018219776</v>
      </c>
      <c r="P1677" s="172">
        <f t="shared" si="244"/>
        <v>10538</v>
      </c>
      <c r="Q1677" s="173">
        <f t="shared" si="245"/>
        <v>8607</v>
      </c>
      <c r="R1677" s="173">
        <f t="shared" si="246"/>
        <v>1931</v>
      </c>
      <c r="S1677" s="193">
        <f t="shared" si="247"/>
        <v>0.1832416018219776</v>
      </c>
    </row>
    <row r="1678" spans="1:19" x14ac:dyDescent="0.2">
      <c r="A1678" s="192" t="s">
        <v>399</v>
      </c>
      <c r="B1678" s="179" t="s">
        <v>215</v>
      </c>
      <c r="C1678" s="180" t="s">
        <v>217</v>
      </c>
      <c r="D1678" s="170">
        <v>2</v>
      </c>
      <c r="E1678" s="171">
        <v>2</v>
      </c>
      <c r="F1678" s="171">
        <v>2</v>
      </c>
      <c r="G1678" s="171">
        <v>0</v>
      </c>
      <c r="H1678" s="198">
        <f t="shared" si="241"/>
        <v>0</v>
      </c>
      <c r="I1678" s="203">
        <v>1715</v>
      </c>
      <c r="J1678" s="25">
        <v>1675</v>
      </c>
      <c r="K1678" s="25">
        <v>1668</v>
      </c>
      <c r="L1678" s="184">
        <f t="shared" si="242"/>
        <v>0.99582089552238806</v>
      </c>
      <c r="M1678" s="206">
        <v>12</v>
      </c>
      <c r="N1678" s="25">
        <v>28</v>
      </c>
      <c r="O1678" s="201">
        <f t="shared" si="243"/>
        <v>1.6326530612244899E-2</v>
      </c>
      <c r="P1678" s="172">
        <f t="shared" si="244"/>
        <v>1717</v>
      </c>
      <c r="Q1678" s="173">
        <f t="shared" si="245"/>
        <v>1689</v>
      </c>
      <c r="R1678" s="173">
        <f t="shared" si="246"/>
        <v>28</v>
      </c>
      <c r="S1678" s="193">
        <f t="shared" si="247"/>
        <v>1.6307513104251603E-2</v>
      </c>
    </row>
    <row r="1679" spans="1:19" x14ac:dyDescent="0.2">
      <c r="A1679" s="192" t="s">
        <v>399</v>
      </c>
      <c r="B1679" s="179" t="s">
        <v>220</v>
      </c>
      <c r="C1679" s="180" t="s">
        <v>356</v>
      </c>
      <c r="D1679" s="170">
        <v>0</v>
      </c>
      <c r="E1679" s="171">
        <v>0</v>
      </c>
      <c r="F1679" s="171">
        <v>0</v>
      </c>
      <c r="G1679" s="171">
        <v>0</v>
      </c>
      <c r="H1679" s="198" t="str">
        <f t="shared" si="241"/>
        <v/>
      </c>
      <c r="I1679" s="203">
        <v>375</v>
      </c>
      <c r="J1679" s="25">
        <v>373</v>
      </c>
      <c r="K1679" s="25">
        <v>373</v>
      </c>
      <c r="L1679" s="184">
        <f t="shared" si="242"/>
        <v>1</v>
      </c>
      <c r="M1679" s="206">
        <v>0</v>
      </c>
      <c r="N1679" s="25">
        <v>2</v>
      </c>
      <c r="O1679" s="201">
        <f t="shared" si="243"/>
        <v>5.3333333333333332E-3</v>
      </c>
      <c r="P1679" s="172">
        <f t="shared" si="244"/>
        <v>375</v>
      </c>
      <c r="Q1679" s="173">
        <f t="shared" si="245"/>
        <v>373</v>
      </c>
      <c r="R1679" s="173">
        <f t="shared" si="246"/>
        <v>2</v>
      </c>
      <c r="S1679" s="193">
        <f t="shared" si="247"/>
        <v>5.3333333333333332E-3</v>
      </c>
    </row>
    <row r="1680" spans="1:19" x14ac:dyDescent="0.2">
      <c r="A1680" s="192" t="s">
        <v>399</v>
      </c>
      <c r="B1680" s="179" t="s">
        <v>220</v>
      </c>
      <c r="C1680" s="180" t="s">
        <v>224</v>
      </c>
      <c r="D1680" s="170">
        <v>0</v>
      </c>
      <c r="E1680" s="171">
        <v>0</v>
      </c>
      <c r="F1680" s="171">
        <v>0</v>
      </c>
      <c r="G1680" s="171">
        <v>0</v>
      </c>
      <c r="H1680" s="198" t="str">
        <f t="shared" si="241"/>
        <v/>
      </c>
      <c r="I1680" s="203">
        <v>812</v>
      </c>
      <c r="J1680" s="25">
        <v>782</v>
      </c>
      <c r="K1680" s="25">
        <v>776</v>
      </c>
      <c r="L1680" s="184">
        <f t="shared" si="242"/>
        <v>0.99232736572890023</v>
      </c>
      <c r="M1680" s="206">
        <v>20</v>
      </c>
      <c r="N1680" s="25">
        <v>10</v>
      </c>
      <c r="O1680" s="201">
        <f t="shared" si="243"/>
        <v>1.2315270935960592E-2</v>
      </c>
      <c r="P1680" s="172">
        <f t="shared" si="244"/>
        <v>812</v>
      </c>
      <c r="Q1680" s="173">
        <f t="shared" si="245"/>
        <v>802</v>
      </c>
      <c r="R1680" s="173">
        <f t="shared" si="246"/>
        <v>10</v>
      </c>
      <c r="S1680" s="193">
        <f t="shared" si="247"/>
        <v>1.2315270935960592E-2</v>
      </c>
    </row>
    <row r="1681" spans="1:19" ht="29" x14ac:dyDescent="0.2">
      <c r="A1681" s="192" t="s">
        <v>399</v>
      </c>
      <c r="B1681" s="179" t="s">
        <v>220</v>
      </c>
      <c r="C1681" s="180" t="s">
        <v>225</v>
      </c>
      <c r="D1681" s="170">
        <v>0</v>
      </c>
      <c r="E1681" s="171">
        <v>0</v>
      </c>
      <c r="F1681" s="171">
        <v>0</v>
      </c>
      <c r="G1681" s="171">
        <v>0</v>
      </c>
      <c r="H1681" s="198" t="str">
        <f t="shared" si="241"/>
        <v/>
      </c>
      <c r="I1681" s="203">
        <v>764</v>
      </c>
      <c r="J1681" s="25">
        <v>757</v>
      </c>
      <c r="K1681" s="25">
        <v>751</v>
      </c>
      <c r="L1681" s="184">
        <f t="shared" si="242"/>
        <v>0.99207397622192861</v>
      </c>
      <c r="M1681" s="206">
        <v>3</v>
      </c>
      <c r="N1681" s="25">
        <v>4</v>
      </c>
      <c r="O1681" s="201">
        <f t="shared" si="243"/>
        <v>5.235602094240838E-3</v>
      </c>
      <c r="P1681" s="172">
        <f t="shared" si="244"/>
        <v>764</v>
      </c>
      <c r="Q1681" s="173">
        <f t="shared" si="245"/>
        <v>760</v>
      </c>
      <c r="R1681" s="173">
        <f t="shared" si="246"/>
        <v>4</v>
      </c>
      <c r="S1681" s="193">
        <f t="shared" si="247"/>
        <v>5.235602094240838E-3</v>
      </c>
    </row>
    <row r="1682" spans="1:19" x14ac:dyDescent="0.2">
      <c r="A1682" s="192" t="s">
        <v>399</v>
      </c>
      <c r="B1682" s="179" t="s">
        <v>220</v>
      </c>
      <c r="C1682" s="180" t="s">
        <v>226</v>
      </c>
      <c r="D1682" s="170">
        <v>0</v>
      </c>
      <c r="E1682" s="171">
        <v>0</v>
      </c>
      <c r="F1682" s="171">
        <v>0</v>
      </c>
      <c r="G1682" s="171">
        <v>0</v>
      </c>
      <c r="H1682" s="198" t="str">
        <f t="shared" si="241"/>
        <v/>
      </c>
      <c r="I1682" s="203">
        <v>275</v>
      </c>
      <c r="J1682" s="25">
        <v>271</v>
      </c>
      <c r="K1682" s="25">
        <v>269</v>
      </c>
      <c r="L1682" s="184">
        <f t="shared" si="242"/>
        <v>0.99261992619926198</v>
      </c>
      <c r="M1682" s="206">
        <v>3</v>
      </c>
      <c r="N1682" s="25">
        <v>1</v>
      </c>
      <c r="O1682" s="201">
        <f t="shared" si="243"/>
        <v>3.6363636363636364E-3</v>
      </c>
      <c r="P1682" s="172">
        <f t="shared" si="244"/>
        <v>275</v>
      </c>
      <c r="Q1682" s="173">
        <f t="shared" si="245"/>
        <v>274</v>
      </c>
      <c r="R1682" s="173">
        <f t="shared" si="246"/>
        <v>1</v>
      </c>
      <c r="S1682" s="193">
        <f t="shared" si="247"/>
        <v>3.6363636363636364E-3</v>
      </c>
    </row>
    <row r="1683" spans="1:19" x14ac:dyDescent="0.2">
      <c r="A1683" s="192" t="s">
        <v>399</v>
      </c>
      <c r="B1683" s="179" t="s">
        <v>229</v>
      </c>
      <c r="C1683" s="180" t="s">
        <v>230</v>
      </c>
      <c r="D1683" s="170">
        <v>0</v>
      </c>
      <c r="E1683" s="171">
        <v>0</v>
      </c>
      <c r="F1683" s="171">
        <v>0</v>
      </c>
      <c r="G1683" s="171">
        <v>0</v>
      </c>
      <c r="H1683" s="198" t="str">
        <f t="shared" si="241"/>
        <v/>
      </c>
      <c r="I1683" s="203">
        <v>1</v>
      </c>
      <c r="J1683" s="25">
        <v>0</v>
      </c>
      <c r="K1683" s="25">
        <v>0</v>
      </c>
      <c r="L1683" s="184" t="str">
        <f t="shared" si="242"/>
        <v/>
      </c>
      <c r="M1683" s="206">
        <v>0</v>
      </c>
      <c r="N1683" s="25">
        <v>1</v>
      </c>
      <c r="O1683" s="201">
        <f t="shared" si="243"/>
        <v>1</v>
      </c>
      <c r="P1683" s="172">
        <f t="shared" si="244"/>
        <v>1</v>
      </c>
      <c r="Q1683" s="173" t="str">
        <f t="shared" si="245"/>
        <v/>
      </c>
      <c r="R1683" s="173">
        <f t="shared" si="246"/>
        <v>1</v>
      </c>
      <c r="S1683" s="193" t="str">
        <f t="shared" si="247"/>
        <v/>
      </c>
    </row>
    <row r="1684" spans="1:19" x14ac:dyDescent="0.2">
      <c r="A1684" s="192" t="s">
        <v>399</v>
      </c>
      <c r="B1684" s="179" t="s">
        <v>545</v>
      </c>
      <c r="C1684" s="180" t="s">
        <v>232</v>
      </c>
      <c r="D1684" s="170">
        <v>0</v>
      </c>
      <c r="E1684" s="171">
        <v>0</v>
      </c>
      <c r="F1684" s="171">
        <v>0</v>
      </c>
      <c r="G1684" s="171">
        <v>0</v>
      </c>
      <c r="H1684" s="198" t="str">
        <f t="shared" si="241"/>
        <v/>
      </c>
      <c r="I1684" s="203">
        <v>158</v>
      </c>
      <c r="J1684" s="25">
        <v>107</v>
      </c>
      <c r="K1684" s="25">
        <v>26</v>
      </c>
      <c r="L1684" s="184">
        <f t="shared" si="242"/>
        <v>0.24299065420560748</v>
      </c>
      <c r="M1684" s="206">
        <v>51</v>
      </c>
      <c r="N1684" s="25">
        <v>0</v>
      </c>
      <c r="O1684" s="201">
        <f t="shared" si="243"/>
        <v>0</v>
      </c>
      <c r="P1684" s="172">
        <f t="shared" si="244"/>
        <v>158</v>
      </c>
      <c r="Q1684" s="173">
        <f t="shared" si="245"/>
        <v>158</v>
      </c>
      <c r="R1684" s="173" t="str">
        <f t="shared" si="246"/>
        <v/>
      </c>
      <c r="S1684" s="193" t="str">
        <f t="shared" si="247"/>
        <v/>
      </c>
    </row>
    <row r="1685" spans="1:19" ht="15" customHeight="1" x14ac:dyDescent="0.2">
      <c r="L1685" t="str">
        <f t="shared" si="242"/>
        <v/>
      </c>
      <c r="O1685" t="str">
        <f>IF(I1685&lt;&gt;0,N1685/I1685,"")</f>
        <v/>
      </c>
      <c r="S1685" t="str">
        <f>IFERROR(IF(P1685&lt;&gt;0,R1685/P1685,""),"")</f>
        <v/>
      </c>
    </row>
    <row r="1686" spans="1:19" ht="15" customHeight="1" x14ac:dyDescent="0.2">
      <c r="L1686" t="str">
        <f t="shared" si="242"/>
        <v/>
      </c>
      <c r="O1686" t="str">
        <f>IF(I1686&lt;&gt;0,N1686/I1686,"")</f>
        <v/>
      </c>
      <c r="S1686" t="str">
        <f>IFERROR(IF(P1686&lt;&gt;0,R1686/P1686,""),"")</f>
        <v/>
      </c>
    </row>
    <row r="1688" spans="1:19" ht="16" thickBot="1" x14ac:dyDescent="0.25"/>
    <row r="1689" spans="1:19" ht="32" x14ac:dyDescent="0.2">
      <c r="C1689" s="20" t="str">
        <f>"Selection Sub total in 2020"</f>
        <v>Selection Sub total in 2020</v>
      </c>
      <c r="D1689" s="162">
        <f>SUBTOTAL(9,D2:D1684)</f>
        <v>11841</v>
      </c>
      <c r="E1689" s="162">
        <f>SUBTOTAL(9,E2:E1684)</f>
        <v>9792</v>
      </c>
      <c r="F1689" s="162">
        <f>SUBTOTAL(9,F2:F1684)</f>
        <v>1796</v>
      </c>
      <c r="G1689" s="162">
        <f>SUBTOTAL(9,G2:G1684)</f>
        <v>1468</v>
      </c>
      <c r="H1689" s="17">
        <f>IF((E1689+G1689)&lt;&gt;0,G1689/(E1689+G1689),"")</f>
        <v>0.13037300177619893</v>
      </c>
      <c r="I1689" s="162">
        <f>SUBTOTAL(9,I2:I1684)</f>
        <v>2926104</v>
      </c>
      <c r="J1689" s="162">
        <f>SUBTOTAL(9,J2:J1684)</f>
        <v>2396279</v>
      </c>
      <c r="K1689" s="162">
        <f>SUBTOTAL(9,K2:K1684)</f>
        <v>1688586</v>
      </c>
      <c r="L1689" s="18">
        <f>IF(J1689&lt;&gt;0,K1689/J1689,"")</f>
        <v>0.70467003216236501</v>
      </c>
      <c r="M1689" s="162">
        <f>SUBTOTAL(9,M2:M1684)</f>
        <v>53884</v>
      </c>
      <c r="N1689" s="162">
        <f>SUBTOTAL(9,N2:N1684)</f>
        <v>379207</v>
      </c>
      <c r="O1689" s="18">
        <f>IF((J1689+M1689+N1689)&lt;&gt;0,N1689/(J1689+M1689+N1689),"")</f>
        <v>0.13402524236844243</v>
      </c>
      <c r="P1689" s="162">
        <f>SUBTOTAL(9,P2:P1684)</f>
        <v>2937945</v>
      </c>
      <c r="Q1689" s="162">
        <f>SUBTOTAL(9,Q2:Q1684)</f>
        <v>2459955</v>
      </c>
      <c r="R1689" s="162">
        <f>SUBTOTAL(9,R2:R1684)</f>
        <v>380675</v>
      </c>
      <c r="S1689" s="19">
        <f>IFERROR(IF((Q1689+R1689)&lt;&gt;0,R1689/(Q1689+R1689),""),"")</f>
        <v>0.13401076521757496</v>
      </c>
    </row>
    <row r="1690" spans="1:19" ht="32" x14ac:dyDescent="0.2">
      <c r="C1690" s="1" t="s">
        <v>530</v>
      </c>
      <c r="D1690" s="163">
        <f>SUM(D2:D1684)</f>
        <v>11841</v>
      </c>
      <c r="E1690" s="163">
        <f>SUM(E2:E1684)</f>
        <v>9792</v>
      </c>
      <c r="F1690" s="163">
        <f>SUM(F2:F1684)</f>
        <v>1796</v>
      </c>
      <c r="G1690" s="164">
        <f>SUM(G2:G1684)</f>
        <v>1468</v>
      </c>
      <c r="H1690" s="15">
        <f>IF((E1690+G1690)&lt;&gt;0,G1690/(E1690+G1690),"")</f>
        <v>0.13037300177619893</v>
      </c>
      <c r="I1690" s="164">
        <f>SUM(I2:I1684)</f>
        <v>2926104</v>
      </c>
      <c r="J1690" s="164">
        <f>SUM(J2:J1684)</f>
        <v>2396279</v>
      </c>
      <c r="K1690" s="164">
        <f>SUM(K2:K1684)</f>
        <v>1688586</v>
      </c>
      <c r="L1690" s="2">
        <f>IF(J1690&lt;&gt;0,K1690/J1690,"")</f>
        <v>0.70467003216236501</v>
      </c>
      <c r="M1690" s="164">
        <f>SUM(M2:M1684)</f>
        <v>53884</v>
      </c>
      <c r="N1690" s="164">
        <f>SUM(N2:N1684)</f>
        <v>379207</v>
      </c>
      <c r="O1690" s="2">
        <f>IF((J1690+M1690+N1690)&lt;&gt;0,N1690/(J1690+M1690+N1690),"")</f>
        <v>0.13402524236844243</v>
      </c>
      <c r="P1690" s="164">
        <f>SUM(P2:P1684)</f>
        <v>2937945</v>
      </c>
      <c r="Q1690" s="163">
        <f>SUM(Q2:Q1684)</f>
        <v>2459955</v>
      </c>
      <c r="R1690" s="163">
        <f>SUM(R2:R1684)</f>
        <v>380675</v>
      </c>
      <c r="S1690" s="24">
        <f>IFERROR(IF((Q1690+R1690)&lt;&gt;0,R1690/(Q1690+R1690),""),"")</f>
        <v>0.13401076521757496</v>
      </c>
    </row>
    <row r="1691" spans="1:19" ht="33" thickBot="1" x14ac:dyDescent="0.25">
      <c r="C1691" s="12" t="s">
        <v>246</v>
      </c>
      <c r="D1691" s="165">
        <f>D1689/D1690</f>
        <v>1</v>
      </c>
      <c r="E1691" s="165">
        <f>E1689/E1690</f>
        <v>1</v>
      </c>
      <c r="F1691" s="165">
        <f>F1689/F1690</f>
        <v>1</v>
      </c>
      <c r="G1691" s="166">
        <f>G1689/G1690</f>
        <v>1</v>
      </c>
      <c r="H1691" s="166"/>
      <c r="I1691" s="166">
        <f>I1689/I1690</f>
        <v>1</v>
      </c>
      <c r="J1691" s="166">
        <f>J1689/J1690</f>
        <v>1</v>
      </c>
      <c r="K1691" s="166">
        <f>K1689/K1690</f>
        <v>1</v>
      </c>
      <c r="L1691" s="166"/>
      <c r="M1691" s="166">
        <f>M1689/M1690</f>
        <v>1</v>
      </c>
      <c r="N1691" s="166">
        <f>N1689/N1690</f>
        <v>1</v>
      </c>
      <c r="O1691" s="166"/>
      <c r="P1691" s="166">
        <f>P1689/P1690</f>
        <v>1</v>
      </c>
      <c r="Q1691" s="165">
        <f>Q1689/Q1690</f>
        <v>1</v>
      </c>
      <c r="R1691" s="165">
        <f>R1689/R1690</f>
        <v>1</v>
      </c>
      <c r="S1691" s="167"/>
    </row>
  </sheetData>
  <protectedRanges>
    <protectedRange password="90E5" sqref="B2:C42 B169 B523 B747 B863 B1203 B1391 B1454 B1574 B1348:B1354" name="Range1_54"/>
    <protectedRange password="90E5" sqref="C169 B43:C168 B170:C443" name="Range1_55"/>
    <protectedRange password="90E5" sqref="B524:C606 C523 C747 B864:C870 C863 C607:C618 B748:C862 B619:C746 B444:C522" name="Range1_56"/>
    <protectedRange password="90E5" sqref="B871:C877 C1203 C878 B1204:C1266 B879:C1202" name="Range1_57"/>
    <protectedRange password="90E5" sqref="C1391 C1454 C1574 B1267:C1347 C1348:C1354 B1355:C1390 B1392:C1453 B1455:C1573 B1575:C1684" name="Range1_58"/>
    <protectedRange password="90E5" sqref="B607:B618" name="Range1_1"/>
    <protectedRange password="90E5" sqref="B878" name="Range1_22_1"/>
  </protectedRanges>
  <autoFilter ref="A1:S1686" xr:uid="{00000000-0009-0000-0000-000001000000}">
    <sortState xmlns:xlrd2="http://schemas.microsoft.com/office/spreadsheetml/2017/richdata2" ref="A2:S1708">
      <sortCondition ref="A1:A1708"/>
    </sortState>
  </autoFilter>
  <sortState xmlns:xlrd2="http://schemas.microsoft.com/office/spreadsheetml/2017/richdata2" ref="A2:S1706">
    <sortCondition ref="A2:A1706"/>
    <sortCondition ref="B2:B1706"/>
    <sortCondition ref="C2:C1706"/>
  </sortState>
  <dataValidations count="1">
    <dataValidation type="whole" allowBlank="1" showInputMessage="1" showErrorMessage="1" error="Please enter a whole number" sqref="D2:G1684 M2:N1684 I2:K1684" xr:uid="{00000000-0002-0000-0100-000000000000}">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L1720"/>
  <sheetViews>
    <sheetView topLeftCell="A17" workbookViewId="0">
      <selection activeCell="L4" sqref="L4"/>
    </sheetView>
  </sheetViews>
  <sheetFormatPr baseColWidth="10" defaultColWidth="4" defaultRowHeight="15" x14ac:dyDescent="0.2"/>
  <cols>
    <col min="1" max="1" width="15.6640625" style="27" customWidth="1"/>
    <col min="2" max="2" width="11.5" style="27" customWidth="1"/>
    <col min="3" max="3" width="10.5" style="27" customWidth="1"/>
    <col min="4" max="4" width="12.5" style="27" customWidth="1"/>
    <col min="5" max="5" width="6.33203125" style="27" customWidth="1"/>
    <col min="6" max="6" width="8.1640625" style="27" customWidth="1"/>
    <col min="7" max="8" width="8.6640625" customWidth="1"/>
    <col min="9" max="10" width="2" customWidth="1"/>
    <col min="11" max="11" width="3" customWidth="1"/>
    <col min="12" max="12" width="6.6640625" customWidth="1"/>
    <col min="13" max="82" width="3" customWidth="1"/>
  </cols>
  <sheetData>
    <row r="1" spans="1:12" ht="16" thickBot="1" x14ac:dyDescent="0.25"/>
    <row r="2" spans="1:12" ht="49" thickBot="1" x14ac:dyDescent="0.25">
      <c r="A2" s="47" t="s">
        <v>237</v>
      </c>
      <c r="B2" s="27" t="s">
        <v>440</v>
      </c>
    </row>
    <row r="3" spans="1:12" ht="7.5" customHeight="1" x14ac:dyDescent="0.2"/>
    <row r="4" spans="1:12" ht="9" customHeight="1" thickBot="1" x14ac:dyDescent="0.25">
      <c r="A4" s="37"/>
      <c r="B4" s="37" t="s">
        <v>245</v>
      </c>
      <c r="C4" s="37"/>
      <c r="D4" s="168"/>
      <c r="E4" s="168"/>
      <c r="F4" s="37"/>
    </row>
    <row r="5" spans="1:12" s="27" customFormat="1" ht="78.75" customHeight="1" thickBot="1" x14ac:dyDescent="0.25">
      <c r="A5" s="95" t="s">
        <v>236</v>
      </c>
      <c r="B5" s="104" t="s">
        <v>477</v>
      </c>
      <c r="C5" s="43" t="s">
        <v>482</v>
      </c>
      <c r="D5" s="27" t="s">
        <v>511</v>
      </c>
      <c r="E5" s="27" t="s">
        <v>483</v>
      </c>
      <c r="F5" s="43" t="s">
        <v>475</v>
      </c>
      <c r="G5" s="211" t="s">
        <v>470</v>
      </c>
      <c r="H5" s="212" t="s">
        <v>476</v>
      </c>
    </row>
    <row r="6" spans="1:12" ht="16" x14ac:dyDescent="0.2">
      <c r="A6" s="96" t="s">
        <v>418</v>
      </c>
      <c r="B6" s="48">
        <v>44616</v>
      </c>
      <c r="C6" s="32">
        <v>39393</v>
      </c>
      <c r="D6" s="32">
        <v>36551</v>
      </c>
      <c r="E6" s="32">
        <v>785</v>
      </c>
      <c r="F6" s="33">
        <v>4438</v>
      </c>
      <c r="G6" s="213">
        <f>IF(B6&lt;&gt;0,F6/(C6+E6+F6),"")</f>
        <v>9.9471041778734087E-2</v>
      </c>
      <c r="H6" s="232">
        <f>IF(C6&lt;&gt;0,D6/C6,"")</f>
        <v>0.92785520270098754</v>
      </c>
      <c r="L6" s="239"/>
    </row>
    <row r="7" spans="1:12" ht="16" x14ac:dyDescent="0.2">
      <c r="A7" s="97" t="s">
        <v>395</v>
      </c>
      <c r="B7" s="49">
        <v>50796</v>
      </c>
      <c r="C7" s="28">
        <v>34710</v>
      </c>
      <c r="D7" s="28">
        <v>23913</v>
      </c>
      <c r="E7" s="28">
        <v>192</v>
      </c>
      <c r="F7" s="34">
        <v>8971</v>
      </c>
      <c r="G7" s="214">
        <f t="shared" ref="G7:G31" si="0">IF(B7&lt;&gt;0,F7/(C7+E7+F7),"")</f>
        <v>0.20447655733594694</v>
      </c>
      <c r="H7" s="233">
        <f t="shared" ref="H7:H31" si="1">IF(C7&lt;&gt;0,D7/C7,"")</f>
        <v>0.68893690579083833</v>
      </c>
      <c r="L7" s="239"/>
    </row>
    <row r="8" spans="1:12" ht="16" x14ac:dyDescent="0.2">
      <c r="A8" s="97" t="s">
        <v>419</v>
      </c>
      <c r="B8" s="49">
        <v>207470</v>
      </c>
      <c r="C8" s="28">
        <v>200053</v>
      </c>
      <c r="D8" s="28">
        <v>121919</v>
      </c>
      <c r="E8" s="28">
        <v>403</v>
      </c>
      <c r="F8" s="34">
        <v>6916</v>
      </c>
      <c r="G8" s="215">
        <f t="shared" si="0"/>
        <v>3.3350693439808655E-2</v>
      </c>
      <c r="H8" s="234">
        <f t="shared" si="1"/>
        <v>0.60943350012246755</v>
      </c>
      <c r="L8" s="239"/>
    </row>
    <row r="9" spans="1:12" ht="16" x14ac:dyDescent="0.2">
      <c r="A9" s="97" t="s">
        <v>420</v>
      </c>
      <c r="B9" s="49">
        <v>26469</v>
      </c>
      <c r="C9" s="28">
        <v>19265</v>
      </c>
      <c r="D9" s="28">
        <v>10562</v>
      </c>
      <c r="E9" s="28">
        <v>246</v>
      </c>
      <c r="F9" s="34">
        <v>5212</v>
      </c>
      <c r="G9" s="214">
        <f t="shared" si="0"/>
        <v>0.21081583950167859</v>
      </c>
      <c r="H9" s="233">
        <f t="shared" si="1"/>
        <v>0.54824811834933818</v>
      </c>
      <c r="L9" s="239"/>
    </row>
    <row r="10" spans="1:12" ht="16" x14ac:dyDescent="0.2">
      <c r="A10" s="97" t="s">
        <v>439</v>
      </c>
      <c r="B10" s="49">
        <v>40657</v>
      </c>
      <c r="C10" s="28">
        <v>38372</v>
      </c>
      <c r="D10" s="28">
        <v>36219</v>
      </c>
      <c r="E10" s="28">
        <v>17</v>
      </c>
      <c r="F10" s="34">
        <v>2210</v>
      </c>
      <c r="G10" s="215">
        <f t="shared" si="0"/>
        <v>5.4434838296509767E-2</v>
      </c>
      <c r="H10" s="234">
        <f t="shared" si="1"/>
        <v>0.94389137913061605</v>
      </c>
      <c r="L10" s="239"/>
    </row>
    <row r="11" spans="1:12" ht="16" x14ac:dyDescent="0.2">
      <c r="A11" s="97" t="s">
        <v>390</v>
      </c>
      <c r="B11" s="49">
        <v>61015</v>
      </c>
      <c r="C11" s="28">
        <v>54337</v>
      </c>
      <c r="D11" s="28">
        <v>45815</v>
      </c>
      <c r="E11" s="28">
        <v>1545</v>
      </c>
      <c r="F11" s="34">
        <v>2745</v>
      </c>
      <c r="G11" s="214">
        <f t="shared" si="0"/>
        <v>4.6821430398962936E-2</v>
      </c>
      <c r="H11" s="233">
        <f t="shared" si="1"/>
        <v>0.84316395826048551</v>
      </c>
      <c r="L11" s="239"/>
    </row>
    <row r="12" spans="1:12" ht="16" x14ac:dyDescent="0.2">
      <c r="A12" s="97" t="s">
        <v>392</v>
      </c>
      <c r="B12" s="49">
        <v>652331</v>
      </c>
      <c r="C12" s="28">
        <v>480057</v>
      </c>
      <c r="D12" s="28">
        <v>256048</v>
      </c>
      <c r="E12" s="28">
        <v>1561</v>
      </c>
      <c r="F12" s="34">
        <v>128672</v>
      </c>
      <c r="G12" s="215">
        <f t="shared" si="0"/>
        <v>0.21083747071064576</v>
      </c>
      <c r="H12" s="234">
        <f t="shared" si="1"/>
        <v>0.53336999564635035</v>
      </c>
      <c r="L12" s="239"/>
    </row>
    <row r="13" spans="1:12" ht="16" x14ac:dyDescent="0.2">
      <c r="A13" s="97" t="s">
        <v>397</v>
      </c>
      <c r="B13" s="49">
        <v>346284</v>
      </c>
      <c r="C13" s="28">
        <v>267757</v>
      </c>
      <c r="D13" s="28">
        <v>253021</v>
      </c>
      <c r="E13" s="28">
        <v>18774</v>
      </c>
      <c r="F13" s="34">
        <v>53987</v>
      </c>
      <c r="G13" s="214">
        <f t="shared" si="0"/>
        <v>0.15854374805443472</v>
      </c>
      <c r="H13" s="233">
        <f t="shared" si="1"/>
        <v>0.94496502425706896</v>
      </c>
      <c r="L13" s="239"/>
    </row>
    <row r="14" spans="1:12" ht="16" x14ac:dyDescent="0.2">
      <c r="A14" s="97" t="s">
        <v>422</v>
      </c>
      <c r="B14" s="49">
        <v>295634</v>
      </c>
      <c r="C14" s="28">
        <v>269287</v>
      </c>
      <c r="D14" s="28">
        <v>239711</v>
      </c>
      <c r="E14" s="28">
        <v>5549</v>
      </c>
      <c r="F14" s="34">
        <v>18545</v>
      </c>
      <c r="G14" s="215">
        <f t="shared" si="0"/>
        <v>6.3211319069742075E-2</v>
      </c>
      <c r="H14" s="234">
        <f t="shared" si="1"/>
        <v>0.89016922465622184</v>
      </c>
      <c r="L14" s="239"/>
    </row>
    <row r="15" spans="1:12" ht="16" x14ac:dyDescent="0.2">
      <c r="A15" s="97" t="s">
        <v>396</v>
      </c>
      <c r="B15" s="49">
        <v>70269</v>
      </c>
      <c r="C15" s="28">
        <v>66294</v>
      </c>
      <c r="D15" s="28">
        <v>30669</v>
      </c>
      <c r="E15" s="28">
        <v>103</v>
      </c>
      <c r="F15" s="34">
        <v>3320</v>
      </c>
      <c r="G15" s="214">
        <f t="shared" si="0"/>
        <v>4.7621096719594934E-2</v>
      </c>
      <c r="H15" s="233">
        <f t="shared" si="1"/>
        <v>0.46262105167888495</v>
      </c>
      <c r="L15" s="239"/>
    </row>
    <row r="16" spans="1:12" ht="16" x14ac:dyDescent="0.2">
      <c r="A16" s="97" t="s">
        <v>389</v>
      </c>
      <c r="B16" s="49">
        <v>2735</v>
      </c>
      <c r="C16" s="28">
        <v>2369</v>
      </c>
      <c r="D16" s="28">
        <v>431</v>
      </c>
      <c r="E16" s="28">
        <v>41</v>
      </c>
      <c r="F16" s="34">
        <v>259</v>
      </c>
      <c r="G16" s="215">
        <f t="shared" si="0"/>
        <v>9.7040089921318851E-2</v>
      </c>
      <c r="H16" s="234">
        <f t="shared" si="1"/>
        <v>0.18193330519206416</v>
      </c>
      <c r="L16" s="239"/>
    </row>
    <row r="17" spans="1:12" ht="16" x14ac:dyDescent="0.2">
      <c r="A17" s="97" t="s">
        <v>408</v>
      </c>
      <c r="B17" s="49">
        <v>212806</v>
      </c>
      <c r="C17" s="28">
        <v>190451</v>
      </c>
      <c r="D17" s="28">
        <v>166222</v>
      </c>
      <c r="E17" s="28">
        <v>1425</v>
      </c>
      <c r="F17" s="34">
        <v>20930</v>
      </c>
      <c r="G17" s="214">
        <f t="shared" si="0"/>
        <v>9.8352490061370451E-2</v>
      </c>
      <c r="H17" s="233">
        <f t="shared" si="1"/>
        <v>0.87278092527736795</v>
      </c>
      <c r="L17" s="239"/>
    </row>
    <row r="18" spans="1:12" ht="16" x14ac:dyDescent="0.2">
      <c r="A18" s="97" t="s">
        <v>426</v>
      </c>
      <c r="B18" s="49">
        <v>16764</v>
      </c>
      <c r="C18" s="28">
        <v>15972</v>
      </c>
      <c r="D18" s="28">
        <v>14338</v>
      </c>
      <c r="E18" s="28">
        <v>210</v>
      </c>
      <c r="F18" s="34">
        <v>582</v>
      </c>
      <c r="G18" s="215">
        <f t="shared" si="0"/>
        <v>3.4717251252684322E-2</v>
      </c>
      <c r="H18" s="234">
        <f t="shared" si="1"/>
        <v>0.89769596794390183</v>
      </c>
      <c r="L18" s="239"/>
    </row>
    <row r="19" spans="1:12" ht="16" x14ac:dyDescent="0.2">
      <c r="A19" s="97" t="s">
        <v>393</v>
      </c>
      <c r="B19" s="49">
        <v>24764</v>
      </c>
      <c r="C19" s="28">
        <v>23973</v>
      </c>
      <c r="D19" s="28">
        <v>20612</v>
      </c>
      <c r="E19" s="28">
        <v>25</v>
      </c>
      <c r="F19" s="34">
        <v>683</v>
      </c>
      <c r="G19" s="214">
        <f t="shared" si="0"/>
        <v>2.7673108869170616E-2</v>
      </c>
      <c r="H19" s="233">
        <f t="shared" si="1"/>
        <v>0.8598006090184791</v>
      </c>
      <c r="L19" s="239"/>
    </row>
    <row r="20" spans="1:12" ht="16" x14ac:dyDescent="0.2">
      <c r="A20" s="97" t="s">
        <v>425</v>
      </c>
      <c r="B20" s="49">
        <v>2383</v>
      </c>
      <c r="C20" s="28">
        <v>2286</v>
      </c>
      <c r="D20" s="28">
        <v>2013</v>
      </c>
      <c r="E20" s="28">
        <v>10</v>
      </c>
      <c r="F20" s="34">
        <v>29</v>
      </c>
      <c r="G20" s="215">
        <f t="shared" si="0"/>
        <v>1.2473118279569893E-2</v>
      </c>
      <c r="H20" s="234">
        <f t="shared" si="1"/>
        <v>0.88057742782152226</v>
      </c>
      <c r="L20" s="239"/>
    </row>
    <row r="21" spans="1:12" ht="16" x14ac:dyDescent="0.2">
      <c r="A21" s="97" t="s">
        <v>429</v>
      </c>
      <c r="B21" s="49">
        <v>4295</v>
      </c>
      <c r="C21" s="28">
        <v>3557</v>
      </c>
      <c r="D21" s="28">
        <v>2233</v>
      </c>
      <c r="E21" s="28">
        <v>20</v>
      </c>
      <c r="F21" s="34">
        <v>691</v>
      </c>
      <c r="G21" s="214">
        <f t="shared" si="0"/>
        <v>0.1619025304592315</v>
      </c>
      <c r="H21" s="233">
        <f t="shared" si="1"/>
        <v>0.62777621591228561</v>
      </c>
      <c r="L21" s="239"/>
    </row>
    <row r="22" spans="1:12" ht="16" x14ac:dyDescent="0.2">
      <c r="A22" s="97" t="s">
        <v>394</v>
      </c>
      <c r="B22" s="49">
        <v>137866</v>
      </c>
      <c r="C22" s="28">
        <v>117162</v>
      </c>
      <c r="D22" s="28">
        <v>86259</v>
      </c>
      <c r="E22" s="28">
        <v>784</v>
      </c>
      <c r="F22" s="34">
        <v>18409</v>
      </c>
      <c r="G22" s="215">
        <f t="shared" si="0"/>
        <v>0.13500788383264273</v>
      </c>
      <c r="H22" s="234">
        <f t="shared" si="1"/>
        <v>0.73623700517232549</v>
      </c>
      <c r="L22" s="239"/>
    </row>
    <row r="23" spans="1:12" ht="16" x14ac:dyDescent="0.2">
      <c r="A23" s="97" t="s">
        <v>430</v>
      </c>
      <c r="B23" s="49">
        <v>9895</v>
      </c>
      <c r="C23" s="28">
        <v>6858</v>
      </c>
      <c r="D23" s="28">
        <v>3944</v>
      </c>
      <c r="E23" s="28">
        <v>1028</v>
      </c>
      <c r="F23" s="34">
        <v>2795</v>
      </c>
      <c r="G23" s="214">
        <f t="shared" si="0"/>
        <v>0.26167961801329465</v>
      </c>
      <c r="H23" s="233">
        <f t="shared" si="1"/>
        <v>0.57509477981918922</v>
      </c>
      <c r="L23" s="239"/>
    </row>
    <row r="24" spans="1:12" ht="16" x14ac:dyDescent="0.2">
      <c r="A24" s="97" t="s">
        <v>431</v>
      </c>
      <c r="B24" s="49">
        <v>41891</v>
      </c>
      <c r="C24" s="28">
        <v>39362</v>
      </c>
      <c r="D24" s="28">
        <v>31994</v>
      </c>
      <c r="E24" s="28">
        <v>553</v>
      </c>
      <c r="F24" s="34">
        <v>2350</v>
      </c>
      <c r="G24" s="215">
        <f t="shared" si="0"/>
        <v>5.5601561575771917E-2</v>
      </c>
      <c r="H24" s="234">
        <f t="shared" si="1"/>
        <v>0.812814389512728</v>
      </c>
      <c r="L24" s="239"/>
    </row>
    <row r="25" spans="1:12" ht="16" x14ac:dyDescent="0.2">
      <c r="A25" s="97" t="s">
        <v>398</v>
      </c>
      <c r="B25" s="49">
        <v>47415</v>
      </c>
      <c r="C25" s="28">
        <v>40243</v>
      </c>
      <c r="D25" s="28"/>
      <c r="E25" s="28">
        <v>466</v>
      </c>
      <c r="F25" s="34">
        <v>5610</v>
      </c>
      <c r="G25" s="214">
        <f t="shared" si="0"/>
        <v>0.12111660441719381</v>
      </c>
      <c r="H25" s="233">
        <f t="shared" si="1"/>
        <v>0</v>
      </c>
      <c r="L25" s="239"/>
    </row>
    <row r="26" spans="1:12" ht="16" x14ac:dyDescent="0.2">
      <c r="A26" s="97" t="s">
        <v>436</v>
      </c>
      <c r="B26" s="49">
        <v>3886</v>
      </c>
      <c r="C26" s="28">
        <v>3718</v>
      </c>
      <c r="D26" s="28">
        <v>2540</v>
      </c>
      <c r="E26" s="28">
        <v>88</v>
      </c>
      <c r="F26" s="34">
        <v>107</v>
      </c>
      <c r="G26" s="215">
        <f t="shared" si="0"/>
        <v>2.7344748274980832E-2</v>
      </c>
      <c r="H26" s="234">
        <f t="shared" si="1"/>
        <v>0.68316299085529852</v>
      </c>
      <c r="L26" s="239"/>
    </row>
    <row r="27" spans="1:12" ht="16" x14ac:dyDescent="0.2">
      <c r="A27" s="97" t="s">
        <v>404</v>
      </c>
      <c r="B27" s="49">
        <v>6109</v>
      </c>
      <c r="C27" s="28">
        <v>4772</v>
      </c>
      <c r="D27" s="28">
        <v>4632</v>
      </c>
      <c r="E27" s="28">
        <v>844</v>
      </c>
      <c r="F27" s="34">
        <v>459</v>
      </c>
      <c r="G27" s="214">
        <f t="shared" si="0"/>
        <v>7.5555555555555556E-2</v>
      </c>
      <c r="H27" s="233">
        <f t="shared" si="1"/>
        <v>0.97066219614417437</v>
      </c>
      <c r="L27" s="239"/>
    </row>
    <row r="28" spans="1:12" ht="16" x14ac:dyDescent="0.2">
      <c r="A28" s="97" t="s">
        <v>391</v>
      </c>
      <c r="B28" s="49">
        <v>483469</v>
      </c>
      <c r="C28" s="28">
        <v>377440</v>
      </c>
      <c r="D28" s="28">
        <v>222707</v>
      </c>
      <c r="E28" s="28">
        <v>3490</v>
      </c>
      <c r="F28" s="34">
        <v>69863</v>
      </c>
      <c r="G28" s="215">
        <f t="shared" si="0"/>
        <v>0.15497800542599374</v>
      </c>
      <c r="H28" s="234">
        <f t="shared" si="1"/>
        <v>0.59004610004239089</v>
      </c>
      <c r="L28" s="239"/>
    </row>
    <row r="29" spans="1:12" ht="16" x14ac:dyDescent="0.2">
      <c r="A29" s="97" t="s">
        <v>437</v>
      </c>
      <c r="B29" s="49">
        <v>22260</v>
      </c>
      <c r="C29" s="28">
        <v>14174</v>
      </c>
      <c r="D29" s="28">
        <v>7146</v>
      </c>
      <c r="E29" s="28">
        <v>887</v>
      </c>
      <c r="F29" s="34">
        <v>6654</v>
      </c>
      <c r="G29" s="214">
        <f t="shared" si="0"/>
        <v>0.30642413078517156</v>
      </c>
      <c r="H29" s="233">
        <f t="shared" si="1"/>
        <v>0.50416255114999298</v>
      </c>
      <c r="L29" s="239"/>
    </row>
    <row r="30" spans="1:12" ht="17" thickBot="1" x14ac:dyDescent="0.25">
      <c r="A30" s="98" t="s">
        <v>399</v>
      </c>
      <c r="B30" s="51">
        <v>114025</v>
      </c>
      <c r="C30" s="38">
        <v>84417</v>
      </c>
      <c r="D30" s="38">
        <v>69087</v>
      </c>
      <c r="E30" s="38">
        <v>14838</v>
      </c>
      <c r="F30" s="39">
        <v>14770</v>
      </c>
      <c r="G30" s="216">
        <f t="shared" si="0"/>
        <v>0.12953299714974786</v>
      </c>
      <c r="H30" s="235">
        <f t="shared" si="1"/>
        <v>0.81840150680550128</v>
      </c>
      <c r="L30" s="239"/>
    </row>
    <row r="31" spans="1:12" ht="18" thickTop="1" thickBot="1" x14ac:dyDescent="0.25">
      <c r="A31" s="42" t="s">
        <v>244</v>
      </c>
      <c r="B31" s="50">
        <v>2926104</v>
      </c>
      <c r="C31" s="35">
        <v>2396279</v>
      </c>
      <c r="D31" s="35">
        <v>1688586</v>
      </c>
      <c r="E31" s="35">
        <v>53884</v>
      </c>
      <c r="F31" s="36">
        <v>379207</v>
      </c>
      <c r="G31" s="247">
        <f t="shared" si="0"/>
        <v>0.13402524236844243</v>
      </c>
      <c r="H31" s="236">
        <f t="shared" si="1"/>
        <v>0.70467003216236501</v>
      </c>
      <c r="L31" s="239"/>
    </row>
    <row r="32" spans="1:12" x14ac:dyDescent="0.2">
      <c r="A32"/>
      <c r="B32"/>
      <c r="C32"/>
      <c r="D32"/>
      <c r="E32"/>
      <c r="F32"/>
    </row>
    <row r="33" customFormat="1" x14ac:dyDescent="0.2"/>
    <row r="34" customFormat="1" ht="16.5" customHeigh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33"/>
  </sheetPr>
  <dimension ref="A1:I598"/>
  <sheetViews>
    <sheetView topLeftCell="A13" workbookViewId="0">
      <selection activeCell="B31" sqref="B31"/>
    </sheetView>
  </sheetViews>
  <sheetFormatPr baseColWidth="10" defaultColWidth="8.83203125" defaultRowHeight="15" x14ac:dyDescent="0.2"/>
  <cols>
    <col min="1" max="1" width="4.6640625" customWidth="1"/>
    <col min="2" max="2" width="15.6640625" style="28" customWidth="1"/>
    <col min="3" max="3" width="9.83203125" style="28" customWidth="1"/>
    <col min="4" max="4" width="10.5" style="28" customWidth="1"/>
    <col min="5" max="5" width="12.5" style="28" customWidth="1"/>
    <col min="6" max="6" width="6.33203125" style="28" customWidth="1"/>
    <col min="7" max="7" width="8.1640625" style="28" customWidth="1"/>
    <col min="8" max="8" width="8.6640625" style="28" customWidth="1"/>
    <col min="9" max="9" width="8.6640625" customWidth="1"/>
  </cols>
  <sheetData>
    <row r="1" spans="1:9" s="29" customFormat="1" ht="16" x14ac:dyDescent="0.2">
      <c r="B1" s="30"/>
      <c r="C1" s="40" t="s">
        <v>245</v>
      </c>
      <c r="D1" s="30"/>
      <c r="E1" s="30"/>
      <c r="F1" s="30"/>
      <c r="G1" s="30"/>
      <c r="H1" s="30"/>
    </row>
    <row r="2" spans="1:9" ht="75.75" customHeight="1" thickBot="1" x14ac:dyDescent="0.25">
      <c r="A2" s="208" t="s">
        <v>438</v>
      </c>
      <c r="B2" s="208" t="s">
        <v>236</v>
      </c>
      <c r="C2" s="209" t="s">
        <v>477</v>
      </c>
      <c r="D2" s="210" t="s">
        <v>488</v>
      </c>
      <c r="E2" s="229" t="s">
        <v>511</v>
      </c>
      <c r="F2" s="229" t="s">
        <v>497</v>
      </c>
      <c r="G2" s="209" t="s">
        <v>475</v>
      </c>
      <c r="H2" s="217" t="s">
        <v>470</v>
      </c>
      <c r="I2" s="218" t="s">
        <v>476</v>
      </c>
    </row>
    <row r="3" spans="1:9" ht="16" x14ac:dyDescent="0.2">
      <c r="A3" s="107">
        <v>1</v>
      </c>
      <c r="B3" s="57" t="s">
        <v>392</v>
      </c>
      <c r="C3" s="110">
        <v>652331</v>
      </c>
      <c r="D3" s="54">
        <v>480057</v>
      </c>
      <c r="E3" s="54">
        <v>256048</v>
      </c>
      <c r="F3" s="54">
        <v>1561</v>
      </c>
      <c r="G3" s="55">
        <v>128672</v>
      </c>
      <c r="H3" s="219">
        <f>IF(C3&lt;&gt;0,G3/(D3+F3+G3),"")</f>
        <v>0.21083747071064576</v>
      </c>
      <c r="I3" s="220">
        <f t="shared" ref="I3:I28" si="0">IF(D3&lt;&gt;0,E3/D3,"")</f>
        <v>0.53336999564635035</v>
      </c>
    </row>
    <row r="4" spans="1:9" ht="16" x14ac:dyDescent="0.2">
      <c r="A4" s="44">
        <v>2</v>
      </c>
      <c r="B4" s="58" t="s">
        <v>391</v>
      </c>
      <c r="C4" s="111">
        <v>483469</v>
      </c>
      <c r="D4" s="30">
        <v>377440</v>
      </c>
      <c r="E4" s="30">
        <v>222707</v>
      </c>
      <c r="F4" s="30">
        <v>3490</v>
      </c>
      <c r="G4" s="56">
        <v>69863</v>
      </c>
      <c r="H4" s="219">
        <f t="shared" ref="H4:H28" si="1">IF(C4&lt;&gt;0,G4/(D4+F4+G4),"")</f>
        <v>0.15497800542599374</v>
      </c>
      <c r="I4" s="221">
        <f t="shared" si="0"/>
        <v>0.59004610004239089</v>
      </c>
    </row>
    <row r="5" spans="1:9" ht="16" x14ac:dyDescent="0.2">
      <c r="A5" s="44">
        <v>3</v>
      </c>
      <c r="B5" s="58" t="s">
        <v>397</v>
      </c>
      <c r="C5" s="111">
        <v>346284</v>
      </c>
      <c r="D5" s="30">
        <v>267757</v>
      </c>
      <c r="E5" s="30">
        <v>253021</v>
      </c>
      <c r="F5" s="30">
        <v>18774</v>
      </c>
      <c r="G5" s="56">
        <v>53987</v>
      </c>
      <c r="H5" s="219">
        <f t="shared" si="1"/>
        <v>0.15854374805443472</v>
      </c>
      <c r="I5" s="221">
        <f t="shared" si="0"/>
        <v>0.94496502425706896</v>
      </c>
    </row>
    <row r="6" spans="1:9" ht="16" x14ac:dyDescent="0.2">
      <c r="A6" s="44">
        <v>4</v>
      </c>
      <c r="B6" s="58" t="s">
        <v>422</v>
      </c>
      <c r="C6" s="111">
        <v>295634</v>
      </c>
      <c r="D6" s="30">
        <v>269287</v>
      </c>
      <c r="E6" s="30">
        <v>239711</v>
      </c>
      <c r="F6" s="30">
        <v>5549</v>
      </c>
      <c r="G6" s="56">
        <v>18545</v>
      </c>
      <c r="H6" s="219">
        <f t="shared" si="1"/>
        <v>6.3211319069742075E-2</v>
      </c>
      <c r="I6" s="221">
        <f t="shared" si="0"/>
        <v>0.89016922465622184</v>
      </c>
    </row>
    <row r="7" spans="1:9" ht="16" x14ac:dyDescent="0.2">
      <c r="A7" s="44">
        <v>5</v>
      </c>
      <c r="B7" s="58" t="s">
        <v>408</v>
      </c>
      <c r="C7" s="111">
        <v>212806</v>
      </c>
      <c r="D7" s="30">
        <v>190451</v>
      </c>
      <c r="E7" s="30">
        <v>166222</v>
      </c>
      <c r="F7" s="30">
        <v>1425</v>
      </c>
      <c r="G7" s="56">
        <v>20930</v>
      </c>
      <c r="H7" s="219">
        <f t="shared" si="1"/>
        <v>9.8352490061370451E-2</v>
      </c>
      <c r="I7" s="221">
        <f t="shared" si="0"/>
        <v>0.87278092527736795</v>
      </c>
    </row>
    <row r="8" spans="1:9" ht="16" x14ac:dyDescent="0.2">
      <c r="A8" s="44">
        <v>6</v>
      </c>
      <c r="B8" s="58" t="s">
        <v>419</v>
      </c>
      <c r="C8" s="111">
        <v>207470</v>
      </c>
      <c r="D8" s="30">
        <v>200053</v>
      </c>
      <c r="E8" s="30">
        <v>121919</v>
      </c>
      <c r="F8" s="30">
        <v>403</v>
      </c>
      <c r="G8" s="56">
        <v>6916</v>
      </c>
      <c r="H8" s="219">
        <f t="shared" si="1"/>
        <v>3.3350693439808655E-2</v>
      </c>
      <c r="I8" s="221">
        <f t="shared" si="0"/>
        <v>0.60943350012246755</v>
      </c>
    </row>
    <row r="9" spans="1:9" ht="16" x14ac:dyDescent="0.2">
      <c r="A9" s="44">
        <v>7</v>
      </c>
      <c r="B9" s="58" t="s">
        <v>394</v>
      </c>
      <c r="C9" s="111">
        <v>137866</v>
      </c>
      <c r="D9" s="30">
        <v>117162</v>
      </c>
      <c r="E9" s="30">
        <v>86259</v>
      </c>
      <c r="F9" s="30">
        <v>784</v>
      </c>
      <c r="G9" s="56">
        <v>18409</v>
      </c>
      <c r="H9" s="219">
        <f t="shared" si="1"/>
        <v>0.13500788383264273</v>
      </c>
      <c r="I9" s="221">
        <f t="shared" si="0"/>
        <v>0.73623700517232549</v>
      </c>
    </row>
    <row r="10" spans="1:9" ht="16" x14ac:dyDescent="0.2">
      <c r="A10" s="44">
        <v>8</v>
      </c>
      <c r="B10" s="58" t="s">
        <v>399</v>
      </c>
      <c r="C10" s="111">
        <v>114025</v>
      </c>
      <c r="D10" s="30">
        <v>84417</v>
      </c>
      <c r="E10" s="30">
        <v>69087</v>
      </c>
      <c r="F10" s="30">
        <v>14838</v>
      </c>
      <c r="G10" s="56">
        <v>14770</v>
      </c>
      <c r="H10" s="219">
        <f t="shared" si="1"/>
        <v>0.12953299714974786</v>
      </c>
      <c r="I10" s="221">
        <f t="shared" si="0"/>
        <v>0.81840150680550128</v>
      </c>
    </row>
    <row r="11" spans="1:9" ht="16" x14ac:dyDescent="0.2">
      <c r="A11" s="44">
        <v>9</v>
      </c>
      <c r="B11" s="58" t="s">
        <v>396</v>
      </c>
      <c r="C11" s="111">
        <v>70269</v>
      </c>
      <c r="D11" s="30">
        <v>66294</v>
      </c>
      <c r="E11" s="30">
        <v>30669</v>
      </c>
      <c r="F11" s="30">
        <v>103</v>
      </c>
      <c r="G11" s="56">
        <v>3320</v>
      </c>
      <c r="H11" s="219">
        <f t="shared" si="1"/>
        <v>4.7621096719594934E-2</v>
      </c>
      <c r="I11" s="221">
        <f t="shared" si="0"/>
        <v>0.46262105167888495</v>
      </c>
    </row>
    <row r="12" spans="1:9" ht="16" x14ac:dyDescent="0.2">
      <c r="A12" s="44">
        <v>10</v>
      </c>
      <c r="B12" s="58" t="s">
        <v>390</v>
      </c>
      <c r="C12" s="111">
        <v>61015</v>
      </c>
      <c r="D12" s="30">
        <v>54337</v>
      </c>
      <c r="E12" s="30">
        <v>45815</v>
      </c>
      <c r="F12" s="30">
        <v>1545</v>
      </c>
      <c r="G12" s="56">
        <v>2745</v>
      </c>
      <c r="H12" s="219">
        <f t="shared" si="1"/>
        <v>4.6821430398962936E-2</v>
      </c>
      <c r="I12" s="221">
        <f t="shared" si="0"/>
        <v>0.84316395826048551</v>
      </c>
    </row>
    <row r="13" spans="1:9" ht="16" x14ac:dyDescent="0.2">
      <c r="A13" s="44">
        <v>11</v>
      </c>
      <c r="B13" s="58" t="s">
        <v>395</v>
      </c>
      <c r="C13" s="111">
        <v>50796</v>
      </c>
      <c r="D13" s="30">
        <v>34710</v>
      </c>
      <c r="E13" s="30">
        <v>23913</v>
      </c>
      <c r="F13" s="30">
        <v>192</v>
      </c>
      <c r="G13" s="56">
        <v>8971</v>
      </c>
      <c r="H13" s="219">
        <f t="shared" si="1"/>
        <v>0.20447655733594694</v>
      </c>
      <c r="I13" s="221">
        <f t="shared" si="0"/>
        <v>0.68893690579083833</v>
      </c>
    </row>
    <row r="14" spans="1:9" ht="16" x14ac:dyDescent="0.2">
      <c r="A14" s="44">
        <v>12</v>
      </c>
      <c r="B14" s="58" t="s">
        <v>398</v>
      </c>
      <c r="C14" s="111">
        <v>47415</v>
      </c>
      <c r="D14" s="30">
        <v>40243</v>
      </c>
      <c r="E14" s="30"/>
      <c r="F14" s="30">
        <v>466</v>
      </c>
      <c r="G14" s="56">
        <v>5610</v>
      </c>
      <c r="H14" s="219">
        <f t="shared" si="1"/>
        <v>0.12111660441719381</v>
      </c>
      <c r="I14" s="221">
        <f t="shared" si="0"/>
        <v>0</v>
      </c>
    </row>
    <row r="15" spans="1:9" ht="16" x14ac:dyDescent="0.2">
      <c r="A15" s="44">
        <v>13</v>
      </c>
      <c r="B15" s="58" t="s">
        <v>418</v>
      </c>
      <c r="C15" s="111">
        <v>44616</v>
      </c>
      <c r="D15" s="30">
        <v>39393</v>
      </c>
      <c r="E15" s="30">
        <v>36551</v>
      </c>
      <c r="F15" s="30">
        <v>785</v>
      </c>
      <c r="G15" s="56">
        <v>4438</v>
      </c>
      <c r="H15" s="219">
        <f t="shared" si="1"/>
        <v>9.9471041778734087E-2</v>
      </c>
      <c r="I15" s="221">
        <f t="shared" si="0"/>
        <v>0.92785520270098754</v>
      </c>
    </row>
    <row r="16" spans="1:9" ht="16" x14ac:dyDescent="0.2">
      <c r="A16" s="44">
        <v>14</v>
      </c>
      <c r="B16" s="58" t="s">
        <v>431</v>
      </c>
      <c r="C16" s="111">
        <v>41891</v>
      </c>
      <c r="D16" s="30">
        <v>39362</v>
      </c>
      <c r="E16" s="30">
        <v>31994</v>
      </c>
      <c r="F16" s="30">
        <v>553</v>
      </c>
      <c r="G16" s="56">
        <v>2350</v>
      </c>
      <c r="H16" s="219">
        <f t="shared" si="1"/>
        <v>5.5601561575771917E-2</v>
      </c>
      <c r="I16" s="221">
        <f t="shared" si="0"/>
        <v>0.812814389512728</v>
      </c>
    </row>
    <row r="17" spans="1:9" ht="16" x14ac:dyDescent="0.2">
      <c r="A17" s="44">
        <v>15</v>
      </c>
      <c r="B17" s="58" t="s">
        <v>439</v>
      </c>
      <c r="C17" s="111">
        <v>40657</v>
      </c>
      <c r="D17" s="30">
        <v>38372</v>
      </c>
      <c r="E17" s="30">
        <v>36219</v>
      </c>
      <c r="F17" s="30">
        <v>17</v>
      </c>
      <c r="G17" s="56">
        <v>2210</v>
      </c>
      <c r="H17" s="219">
        <f t="shared" si="1"/>
        <v>5.4434838296509767E-2</v>
      </c>
      <c r="I17" s="221">
        <f t="shared" si="0"/>
        <v>0.94389137913061605</v>
      </c>
    </row>
    <row r="18" spans="1:9" ht="16" x14ac:dyDescent="0.2">
      <c r="A18" s="44">
        <v>16</v>
      </c>
      <c r="B18" s="58" t="s">
        <v>420</v>
      </c>
      <c r="C18" s="111">
        <v>26469</v>
      </c>
      <c r="D18" s="30">
        <v>19265</v>
      </c>
      <c r="E18" s="30">
        <v>10562</v>
      </c>
      <c r="F18" s="30">
        <v>246</v>
      </c>
      <c r="G18" s="56">
        <v>5212</v>
      </c>
      <c r="H18" s="219">
        <f t="shared" si="1"/>
        <v>0.21081583950167859</v>
      </c>
      <c r="I18" s="221">
        <f t="shared" si="0"/>
        <v>0.54824811834933818</v>
      </c>
    </row>
    <row r="19" spans="1:9" ht="16" x14ac:dyDescent="0.2">
      <c r="A19" s="44">
        <v>17</v>
      </c>
      <c r="B19" s="58" t="s">
        <v>393</v>
      </c>
      <c r="C19" s="111">
        <v>24764</v>
      </c>
      <c r="D19" s="30">
        <v>23973</v>
      </c>
      <c r="E19" s="30">
        <v>20612</v>
      </c>
      <c r="F19" s="30">
        <v>25</v>
      </c>
      <c r="G19" s="56">
        <v>683</v>
      </c>
      <c r="H19" s="219">
        <f t="shared" si="1"/>
        <v>2.7673108869170616E-2</v>
      </c>
      <c r="I19" s="221">
        <f t="shared" si="0"/>
        <v>0.8598006090184791</v>
      </c>
    </row>
    <row r="20" spans="1:9" ht="16" x14ac:dyDescent="0.2">
      <c r="A20" s="44">
        <v>18</v>
      </c>
      <c r="B20" s="58" t="s">
        <v>437</v>
      </c>
      <c r="C20" s="111">
        <v>22260</v>
      </c>
      <c r="D20" s="30">
        <v>14174</v>
      </c>
      <c r="E20" s="30">
        <v>7146</v>
      </c>
      <c r="F20" s="30">
        <v>887</v>
      </c>
      <c r="G20" s="56">
        <v>6654</v>
      </c>
      <c r="H20" s="219">
        <f t="shared" si="1"/>
        <v>0.30642413078517156</v>
      </c>
      <c r="I20" s="221">
        <f t="shared" si="0"/>
        <v>0.50416255114999298</v>
      </c>
    </row>
    <row r="21" spans="1:9" ht="16" x14ac:dyDescent="0.2">
      <c r="A21" s="44">
        <v>19</v>
      </c>
      <c r="B21" s="58" t="s">
        <v>426</v>
      </c>
      <c r="C21" s="111">
        <v>16764</v>
      </c>
      <c r="D21" s="30">
        <v>15972</v>
      </c>
      <c r="E21" s="30">
        <v>14338</v>
      </c>
      <c r="F21" s="30">
        <v>210</v>
      </c>
      <c r="G21" s="56">
        <v>582</v>
      </c>
      <c r="H21" s="219">
        <f t="shared" si="1"/>
        <v>3.4717251252684322E-2</v>
      </c>
      <c r="I21" s="221">
        <f t="shared" si="0"/>
        <v>0.89769596794390183</v>
      </c>
    </row>
    <row r="22" spans="1:9" ht="16" x14ac:dyDescent="0.2">
      <c r="A22" s="44">
        <v>20</v>
      </c>
      <c r="B22" s="58" t="s">
        <v>430</v>
      </c>
      <c r="C22" s="111">
        <v>9895</v>
      </c>
      <c r="D22" s="30">
        <v>6858</v>
      </c>
      <c r="E22" s="30">
        <v>3944</v>
      </c>
      <c r="F22" s="30">
        <v>1028</v>
      </c>
      <c r="G22" s="56">
        <v>2795</v>
      </c>
      <c r="H22" s="219">
        <f t="shared" si="1"/>
        <v>0.26167961801329465</v>
      </c>
      <c r="I22" s="221">
        <f t="shared" si="0"/>
        <v>0.57509477981918922</v>
      </c>
    </row>
    <row r="23" spans="1:9" ht="16" x14ac:dyDescent="0.2">
      <c r="A23" s="44">
        <v>21</v>
      </c>
      <c r="B23" s="58" t="s">
        <v>404</v>
      </c>
      <c r="C23" s="111">
        <v>6109</v>
      </c>
      <c r="D23" s="30">
        <v>4772</v>
      </c>
      <c r="E23" s="30">
        <v>4632</v>
      </c>
      <c r="F23" s="30">
        <v>844</v>
      </c>
      <c r="G23" s="56">
        <v>459</v>
      </c>
      <c r="H23" s="219">
        <f t="shared" si="1"/>
        <v>7.5555555555555556E-2</v>
      </c>
      <c r="I23" s="221">
        <f t="shared" si="0"/>
        <v>0.97066219614417437</v>
      </c>
    </row>
    <row r="24" spans="1:9" ht="16" x14ac:dyDescent="0.2">
      <c r="A24" s="44">
        <v>22</v>
      </c>
      <c r="B24" s="58" t="s">
        <v>429</v>
      </c>
      <c r="C24" s="111">
        <v>4295</v>
      </c>
      <c r="D24" s="30">
        <v>3557</v>
      </c>
      <c r="E24" s="30">
        <v>2233</v>
      </c>
      <c r="F24" s="30">
        <v>20</v>
      </c>
      <c r="G24" s="56">
        <v>691</v>
      </c>
      <c r="H24" s="219">
        <f t="shared" si="1"/>
        <v>0.1619025304592315</v>
      </c>
      <c r="I24" s="221">
        <f t="shared" si="0"/>
        <v>0.62777621591228561</v>
      </c>
    </row>
    <row r="25" spans="1:9" ht="16" x14ac:dyDescent="0.2">
      <c r="A25" s="44">
        <v>23</v>
      </c>
      <c r="B25" s="58" t="s">
        <v>436</v>
      </c>
      <c r="C25" s="111">
        <v>3886</v>
      </c>
      <c r="D25" s="30">
        <v>3718</v>
      </c>
      <c r="E25" s="30">
        <v>2540</v>
      </c>
      <c r="F25" s="30">
        <v>88</v>
      </c>
      <c r="G25" s="56">
        <v>107</v>
      </c>
      <c r="H25" s="219">
        <f t="shared" si="1"/>
        <v>2.7344748274980832E-2</v>
      </c>
      <c r="I25" s="221">
        <f t="shared" si="0"/>
        <v>0.68316299085529852</v>
      </c>
    </row>
    <row r="26" spans="1:9" ht="17" thickBot="1" x14ac:dyDescent="0.25">
      <c r="A26" s="44">
        <v>24</v>
      </c>
      <c r="B26" s="243" t="s">
        <v>389</v>
      </c>
      <c r="C26" s="244">
        <v>2735</v>
      </c>
      <c r="D26" s="241">
        <v>2369</v>
      </c>
      <c r="E26" s="241">
        <v>431</v>
      </c>
      <c r="F26" s="241">
        <v>41</v>
      </c>
      <c r="G26" s="242">
        <v>259</v>
      </c>
      <c r="H26" s="219">
        <f t="shared" si="1"/>
        <v>9.7040089921318851E-2</v>
      </c>
      <c r="I26" s="221">
        <f t="shared" si="0"/>
        <v>0.18193330519206416</v>
      </c>
    </row>
    <row r="27" spans="1:9" ht="18" thickTop="1" thickBot="1" x14ac:dyDescent="0.25">
      <c r="A27" s="105">
        <v>25</v>
      </c>
      <c r="B27" s="248" t="s">
        <v>425</v>
      </c>
      <c r="C27" s="111">
        <v>2383</v>
      </c>
      <c r="D27" s="30">
        <v>2286</v>
      </c>
      <c r="E27" s="30">
        <v>2013</v>
      </c>
      <c r="F27" s="30">
        <v>10</v>
      </c>
      <c r="G27" s="56">
        <v>29</v>
      </c>
      <c r="H27" s="149">
        <f t="shared" si="1"/>
        <v>1.2473118279569893E-2</v>
      </c>
      <c r="I27" s="222">
        <f t="shared" si="0"/>
        <v>0.88057742782152226</v>
      </c>
    </row>
    <row r="28" spans="1:9" ht="18" thickTop="1" thickBot="1" x14ac:dyDescent="0.25">
      <c r="A28" s="45"/>
      <c r="B28" s="262" t="s">
        <v>244</v>
      </c>
      <c r="C28" s="112">
        <v>2926104</v>
      </c>
      <c r="D28" s="99">
        <v>2396279</v>
      </c>
      <c r="E28" s="99">
        <v>1688586</v>
      </c>
      <c r="F28" s="99">
        <v>53884</v>
      </c>
      <c r="G28" s="100">
        <v>379207</v>
      </c>
      <c r="H28" s="150">
        <f t="shared" si="1"/>
        <v>0.13402524236844243</v>
      </c>
      <c r="I28" s="260">
        <f t="shared" si="0"/>
        <v>0.70467003216236501</v>
      </c>
    </row>
    <row r="29" spans="1:9" x14ac:dyDescent="0.2">
      <c r="B29"/>
      <c r="C29"/>
      <c r="D29"/>
      <c r="E29"/>
      <c r="F29"/>
      <c r="G29"/>
      <c r="I29" s="28"/>
    </row>
    <row r="30" spans="1:9" x14ac:dyDescent="0.2">
      <c r="B30"/>
      <c r="C30"/>
      <c r="D30"/>
      <c r="E30"/>
      <c r="F30"/>
      <c r="G30"/>
      <c r="H30" s="94"/>
    </row>
    <row r="31" spans="1:9" x14ac:dyDescent="0.2">
      <c r="B31"/>
      <c r="C31"/>
      <c r="D31" s="259"/>
      <c r="E31"/>
      <c r="F31"/>
      <c r="G31"/>
    </row>
    <row r="32" spans="1:9" x14ac:dyDescent="0.2">
      <c r="B32"/>
      <c r="C32"/>
      <c r="D32"/>
      <c r="E32"/>
      <c r="F32"/>
      <c r="G32"/>
      <c r="H32"/>
    </row>
    <row r="33" customFormat="1" ht="76.5" customHeigh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ht="16" thickBot="1" x14ac:dyDescent="0.25"/>
    <row r="44" customFormat="1" ht="16" thickBot="1" x14ac:dyDescent="0.25"/>
    <row r="45" customFormat="1" x14ac:dyDescent="0.2"/>
    <row r="46" customFormat="1" x14ac:dyDescent="0.2"/>
    <row r="47" customFormat="1" x14ac:dyDescent="0.2"/>
    <row r="48" customFormat="1" x14ac:dyDescent="0.2"/>
    <row r="49" spans="2:8" x14ac:dyDescent="0.2">
      <c r="B49"/>
      <c r="C49"/>
      <c r="D49"/>
      <c r="E49"/>
      <c r="F49"/>
      <c r="G49"/>
      <c r="H49"/>
    </row>
    <row r="50" spans="2:8" x14ac:dyDescent="0.2">
      <c r="B50"/>
      <c r="C50"/>
      <c r="D50"/>
      <c r="E50"/>
      <c r="F50"/>
      <c r="G50"/>
      <c r="H50"/>
    </row>
    <row r="51" spans="2:8" x14ac:dyDescent="0.2">
      <c r="B51"/>
      <c r="C51"/>
      <c r="D51"/>
      <c r="E51"/>
      <c r="F51"/>
      <c r="G51"/>
      <c r="H51"/>
    </row>
    <row r="52" spans="2:8" x14ac:dyDescent="0.2">
      <c r="B52"/>
      <c r="C52"/>
      <c r="D52"/>
      <c r="E52"/>
      <c r="F52"/>
      <c r="G52"/>
      <c r="H52"/>
    </row>
    <row r="53" spans="2:8" x14ac:dyDescent="0.2">
      <c r="B53"/>
      <c r="C53"/>
      <c r="D53"/>
      <c r="E53"/>
      <c r="F53"/>
      <c r="G53"/>
      <c r="H53"/>
    </row>
    <row r="54" spans="2:8" x14ac:dyDescent="0.2">
      <c r="B54"/>
      <c r="C54"/>
      <c r="D54"/>
      <c r="E54"/>
      <c r="F54"/>
      <c r="G54"/>
      <c r="H54"/>
    </row>
    <row r="55" spans="2:8" x14ac:dyDescent="0.2">
      <c r="B55"/>
      <c r="C55"/>
      <c r="D55"/>
      <c r="E55"/>
      <c r="F55"/>
      <c r="G55"/>
      <c r="H55"/>
    </row>
    <row r="56" spans="2:8" x14ac:dyDescent="0.2">
      <c r="B56"/>
      <c r="C56"/>
      <c r="D56"/>
      <c r="E56"/>
      <c r="F56"/>
      <c r="G56"/>
      <c r="H56"/>
    </row>
    <row r="57" spans="2:8" x14ac:dyDescent="0.2">
      <c r="B57"/>
      <c r="C57"/>
      <c r="D57"/>
      <c r="E57"/>
      <c r="F57"/>
      <c r="G57"/>
      <c r="H57"/>
    </row>
    <row r="58" spans="2:8" x14ac:dyDescent="0.2">
      <c r="B58"/>
      <c r="C58"/>
      <c r="D58"/>
      <c r="E58"/>
      <c r="F58"/>
      <c r="G58"/>
      <c r="H58"/>
    </row>
    <row r="59" spans="2:8" hidden="1" x14ac:dyDescent="0.2">
      <c r="B59"/>
      <c r="C59"/>
      <c r="D59"/>
      <c r="E59"/>
      <c r="F59"/>
      <c r="G59"/>
      <c r="H59"/>
    </row>
    <row r="60" spans="2:8" x14ac:dyDescent="0.2">
      <c r="B60"/>
      <c r="C60"/>
      <c r="D60"/>
      <c r="E60"/>
      <c r="F60"/>
      <c r="G60"/>
      <c r="H60"/>
    </row>
    <row r="61" spans="2:8" x14ac:dyDescent="0.2">
      <c r="B61"/>
      <c r="C61"/>
      <c r="D61"/>
      <c r="E61"/>
      <c r="F61"/>
      <c r="G61"/>
      <c r="H61"/>
    </row>
    <row r="62" spans="2:8" x14ac:dyDescent="0.2">
      <c r="B62"/>
      <c r="C62"/>
      <c r="D62"/>
      <c r="E62"/>
      <c r="F62"/>
      <c r="G62"/>
      <c r="H62"/>
    </row>
    <row r="63" spans="2:8" x14ac:dyDescent="0.2">
      <c r="B63"/>
      <c r="C63"/>
      <c r="D63"/>
      <c r="E63"/>
      <c r="F63"/>
      <c r="G63"/>
      <c r="H63"/>
    </row>
    <row r="64" spans="2:8" x14ac:dyDescent="0.2">
      <c r="B64"/>
      <c r="C64"/>
      <c r="D64"/>
      <c r="E64"/>
      <c r="F64"/>
      <c r="G64"/>
    </row>
    <row r="65" spans="2:7" x14ac:dyDescent="0.2">
      <c r="B65"/>
      <c r="C65"/>
      <c r="D65"/>
      <c r="E65"/>
      <c r="F65"/>
      <c r="G65"/>
    </row>
    <row r="66" spans="2:7" x14ac:dyDescent="0.2">
      <c r="B66"/>
      <c r="C66"/>
      <c r="D66"/>
      <c r="E66"/>
      <c r="F66"/>
      <c r="G66"/>
    </row>
    <row r="67" spans="2:7" x14ac:dyDescent="0.2">
      <c r="B67"/>
      <c r="C67"/>
      <c r="D67"/>
      <c r="E67"/>
      <c r="F67"/>
      <c r="G67"/>
    </row>
    <row r="68" spans="2:7" x14ac:dyDescent="0.2">
      <c r="B68"/>
      <c r="C68"/>
      <c r="D68"/>
      <c r="E68"/>
      <c r="F68"/>
      <c r="G68"/>
    </row>
    <row r="69" spans="2:7" x14ac:dyDescent="0.2">
      <c r="B69"/>
      <c r="C69"/>
      <c r="D69"/>
      <c r="E69"/>
      <c r="F69"/>
      <c r="G69"/>
    </row>
    <row r="70" spans="2:7" x14ac:dyDescent="0.2">
      <c r="B70"/>
      <c r="C70"/>
      <c r="D70"/>
      <c r="E70"/>
      <c r="F70"/>
      <c r="G70"/>
    </row>
    <row r="71" spans="2:7" x14ac:dyDescent="0.2">
      <c r="B71"/>
      <c r="C71"/>
      <c r="D71"/>
      <c r="E71"/>
      <c r="F71"/>
      <c r="G71"/>
    </row>
    <row r="72" spans="2:7" x14ac:dyDescent="0.2">
      <c r="B72"/>
      <c r="C72"/>
      <c r="D72"/>
      <c r="E72"/>
      <c r="F72"/>
      <c r="G72"/>
    </row>
    <row r="73" spans="2:7" x14ac:dyDescent="0.2">
      <c r="B73"/>
      <c r="C73"/>
      <c r="D73"/>
      <c r="E73"/>
      <c r="F73"/>
      <c r="G73"/>
    </row>
    <row r="74" spans="2:7" x14ac:dyDescent="0.2">
      <c r="B74"/>
      <c r="C74"/>
      <c r="D74"/>
      <c r="E74"/>
      <c r="F74"/>
      <c r="G74"/>
    </row>
    <row r="75" spans="2:7" x14ac:dyDescent="0.2">
      <c r="B75"/>
      <c r="C75"/>
      <c r="D75"/>
      <c r="E75"/>
      <c r="F75"/>
      <c r="G75"/>
    </row>
    <row r="76" spans="2:7" x14ac:dyDescent="0.2">
      <c r="B76"/>
      <c r="C76"/>
      <c r="D76"/>
      <c r="E76"/>
      <c r="F76"/>
      <c r="G76"/>
    </row>
    <row r="77" spans="2:7" x14ac:dyDescent="0.2">
      <c r="B77"/>
      <c r="C77"/>
      <c r="D77"/>
      <c r="E77"/>
      <c r="F77"/>
      <c r="G77"/>
    </row>
    <row r="78" spans="2:7" x14ac:dyDescent="0.2">
      <c r="B78"/>
      <c r="C78"/>
      <c r="D78"/>
      <c r="E78"/>
      <c r="F78"/>
      <c r="G78"/>
    </row>
    <row r="79" spans="2:7" x14ac:dyDescent="0.2">
      <c r="B79"/>
      <c r="C79"/>
      <c r="D79"/>
      <c r="E79"/>
      <c r="F79"/>
      <c r="G79"/>
    </row>
    <row r="80" spans="2:7" x14ac:dyDescent="0.2">
      <c r="B80"/>
      <c r="C80"/>
      <c r="D80"/>
      <c r="E80"/>
      <c r="F80"/>
      <c r="G80"/>
    </row>
    <row r="81" spans="2:7" x14ac:dyDescent="0.2">
      <c r="B81"/>
      <c r="C81"/>
      <c r="D81"/>
      <c r="E81"/>
      <c r="F81"/>
      <c r="G81"/>
    </row>
    <row r="82" spans="2:7" x14ac:dyDescent="0.2">
      <c r="B82"/>
      <c r="C82"/>
      <c r="D82"/>
      <c r="E82"/>
      <c r="F82"/>
      <c r="G82"/>
    </row>
    <row r="83" spans="2:7" x14ac:dyDescent="0.2">
      <c r="B83"/>
      <c r="C83"/>
      <c r="D83"/>
      <c r="E83"/>
      <c r="F83"/>
      <c r="G83"/>
    </row>
    <row r="84" spans="2:7" x14ac:dyDescent="0.2">
      <c r="B84"/>
      <c r="C84"/>
      <c r="D84"/>
      <c r="E84"/>
      <c r="F84"/>
      <c r="G84"/>
    </row>
    <row r="85" spans="2:7" x14ac:dyDescent="0.2">
      <c r="B85"/>
      <c r="C85"/>
      <c r="D85"/>
      <c r="E85"/>
      <c r="F85"/>
      <c r="G85"/>
    </row>
    <row r="86" spans="2:7" x14ac:dyDescent="0.2">
      <c r="B86"/>
      <c r="C86"/>
      <c r="D86"/>
      <c r="E86"/>
      <c r="F86"/>
      <c r="G86"/>
    </row>
    <row r="87" spans="2:7" x14ac:dyDescent="0.2">
      <c r="B87"/>
      <c r="C87"/>
      <c r="D87"/>
      <c r="E87"/>
      <c r="F87"/>
      <c r="G87"/>
    </row>
    <row r="88" spans="2:7" x14ac:dyDescent="0.2">
      <c r="B88"/>
      <c r="C88"/>
      <c r="D88"/>
      <c r="E88"/>
      <c r="F88"/>
      <c r="G88"/>
    </row>
    <row r="89" spans="2:7" x14ac:dyDescent="0.2">
      <c r="B89"/>
      <c r="C89"/>
      <c r="D89"/>
      <c r="E89"/>
      <c r="F89"/>
      <c r="G89"/>
    </row>
    <row r="90" spans="2:7" x14ac:dyDescent="0.2">
      <c r="B90"/>
      <c r="C90"/>
      <c r="D90"/>
      <c r="E90"/>
      <c r="F90"/>
      <c r="G90"/>
    </row>
    <row r="91" spans="2:7" x14ac:dyDescent="0.2">
      <c r="B91"/>
      <c r="C91"/>
      <c r="D91"/>
      <c r="E91"/>
      <c r="F91"/>
      <c r="G91"/>
    </row>
    <row r="92" spans="2:7" x14ac:dyDescent="0.2">
      <c r="B92"/>
      <c r="C92"/>
      <c r="D92"/>
      <c r="E92"/>
      <c r="F92"/>
      <c r="G92"/>
    </row>
    <row r="93" spans="2:7" x14ac:dyDescent="0.2">
      <c r="B93"/>
      <c r="C93"/>
      <c r="D93"/>
      <c r="E93"/>
      <c r="F93"/>
      <c r="G93"/>
    </row>
    <row r="94" spans="2:7" x14ac:dyDescent="0.2">
      <c r="B94"/>
      <c r="C94"/>
      <c r="D94"/>
      <c r="E94"/>
      <c r="F94"/>
      <c r="G94"/>
    </row>
    <row r="95" spans="2:7" x14ac:dyDescent="0.2">
      <c r="B95"/>
      <c r="C95"/>
      <c r="D95"/>
      <c r="E95"/>
      <c r="F95"/>
      <c r="G95"/>
    </row>
    <row r="96" spans="2:7" x14ac:dyDescent="0.2">
      <c r="B96"/>
      <c r="C96"/>
      <c r="D96"/>
      <c r="E96"/>
      <c r="F96"/>
      <c r="G96"/>
    </row>
    <row r="97" spans="2:7" x14ac:dyDescent="0.2">
      <c r="B97"/>
      <c r="C97"/>
      <c r="D97"/>
      <c r="E97"/>
      <c r="F97"/>
      <c r="G97"/>
    </row>
    <row r="98" spans="2:7" x14ac:dyDescent="0.2">
      <c r="B98"/>
      <c r="C98"/>
      <c r="D98"/>
      <c r="E98"/>
      <c r="F98"/>
      <c r="G98"/>
    </row>
    <row r="99" spans="2:7" x14ac:dyDescent="0.2">
      <c r="B99"/>
      <c r="C99"/>
      <c r="D99"/>
      <c r="E99"/>
      <c r="F99"/>
      <c r="G99"/>
    </row>
    <row r="100" spans="2:7" x14ac:dyDescent="0.2">
      <c r="B100"/>
      <c r="C100"/>
      <c r="D100"/>
      <c r="E100"/>
      <c r="F100"/>
      <c r="G100"/>
    </row>
    <row r="101" spans="2:7" x14ac:dyDescent="0.2">
      <c r="B101"/>
      <c r="C101"/>
      <c r="D101"/>
      <c r="E101"/>
      <c r="F101"/>
      <c r="G101"/>
    </row>
    <row r="102" spans="2:7" ht="16" thickBot="1" x14ac:dyDescent="0.25">
      <c r="B102"/>
      <c r="C102"/>
      <c r="D102"/>
      <c r="E102"/>
      <c r="F102"/>
      <c r="G102"/>
    </row>
    <row r="103" spans="2:7" ht="16" thickBot="1" x14ac:dyDescent="0.25">
      <c r="B103"/>
      <c r="C103"/>
      <c r="D103"/>
      <c r="E103"/>
      <c r="F103"/>
      <c r="G103"/>
    </row>
    <row r="104" spans="2:7" x14ac:dyDescent="0.2">
      <c r="B104"/>
      <c r="C104"/>
      <c r="D104"/>
      <c r="E104"/>
      <c r="F104"/>
      <c r="G104"/>
    </row>
    <row r="105" spans="2:7" x14ac:dyDescent="0.2">
      <c r="B105"/>
      <c r="C105"/>
      <c r="D105"/>
      <c r="E105"/>
      <c r="F105"/>
      <c r="G105"/>
    </row>
    <row r="106" spans="2:7" x14ac:dyDescent="0.2">
      <c r="B106"/>
      <c r="C106"/>
      <c r="D106"/>
      <c r="E106"/>
      <c r="F106"/>
      <c r="G106"/>
    </row>
    <row r="107" spans="2:7" x14ac:dyDescent="0.2">
      <c r="B107"/>
      <c r="C107"/>
      <c r="D107"/>
      <c r="E107"/>
      <c r="F107"/>
      <c r="G107"/>
    </row>
    <row r="108" spans="2:7" x14ac:dyDescent="0.2">
      <c r="B108"/>
      <c r="C108"/>
      <c r="D108"/>
      <c r="E108"/>
      <c r="F108"/>
      <c r="G108"/>
    </row>
    <row r="109" spans="2:7" x14ac:dyDescent="0.2">
      <c r="B109"/>
      <c r="C109"/>
      <c r="D109"/>
      <c r="E109"/>
      <c r="F109"/>
      <c r="G109"/>
    </row>
    <row r="110" spans="2:7" x14ac:dyDescent="0.2">
      <c r="B110"/>
      <c r="C110"/>
      <c r="D110"/>
      <c r="E110"/>
      <c r="F110"/>
      <c r="G110"/>
    </row>
    <row r="111" spans="2:7" x14ac:dyDescent="0.2">
      <c r="B111"/>
      <c r="C111"/>
      <c r="D111"/>
      <c r="E111"/>
      <c r="F111"/>
      <c r="G111"/>
    </row>
    <row r="112" spans="2:7" x14ac:dyDescent="0.2">
      <c r="B112"/>
      <c r="C112"/>
      <c r="D112"/>
      <c r="E112"/>
      <c r="F112"/>
      <c r="G112"/>
    </row>
    <row r="113" spans="2:7" x14ac:dyDescent="0.2">
      <c r="B113"/>
      <c r="C113"/>
      <c r="D113"/>
      <c r="E113"/>
      <c r="F113"/>
      <c r="G113"/>
    </row>
    <row r="114" spans="2:7" x14ac:dyDescent="0.2">
      <c r="B114"/>
      <c r="C114"/>
      <c r="D114"/>
      <c r="E114"/>
      <c r="F114"/>
      <c r="G114"/>
    </row>
    <row r="115" spans="2:7" x14ac:dyDescent="0.2">
      <c r="B115"/>
      <c r="C115"/>
      <c r="D115"/>
      <c r="E115"/>
      <c r="F115"/>
      <c r="G115"/>
    </row>
    <row r="116" spans="2:7" x14ac:dyDescent="0.2">
      <c r="B116"/>
      <c r="C116"/>
      <c r="D116"/>
      <c r="E116"/>
      <c r="F116"/>
      <c r="G116"/>
    </row>
    <row r="117" spans="2:7" x14ac:dyDescent="0.2">
      <c r="B117"/>
      <c r="C117"/>
      <c r="D117"/>
      <c r="E117"/>
      <c r="F117"/>
      <c r="G117"/>
    </row>
    <row r="118" spans="2:7" x14ac:dyDescent="0.2">
      <c r="B118"/>
      <c r="C118"/>
      <c r="D118"/>
      <c r="E118"/>
      <c r="F118"/>
      <c r="G118"/>
    </row>
    <row r="119" spans="2:7" x14ac:dyDescent="0.2">
      <c r="B119"/>
      <c r="C119"/>
      <c r="D119"/>
      <c r="E119"/>
      <c r="F119"/>
      <c r="G119"/>
    </row>
    <row r="120" spans="2:7" x14ac:dyDescent="0.2">
      <c r="B120"/>
      <c r="C120"/>
      <c r="D120"/>
      <c r="E120"/>
      <c r="F120"/>
      <c r="G120"/>
    </row>
    <row r="121" spans="2:7" x14ac:dyDescent="0.2">
      <c r="B121"/>
      <c r="C121"/>
      <c r="D121"/>
      <c r="E121"/>
      <c r="F121"/>
      <c r="G121"/>
    </row>
    <row r="122" spans="2:7" x14ac:dyDescent="0.2">
      <c r="B122"/>
      <c r="C122"/>
      <c r="D122"/>
      <c r="E122"/>
      <c r="F122"/>
      <c r="G122"/>
    </row>
    <row r="123" spans="2:7" x14ac:dyDescent="0.2">
      <c r="B123"/>
      <c r="C123"/>
      <c r="D123"/>
      <c r="E123"/>
      <c r="F123"/>
      <c r="G123"/>
    </row>
    <row r="124" spans="2:7" x14ac:dyDescent="0.2">
      <c r="B124"/>
      <c r="C124"/>
      <c r="D124"/>
      <c r="E124"/>
      <c r="F124"/>
      <c r="G124"/>
    </row>
    <row r="125" spans="2:7" x14ac:dyDescent="0.2">
      <c r="B125"/>
      <c r="C125"/>
      <c r="D125"/>
      <c r="E125"/>
      <c r="F125"/>
      <c r="G125"/>
    </row>
    <row r="126" spans="2:7" x14ac:dyDescent="0.2">
      <c r="B126"/>
      <c r="C126"/>
      <c r="D126"/>
      <c r="E126"/>
      <c r="F126"/>
      <c r="G126"/>
    </row>
    <row r="127" spans="2:7" x14ac:dyDescent="0.2">
      <c r="B127"/>
      <c r="C127"/>
      <c r="D127"/>
      <c r="E127"/>
      <c r="F127"/>
      <c r="G127"/>
    </row>
    <row r="128" spans="2:7" x14ac:dyDescent="0.2">
      <c r="B128"/>
      <c r="C128"/>
      <c r="D128"/>
      <c r="E128"/>
      <c r="F128"/>
      <c r="G128"/>
    </row>
    <row r="129" spans="2:7" x14ac:dyDescent="0.2">
      <c r="B129"/>
      <c r="C129"/>
      <c r="D129"/>
      <c r="E129"/>
      <c r="F129"/>
      <c r="G129"/>
    </row>
    <row r="130" spans="2:7" x14ac:dyDescent="0.2">
      <c r="B130"/>
      <c r="C130"/>
      <c r="D130"/>
      <c r="E130"/>
      <c r="F130"/>
      <c r="G130"/>
    </row>
    <row r="131" spans="2:7" x14ac:dyDescent="0.2">
      <c r="B131"/>
      <c r="C131"/>
      <c r="D131"/>
      <c r="E131"/>
      <c r="F131"/>
      <c r="G131"/>
    </row>
    <row r="132" spans="2:7" x14ac:dyDescent="0.2">
      <c r="B132"/>
      <c r="C132"/>
      <c r="D132"/>
      <c r="E132"/>
      <c r="F132"/>
      <c r="G132"/>
    </row>
    <row r="133" spans="2:7" x14ac:dyDescent="0.2">
      <c r="B133"/>
      <c r="C133"/>
      <c r="D133"/>
      <c r="E133"/>
      <c r="F133"/>
      <c r="G133"/>
    </row>
    <row r="134" spans="2:7" x14ac:dyDescent="0.2">
      <c r="B134"/>
      <c r="C134"/>
      <c r="D134"/>
      <c r="E134"/>
      <c r="F134"/>
      <c r="G134"/>
    </row>
    <row r="135" spans="2:7" x14ac:dyDescent="0.2">
      <c r="B135"/>
      <c r="C135"/>
      <c r="D135"/>
      <c r="E135"/>
      <c r="F135"/>
      <c r="G135"/>
    </row>
    <row r="136" spans="2:7" x14ac:dyDescent="0.2">
      <c r="B136"/>
      <c r="C136"/>
      <c r="D136"/>
      <c r="E136"/>
      <c r="F136"/>
      <c r="G136"/>
    </row>
    <row r="137" spans="2:7" x14ac:dyDescent="0.2">
      <c r="B137"/>
      <c r="C137"/>
      <c r="D137"/>
      <c r="E137"/>
      <c r="F137"/>
      <c r="G137"/>
    </row>
    <row r="138" spans="2:7" x14ac:dyDescent="0.2">
      <c r="B138"/>
      <c r="C138"/>
      <c r="D138"/>
      <c r="E138"/>
      <c r="F138"/>
      <c r="G138"/>
    </row>
    <row r="139" spans="2:7" x14ac:dyDescent="0.2">
      <c r="B139"/>
      <c r="C139"/>
      <c r="D139"/>
      <c r="E139"/>
      <c r="F139"/>
      <c r="G139"/>
    </row>
    <row r="140" spans="2:7" x14ac:dyDescent="0.2">
      <c r="B140"/>
      <c r="C140"/>
      <c r="D140"/>
      <c r="E140"/>
      <c r="F140"/>
      <c r="G140"/>
    </row>
    <row r="141" spans="2:7" x14ac:dyDescent="0.2">
      <c r="B141"/>
      <c r="C141"/>
      <c r="D141"/>
      <c r="E141"/>
      <c r="F141"/>
      <c r="G141"/>
    </row>
    <row r="142" spans="2:7" x14ac:dyDescent="0.2">
      <c r="B142"/>
      <c r="C142"/>
      <c r="D142"/>
      <c r="E142"/>
      <c r="F142"/>
      <c r="G142"/>
    </row>
    <row r="143" spans="2:7" x14ac:dyDescent="0.2">
      <c r="B143"/>
      <c r="C143"/>
      <c r="D143"/>
      <c r="E143"/>
      <c r="F143"/>
      <c r="G143"/>
    </row>
    <row r="144" spans="2:7" x14ac:dyDescent="0.2">
      <c r="B144"/>
      <c r="C144"/>
      <c r="D144"/>
      <c r="E144"/>
      <c r="F144"/>
      <c r="G144"/>
    </row>
    <row r="145" spans="2:7" x14ac:dyDescent="0.2">
      <c r="B145"/>
      <c r="C145"/>
      <c r="D145"/>
      <c r="E145"/>
      <c r="F145"/>
      <c r="G145"/>
    </row>
    <row r="146" spans="2:7" x14ac:dyDescent="0.2">
      <c r="B146"/>
      <c r="C146"/>
      <c r="D146"/>
      <c r="E146"/>
      <c r="F146"/>
      <c r="G146"/>
    </row>
    <row r="147" spans="2:7" x14ac:dyDescent="0.2">
      <c r="B147"/>
      <c r="C147"/>
      <c r="D147"/>
      <c r="E147"/>
      <c r="F147"/>
      <c r="G147"/>
    </row>
    <row r="148" spans="2:7" x14ac:dyDescent="0.2">
      <c r="B148"/>
      <c r="C148"/>
      <c r="D148"/>
      <c r="E148"/>
      <c r="F148"/>
      <c r="G148"/>
    </row>
    <row r="149" spans="2:7" x14ac:dyDescent="0.2">
      <c r="B149"/>
      <c r="C149"/>
      <c r="D149"/>
      <c r="E149"/>
      <c r="F149"/>
      <c r="G149"/>
    </row>
    <row r="150" spans="2:7" x14ac:dyDescent="0.2">
      <c r="B150"/>
      <c r="C150"/>
      <c r="D150"/>
      <c r="E150"/>
      <c r="F150"/>
      <c r="G150"/>
    </row>
    <row r="151" spans="2:7" x14ac:dyDescent="0.2">
      <c r="B151"/>
      <c r="C151"/>
      <c r="D151"/>
      <c r="E151"/>
      <c r="F151"/>
      <c r="G151"/>
    </row>
    <row r="152" spans="2:7" x14ac:dyDescent="0.2">
      <c r="B152"/>
      <c r="C152"/>
      <c r="D152"/>
      <c r="E152"/>
      <c r="F152"/>
      <c r="G152"/>
    </row>
    <row r="153" spans="2:7" x14ac:dyDescent="0.2">
      <c r="B153"/>
      <c r="C153"/>
      <c r="D153"/>
      <c r="E153"/>
      <c r="F153"/>
      <c r="G153"/>
    </row>
    <row r="154" spans="2:7" x14ac:dyDescent="0.2">
      <c r="B154"/>
      <c r="C154"/>
      <c r="D154"/>
      <c r="E154"/>
      <c r="F154"/>
      <c r="G154"/>
    </row>
    <row r="155" spans="2:7" x14ac:dyDescent="0.2">
      <c r="B155"/>
      <c r="C155"/>
      <c r="D155"/>
      <c r="E155"/>
      <c r="F155"/>
      <c r="G155"/>
    </row>
    <row r="156" spans="2:7" x14ac:dyDescent="0.2">
      <c r="B156"/>
      <c r="C156"/>
      <c r="D156"/>
      <c r="E156"/>
      <c r="F156"/>
      <c r="G156"/>
    </row>
    <row r="157" spans="2:7" x14ac:dyDescent="0.2">
      <c r="B157"/>
      <c r="C157"/>
      <c r="D157"/>
      <c r="E157"/>
      <c r="F157"/>
      <c r="G157"/>
    </row>
    <row r="158" spans="2:7" x14ac:dyDescent="0.2">
      <c r="B158"/>
      <c r="C158"/>
      <c r="D158"/>
      <c r="E158"/>
      <c r="F158"/>
      <c r="G158"/>
    </row>
    <row r="159" spans="2:7" x14ac:dyDescent="0.2">
      <c r="B159"/>
      <c r="C159"/>
      <c r="D159"/>
      <c r="E159"/>
      <c r="F159"/>
      <c r="G159"/>
    </row>
    <row r="160" spans="2:7" x14ac:dyDescent="0.2">
      <c r="B160"/>
      <c r="C160"/>
      <c r="D160"/>
      <c r="E160"/>
      <c r="F160"/>
      <c r="G160"/>
    </row>
    <row r="161" spans="2:7" x14ac:dyDescent="0.2">
      <c r="B161"/>
      <c r="C161"/>
      <c r="D161"/>
      <c r="E161"/>
      <c r="F161"/>
      <c r="G161"/>
    </row>
    <row r="162" spans="2:7" x14ac:dyDescent="0.2">
      <c r="B162"/>
      <c r="C162"/>
      <c r="D162"/>
      <c r="E162"/>
      <c r="F162"/>
      <c r="G162"/>
    </row>
    <row r="163" spans="2:7" ht="16" thickBot="1" x14ac:dyDescent="0.25">
      <c r="B163"/>
      <c r="C163"/>
      <c r="D163"/>
      <c r="E163"/>
      <c r="F163"/>
      <c r="G163"/>
    </row>
    <row r="164" spans="2:7" ht="16" thickBot="1" x14ac:dyDescent="0.25">
      <c r="B164"/>
      <c r="C164"/>
      <c r="D164"/>
      <c r="E164"/>
      <c r="F164"/>
      <c r="G164"/>
    </row>
    <row r="165" spans="2:7" x14ac:dyDescent="0.2">
      <c r="B165"/>
      <c r="C165"/>
      <c r="D165"/>
      <c r="E165"/>
      <c r="F165"/>
      <c r="G165"/>
    </row>
    <row r="166" spans="2:7" x14ac:dyDescent="0.2">
      <c r="B166"/>
      <c r="C166"/>
      <c r="D166"/>
      <c r="E166"/>
      <c r="F166"/>
      <c r="G166"/>
    </row>
    <row r="167" spans="2:7" x14ac:dyDescent="0.2">
      <c r="B167"/>
      <c r="C167"/>
      <c r="D167"/>
      <c r="E167"/>
      <c r="F167"/>
      <c r="G167"/>
    </row>
    <row r="168" spans="2:7" x14ac:dyDescent="0.2">
      <c r="B168"/>
      <c r="C168"/>
      <c r="D168"/>
      <c r="E168"/>
      <c r="F168"/>
      <c r="G168"/>
    </row>
    <row r="169" spans="2:7" x14ac:dyDescent="0.2">
      <c r="B169"/>
      <c r="C169"/>
      <c r="D169"/>
      <c r="E169"/>
      <c r="F169"/>
      <c r="G169"/>
    </row>
    <row r="170" spans="2:7" x14ac:dyDescent="0.2">
      <c r="B170"/>
      <c r="C170"/>
      <c r="D170"/>
      <c r="E170"/>
      <c r="F170"/>
      <c r="G170"/>
    </row>
    <row r="171" spans="2:7" x14ac:dyDescent="0.2">
      <c r="B171"/>
      <c r="C171"/>
      <c r="D171"/>
      <c r="E171"/>
      <c r="F171"/>
      <c r="G171"/>
    </row>
    <row r="172" spans="2:7" x14ac:dyDescent="0.2">
      <c r="B172"/>
      <c r="C172"/>
      <c r="D172"/>
      <c r="E172"/>
      <c r="F172"/>
      <c r="G172"/>
    </row>
    <row r="173" spans="2:7" x14ac:dyDescent="0.2">
      <c r="B173"/>
      <c r="C173"/>
      <c r="D173"/>
      <c r="E173"/>
      <c r="F173"/>
      <c r="G173"/>
    </row>
    <row r="174" spans="2:7" x14ac:dyDescent="0.2">
      <c r="B174"/>
      <c r="C174"/>
      <c r="D174"/>
      <c r="E174"/>
      <c r="F174"/>
      <c r="G174"/>
    </row>
    <row r="175" spans="2:7" x14ac:dyDescent="0.2">
      <c r="B175"/>
      <c r="C175"/>
      <c r="D175"/>
      <c r="E175"/>
      <c r="F175"/>
      <c r="G175"/>
    </row>
    <row r="176" spans="2:7" x14ac:dyDescent="0.2">
      <c r="B176"/>
      <c r="C176"/>
      <c r="D176"/>
      <c r="E176"/>
      <c r="F176"/>
      <c r="G176"/>
    </row>
    <row r="177" spans="2:7" x14ac:dyDescent="0.2">
      <c r="B177"/>
      <c r="C177"/>
      <c r="D177"/>
      <c r="E177"/>
      <c r="F177"/>
      <c r="G177"/>
    </row>
    <row r="178" spans="2:7" x14ac:dyDescent="0.2">
      <c r="B178"/>
      <c r="C178"/>
      <c r="D178"/>
      <c r="E178"/>
      <c r="F178"/>
      <c r="G178"/>
    </row>
    <row r="179" spans="2:7" x14ac:dyDescent="0.2">
      <c r="B179"/>
      <c r="C179"/>
      <c r="D179"/>
      <c r="E179"/>
      <c r="F179"/>
      <c r="G179"/>
    </row>
    <row r="180" spans="2:7" x14ac:dyDescent="0.2">
      <c r="B180"/>
      <c r="C180"/>
      <c r="D180"/>
      <c r="E180"/>
      <c r="F180"/>
      <c r="G180"/>
    </row>
    <row r="181" spans="2:7" x14ac:dyDescent="0.2">
      <c r="B181"/>
      <c r="C181"/>
      <c r="D181"/>
      <c r="E181"/>
      <c r="F181"/>
      <c r="G181"/>
    </row>
    <row r="182" spans="2:7" x14ac:dyDescent="0.2">
      <c r="B182"/>
      <c r="C182"/>
      <c r="D182"/>
      <c r="E182"/>
      <c r="F182"/>
      <c r="G182"/>
    </row>
    <row r="183" spans="2:7" x14ac:dyDescent="0.2">
      <c r="B183"/>
      <c r="C183"/>
      <c r="D183"/>
      <c r="E183"/>
      <c r="F183"/>
      <c r="G183"/>
    </row>
    <row r="184" spans="2:7" x14ac:dyDescent="0.2">
      <c r="B184"/>
      <c r="C184"/>
      <c r="D184"/>
      <c r="E184"/>
      <c r="F184"/>
      <c r="G184"/>
    </row>
    <row r="185" spans="2:7" x14ac:dyDescent="0.2">
      <c r="B185"/>
      <c r="C185"/>
      <c r="D185"/>
      <c r="E185"/>
      <c r="F185"/>
      <c r="G185"/>
    </row>
    <row r="186" spans="2:7" x14ac:dyDescent="0.2">
      <c r="B186"/>
      <c r="C186"/>
      <c r="D186"/>
      <c r="E186"/>
      <c r="F186"/>
      <c r="G186"/>
    </row>
    <row r="187" spans="2:7" x14ac:dyDescent="0.2">
      <c r="B187"/>
      <c r="C187"/>
      <c r="D187"/>
      <c r="E187"/>
      <c r="F187"/>
      <c r="G187"/>
    </row>
    <row r="188" spans="2:7" x14ac:dyDescent="0.2">
      <c r="B188"/>
      <c r="C188"/>
      <c r="D188"/>
      <c r="E188"/>
      <c r="F188"/>
      <c r="G188"/>
    </row>
    <row r="189" spans="2:7" x14ac:dyDescent="0.2">
      <c r="B189"/>
      <c r="C189"/>
      <c r="D189"/>
      <c r="E189"/>
      <c r="F189"/>
      <c r="G189"/>
    </row>
    <row r="190" spans="2:7" x14ac:dyDescent="0.2">
      <c r="B190"/>
      <c r="C190"/>
      <c r="D190"/>
      <c r="E190"/>
      <c r="F190"/>
      <c r="G190"/>
    </row>
    <row r="191" spans="2:7" x14ac:dyDescent="0.2">
      <c r="B191"/>
      <c r="C191"/>
      <c r="D191"/>
      <c r="E191"/>
      <c r="F191"/>
      <c r="G191"/>
    </row>
    <row r="192" spans="2:7" x14ac:dyDescent="0.2">
      <c r="B192"/>
      <c r="C192"/>
      <c r="D192"/>
      <c r="E192"/>
      <c r="F192"/>
      <c r="G192"/>
    </row>
    <row r="193" spans="2:7" x14ac:dyDescent="0.2">
      <c r="B193"/>
      <c r="C193"/>
      <c r="D193"/>
      <c r="E193"/>
      <c r="F193"/>
      <c r="G193"/>
    </row>
    <row r="194" spans="2:7" x14ac:dyDescent="0.2">
      <c r="B194"/>
      <c r="C194"/>
      <c r="D194"/>
      <c r="E194"/>
      <c r="F194"/>
      <c r="G194"/>
    </row>
    <row r="195" spans="2:7" x14ac:dyDescent="0.2">
      <c r="B195"/>
      <c r="C195"/>
      <c r="D195"/>
      <c r="E195"/>
      <c r="F195"/>
      <c r="G195"/>
    </row>
    <row r="196" spans="2:7" x14ac:dyDescent="0.2">
      <c r="B196"/>
      <c r="C196"/>
      <c r="D196"/>
      <c r="E196"/>
      <c r="F196"/>
      <c r="G196"/>
    </row>
    <row r="197" spans="2:7" x14ac:dyDescent="0.2">
      <c r="B197"/>
      <c r="C197"/>
      <c r="D197"/>
      <c r="E197"/>
      <c r="F197"/>
      <c r="G197"/>
    </row>
    <row r="198" spans="2:7" x14ac:dyDescent="0.2">
      <c r="B198"/>
      <c r="C198"/>
      <c r="D198"/>
      <c r="E198"/>
      <c r="F198"/>
      <c r="G198"/>
    </row>
    <row r="199" spans="2:7" x14ac:dyDescent="0.2">
      <c r="B199"/>
      <c r="C199"/>
      <c r="D199"/>
      <c r="E199"/>
      <c r="F199"/>
      <c r="G199"/>
    </row>
    <row r="200" spans="2:7" x14ac:dyDescent="0.2">
      <c r="B200"/>
      <c r="C200"/>
      <c r="D200"/>
      <c r="E200"/>
      <c r="F200"/>
      <c r="G200"/>
    </row>
    <row r="201" spans="2:7" x14ac:dyDescent="0.2">
      <c r="B201"/>
      <c r="C201"/>
      <c r="D201"/>
      <c r="E201"/>
      <c r="F201"/>
      <c r="G201"/>
    </row>
    <row r="202" spans="2:7" x14ac:dyDescent="0.2">
      <c r="B202"/>
      <c r="C202"/>
      <c r="D202"/>
      <c r="E202"/>
      <c r="F202"/>
      <c r="G202"/>
    </row>
    <row r="203" spans="2:7" x14ac:dyDescent="0.2">
      <c r="B203"/>
      <c r="C203"/>
      <c r="D203"/>
      <c r="E203"/>
      <c r="F203"/>
      <c r="G203"/>
    </row>
    <row r="204" spans="2:7" x14ac:dyDescent="0.2">
      <c r="B204"/>
      <c r="C204"/>
      <c r="D204"/>
      <c r="E204"/>
      <c r="F204"/>
      <c r="G204"/>
    </row>
    <row r="205" spans="2:7" x14ac:dyDescent="0.2">
      <c r="B205"/>
      <c r="C205"/>
      <c r="D205"/>
      <c r="E205"/>
      <c r="F205"/>
      <c r="G205"/>
    </row>
    <row r="206" spans="2:7" x14ac:dyDescent="0.2">
      <c r="B206"/>
      <c r="C206"/>
      <c r="D206"/>
      <c r="E206"/>
      <c r="F206"/>
      <c r="G206"/>
    </row>
    <row r="207" spans="2:7" x14ac:dyDescent="0.2">
      <c r="B207"/>
      <c r="C207"/>
      <c r="D207"/>
      <c r="E207"/>
      <c r="F207"/>
      <c r="G207"/>
    </row>
    <row r="208" spans="2:7" x14ac:dyDescent="0.2">
      <c r="B208"/>
      <c r="C208"/>
      <c r="D208"/>
      <c r="E208"/>
      <c r="F208"/>
      <c r="G208"/>
    </row>
    <row r="209" spans="2:7" x14ac:dyDescent="0.2">
      <c r="B209"/>
      <c r="C209"/>
      <c r="D209"/>
      <c r="E209"/>
      <c r="F209"/>
      <c r="G209"/>
    </row>
    <row r="210" spans="2:7" x14ac:dyDescent="0.2">
      <c r="B210"/>
      <c r="C210"/>
      <c r="D210"/>
      <c r="E210"/>
      <c r="F210"/>
      <c r="G210"/>
    </row>
    <row r="211" spans="2:7" ht="16" thickBot="1" x14ac:dyDescent="0.25">
      <c r="B211"/>
      <c r="C211"/>
      <c r="D211"/>
      <c r="E211"/>
      <c r="F211"/>
      <c r="G211"/>
    </row>
    <row r="212" spans="2:7" ht="16" thickBot="1" x14ac:dyDescent="0.25">
      <c r="B212"/>
      <c r="C212"/>
      <c r="D212"/>
      <c r="E212"/>
      <c r="F212"/>
      <c r="G212"/>
    </row>
    <row r="213" spans="2:7" x14ac:dyDescent="0.2">
      <c r="B213"/>
      <c r="C213"/>
      <c r="D213"/>
      <c r="E213"/>
      <c r="F213"/>
      <c r="G213"/>
    </row>
    <row r="214" spans="2:7" x14ac:dyDescent="0.2">
      <c r="B214"/>
      <c r="C214"/>
      <c r="D214"/>
      <c r="E214"/>
      <c r="F214"/>
      <c r="G214"/>
    </row>
    <row r="215" spans="2:7" x14ac:dyDescent="0.2">
      <c r="B215"/>
      <c r="C215"/>
      <c r="D215"/>
      <c r="E215"/>
      <c r="F215"/>
      <c r="G215"/>
    </row>
    <row r="216" spans="2:7" x14ac:dyDescent="0.2">
      <c r="B216"/>
      <c r="C216"/>
      <c r="D216"/>
      <c r="E216"/>
      <c r="F216"/>
      <c r="G216"/>
    </row>
    <row r="217" spans="2:7" x14ac:dyDescent="0.2">
      <c r="B217"/>
      <c r="C217"/>
      <c r="D217"/>
      <c r="E217"/>
      <c r="F217"/>
      <c r="G217"/>
    </row>
    <row r="218" spans="2:7" x14ac:dyDescent="0.2">
      <c r="B218"/>
      <c r="C218"/>
      <c r="D218"/>
      <c r="E218"/>
      <c r="F218"/>
      <c r="G218"/>
    </row>
    <row r="219" spans="2:7" x14ac:dyDescent="0.2">
      <c r="B219"/>
      <c r="C219"/>
      <c r="D219"/>
      <c r="E219"/>
      <c r="F219"/>
      <c r="G219"/>
    </row>
    <row r="220" spans="2:7" x14ac:dyDescent="0.2">
      <c r="B220"/>
      <c r="C220"/>
      <c r="D220"/>
      <c r="E220"/>
      <c r="F220"/>
      <c r="G220"/>
    </row>
    <row r="221" spans="2:7" x14ac:dyDescent="0.2">
      <c r="B221"/>
      <c r="C221"/>
      <c r="D221"/>
      <c r="E221"/>
      <c r="F221"/>
      <c r="G221"/>
    </row>
    <row r="222" spans="2:7" x14ac:dyDescent="0.2">
      <c r="B222"/>
      <c r="C222"/>
      <c r="D222"/>
      <c r="E222"/>
      <c r="F222"/>
      <c r="G222"/>
    </row>
    <row r="223" spans="2:7" x14ac:dyDescent="0.2">
      <c r="B223"/>
      <c r="C223"/>
      <c r="D223"/>
      <c r="E223"/>
      <c r="F223"/>
      <c r="G223"/>
    </row>
    <row r="224" spans="2:7" x14ac:dyDescent="0.2">
      <c r="B224"/>
      <c r="C224"/>
      <c r="D224"/>
      <c r="E224"/>
      <c r="F224"/>
      <c r="G224"/>
    </row>
    <row r="225" spans="2:7" x14ac:dyDescent="0.2">
      <c r="B225"/>
      <c r="C225"/>
      <c r="D225"/>
      <c r="E225"/>
      <c r="F225"/>
      <c r="G225"/>
    </row>
    <row r="226" spans="2:7" x14ac:dyDescent="0.2">
      <c r="B226"/>
      <c r="C226"/>
      <c r="D226"/>
      <c r="E226"/>
      <c r="F226"/>
      <c r="G226"/>
    </row>
    <row r="227" spans="2:7" x14ac:dyDescent="0.2">
      <c r="B227"/>
      <c r="C227"/>
      <c r="D227"/>
      <c r="E227"/>
      <c r="F227"/>
      <c r="G227"/>
    </row>
    <row r="228" spans="2:7" x14ac:dyDescent="0.2">
      <c r="B228"/>
      <c r="C228"/>
      <c r="D228"/>
      <c r="E228"/>
      <c r="F228"/>
      <c r="G228"/>
    </row>
    <row r="229" spans="2:7" x14ac:dyDescent="0.2">
      <c r="B229"/>
      <c r="C229"/>
      <c r="D229"/>
      <c r="E229"/>
      <c r="F229"/>
      <c r="G229"/>
    </row>
    <row r="230" spans="2:7" x14ac:dyDescent="0.2">
      <c r="B230"/>
      <c r="C230"/>
      <c r="D230"/>
      <c r="E230"/>
      <c r="F230"/>
      <c r="G230"/>
    </row>
    <row r="231" spans="2:7" x14ac:dyDescent="0.2">
      <c r="B231"/>
      <c r="C231"/>
      <c r="D231"/>
      <c r="E231"/>
      <c r="F231"/>
      <c r="G231"/>
    </row>
    <row r="232" spans="2:7" x14ac:dyDescent="0.2">
      <c r="B232"/>
      <c r="C232"/>
      <c r="D232"/>
      <c r="E232"/>
      <c r="F232"/>
      <c r="G232"/>
    </row>
    <row r="233" spans="2:7" x14ac:dyDescent="0.2">
      <c r="B233"/>
      <c r="C233"/>
      <c r="D233"/>
      <c r="E233"/>
      <c r="F233"/>
      <c r="G233"/>
    </row>
    <row r="234" spans="2:7" x14ac:dyDescent="0.2">
      <c r="B234"/>
      <c r="C234"/>
      <c r="D234"/>
      <c r="E234"/>
      <c r="F234"/>
      <c r="G234"/>
    </row>
    <row r="235" spans="2:7" x14ac:dyDescent="0.2">
      <c r="B235"/>
      <c r="C235"/>
      <c r="D235"/>
      <c r="E235"/>
      <c r="F235"/>
      <c r="G235"/>
    </row>
    <row r="236" spans="2:7" ht="16" thickBot="1" x14ac:dyDescent="0.25">
      <c r="B236"/>
      <c r="C236"/>
      <c r="D236"/>
      <c r="E236"/>
      <c r="F236"/>
      <c r="G236"/>
    </row>
    <row r="237" spans="2:7" ht="16" thickBot="1" x14ac:dyDescent="0.25">
      <c r="B237"/>
      <c r="C237"/>
      <c r="D237"/>
      <c r="E237"/>
      <c r="F237"/>
      <c r="G237"/>
    </row>
    <row r="238" spans="2:7" x14ac:dyDescent="0.2">
      <c r="B238"/>
      <c r="C238"/>
      <c r="D238"/>
      <c r="E238"/>
      <c r="F238"/>
      <c r="G238"/>
    </row>
    <row r="239" spans="2:7" x14ac:dyDescent="0.2">
      <c r="B239"/>
      <c r="C239"/>
      <c r="D239"/>
      <c r="E239"/>
      <c r="F239"/>
      <c r="G239"/>
    </row>
    <row r="240" spans="2:7" x14ac:dyDescent="0.2">
      <c r="B240"/>
      <c r="C240"/>
      <c r="D240"/>
      <c r="E240"/>
      <c r="F240"/>
      <c r="G240"/>
    </row>
    <row r="241" spans="2:7" x14ac:dyDescent="0.2">
      <c r="B241"/>
      <c r="C241"/>
      <c r="D241"/>
      <c r="E241"/>
      <c r="F241"/>
      <c r="G241"/>
    </row>
    <row r="242" spans="2:7" x14ac:dyDescent="0.2">
      <c r="B242"/>
      <c r="C242"/>
      <c r="D242"/>
      <c r="E242"/>
      <c r="F242"/>
      <c r="G242"/>
    </row>
    <row r="243" spans="2:7" x14ac:dyDescent="0.2">
      <c r="B243"/>
      <c r="C243"/>
      <c r="D243"/>
      <c r="E243"/>
      <c r="F243"/>
      <c r="G243"/>
    </row>
    <row r="244" spans="2:7" x14ac:dyDescent="0.2">
      <c r="B244"/>
      <c r="C244"/>
      <c r="D244"/>
      <c r="E244"/>
      <c r="F244"/>
      <c r="G244"/>
    </row>
    <row r="245" spans="2:7" x14ac:dyDescent="0.2">
      <c r="B245"/>
      <c r="C245"/>
      <c r="D245"/>
      <c r="E245"/>
      <c r="F245"/>
      <c r="G245"/>
    </row>
    <row r="246" spans="2:7" x14ac:dyDescent="0.2">
      <c r="B246"/>
      <c r="C246"/>
      <c r="D246"/>
      <c r="E246"/>
      <c r="F246"/>
      <c r="G246"/>
    </row>
    <row r="247" spans="2:7" x14ac:dyDescent="0.2">
      <c r="B247"/>
      <c r="C247"/>
      <c r="D247"/>
      <c r="E247"/>
      <c r="F247"/>
      <c r="G247"/>
    </row>
    <row r="248" spans="2:7" x14ac:dyDescent="0.2">
      <c r="B248"/>
      <c r="C248"/>
      <c r="D248"/>
      <c r="E248"/>
      <c r="F248"/>
      <c r="G248"/>
    </row>
    <row r="249" spans="2:7" x14ac:dyDescent="0.2">
      <c r="B249"/>
      <c r="C249"/>
      <c r="D249"/>
      <c r="E249"/>
      <c r="F249"/>
      <c r="G249"/>
    </row>
    <row r="250" spans="2:7" x14ac:dyDescent="0.2">
      <c r="B250"/>
      <c r="C250"/>
      <c r="D250"/>
      <c r="E250"/>
      <c r="F250"/>
      <c r="G250"/>
    </row>
    <row r="251" spans="2:7" x14ac:dyDescent="0.2">
      <c r="B251"/>
      <c r="C251"/>
      <c r="D251"/>
      <c r="E251"/>
      <c r="F251"/>
      <c r="G251"/>
    </row>
    <row r="252" spans="2:7" x14ac:dyDescent="0.2">
      <c r="B252"/>
      <c r="C252"/>
      <c r="D252"/>
      <c r="E252"/>
      <c r="F252"/>
      <c r="G252"/>
    </row>
    <row r="253" spans="2:7" x14ac:dyDescent="0.2">
      <c r="B253"/>
      <c r="C253"/>
      <c r="D253"/>
      <c r="E253"/>
      <c r="F253"/>
      <c r="G253"/>
    </row>
    <row r="254" spans="2:7" x14ac:dyDescent="0.2">
      <c r="B254"/>
      <c r="C254"/>
      <c r="D254"/>
      <c r="E254"/>
      <c r="F254"/>
      <c r="G254"/>
    </row>
    <row r="255" spans="2:7" x14ac:dyDescent="0.2">
      <c r="B255"/>
      <c r="C255"/>
      <c r="D255"/>
      <c r="E255"/>
      <c r="F255"/>
      <c r="G255"/>
    </row>
    <row r="256" spans="2:7" x14ac:dyDescent="0.2">
      <c r="B256"/>
      <c r="C256"/>
      <c r="D256"/>
      <c r="E256"/>
      <c r="F256"/>
      <c r="G256"/>
    </row>
    <row r="257" spans="2:7" x14ac:dyDescent="0.2">
      <c r="B257"/>
      <c r="C257"/>
      <c r="D257"/>
      <c r="E257"/>
      <c r="F257"/>
      <c r="G257"/>
    </row>
    <row r="258" spans="2:7" x14ac:dyDescent="0.2">
      <c r="B258"/>
      <c r="C258"/>
      <c r="D258"/>
      <c r="E258"/>
      <c r="F258"/>
      <c r="G258"/>
    </row>
    <row r="259" spans="2:7" x14ac:dyDescent="0.2">
      <c r="B259"/>
      <c r="C259"/>
      <c r="D259"/>
      <c r="E259"/>
      <c r="F259"/>
      <c r="G259"/>
    </row>
    <row r="260" spans="2:7" x14ac:dyDescent="0.2">
      <c r="B260"/>
      <c r="C260"/>
      <c r="D260"/>
      <c r="E260"/>
      <c r="F260"/>
      <c r="G260"/>
    </row>
    <row r="261" spans="2:7" x14ac:dyDescent="0.2">
      <c r="B261"/>
      <c r="C261"/>
      <c r="D261"/>
      <c r="E261"/>
      <c r="F261"/>
      <c r="G261"/>
    </row>
    <row r="262" spans="2:7" ht="16" thickBot="1" x14ac:dyDescent="0.25">
      <c r="B262"/>
      <c r="C262"/>
      <c r="D262"/>
      <c r="E262"/>
      <c r="F262"/>
      <c r="G262"/>
    </row>
    <row r="263" spans="2:7" ht="16" thickBot="1" x14ac:dyDescent="0.25">
      <c r="B263"/>
      <c r="C263"/>
      <c r="D263"/>
      <c r="E263"/>
      <c r="F263"/>
      <c r="G263"/>
    </row>
    <row r="264" spans="2:7" x14ac:dyDescent="0.2">
      <c r="B264"/>
      <c r="C264"/>
      <c r="D264"/>
      <c r="E264"/>
      <c r="F264"/>
      <c r="G264"/>
    </row>
    <row r="265" spans="2:7" x14ac:dyDescent="0.2">
      <c r="B265"/>
      <c r="C265"/>
      <c r="D265"/>
      <c r="E265"/>
      <c r="F265"/>
      <c r="G265"/>
    </row>
    <row r="266" spans="2:7" x14ac:dyDescent="0.2">
      <c r="B266"/>
      <c r="C266"/>
      <c r="D266"/>
      <c r="E266"/>
      <c r="F266"/>
      <c r="G266"/>
    </row>
    <row r="267" spans="2:7" x14ac:dyDescent="0.2">
      <c r="B267"/>
      <c r="C267"/>
      <c r="D267"/>
      <c r="E267"/>
      <c r="F267"/>
      <c r="G267"/>
    </row>
    <row r="268" spans="2:7" x14ac:dyDescent="0.2">
      <c r="B268"/>
      <c r="C268"/>
      <c r="D268"/>
      <c r="E268"/>
      <c r="F268"/>
      <c r="G268"/>
    </row>
    <row r="269" spans="2:7" x14ac:dyDescent="0.2">
      <c r="B269"/>
      <c r="C269"/>
      <c r="D269"/>
      <c r="E269"/>
      <c r="F269"/>
      <c r="G269"/>
    </row>
    <row r="270" spans="2:7" x14ac:dyDescent="0.2">
      <c r="B270"/>
      <c r="C270"/>
      <c r="D270"/>
      <c r="E270"/>
      <c r="F270"/>
      <c r="G270"/>
    </row>
    <row r="271" spans="2:7" x14ac:dyDescent="0.2">
      <c r="B271"/>
      <c r="C271"/>
      <c r="D271"/>
      <c r="E271"/>
      <c r="F271"/>
      <c r="G271"/>
    </row>
    <row r="272" spans="2:7" x14ac:dyDescent="0.2">
      <c r="B272"/>
      <c r="C272"/>
      <c r="D272"/>
      <c r="E272"/>
      <c r="F272"/>
      <c r="G272"/>
    </row>
    <row r="273" spans="2:7" x14ac:dyDescent="0.2">
      <c r="B273"/>
      <c r="C273"/>
      <c r="D273"/>
      <c r="E273"/>
      <c r="F273"/>
      <c r="G273"/>
    </row>
    <row r="274" spans="2:7" x14ac:dyDescent="0.2">
      <c r="B274"/>
      <c r="C274"/>
      <c r="D274"/>
      <c r="E274"/>
      <c r="F274"/>
      <c r="G274"/>
    </row>
    <row r="275" spans="2:7" x14ac:dyDescent="0.2">
      <c r="B275"/>
      <c r="C275"/>
      <c r="D275"/>
      <c r="E275"/>
      <c r="F275"/>
      <c r="G275"/>
    </row>
    <row r="276" spans="2:7" x14ac:dyDescent="0.2">
      <c r="B276"/>
      <c r="C276"/>
      <c r="D276"/>
      <c r="E276"/>
      <c r="F276"/>
      <c r="G276"/>
    </row>
    <row r="277" spans="2:7" x14ac:dyDescent="0.2">
      <c r="B277"/>
      <c r="C277"/>
      <c r="D277"/>
      <c r="E277"/>
      <c r="F277"/>
      <c r="G277"/>
    </row>
    <row r="278" spans="2:7" x14ac:dyDescent="0.2">
      <c r="B278"/>
      <c r="C278"/>
      <c r="D278"/>
      <c r="E278"/>
      <c r="F278"/>
      <c r="G278"/>
    </row>
    <row r="279" spans="2:7" x14ac:dyDescent="0.2">
      <c r="B279"/>
      <c r="C279"/>
      <c r="D279"/>
      <c r="E279"/>
      <c r="F279"/>
      <c r="G279"/>
    </row>
    <row r="280" spans="2:7" x14ac:dyDescent="0.2">
      <c r="B280"/>
      <c r="C280"/>
      <c r="D280"/>
      <c r="E280"/>
      <c r="F280"/>
      <c r="G280"/>
    </row>
    <row r="281" spans="2:7" x14ac:dyDescent="0.2">
      <c r="B281"/>
      <c r="C281"/>
      <c r="D281"/>
      <c r="E281"/>
      <c r="F281"/>
      <c r="G281"/>
    </row>
    <row r="282" spans="2:7" x14ac:dyDescent="0.2">
      <c r="B282"/>
      <c r="C282"/>
      <c r="D282"/>
      <c r="E282"/>
      <c r="F282"/>
      <c r="G282"/>
    </row>
    <row r="283" spans="2:7" x14ac:dyDescent="0.2">
      <c r="B283"/>
      <c r="C283"/>
      <c r="D283"/>
      <c r="E283"/>
      <c r="F283"/>
      <c r="G283"/>
    </row>
    <row r="284" spans="2:7" ht="16" thickBot="1" x14ac:dyDescent="0.25">
      <c r="B284"/>
      <c r="C284"/>
      <c r="D284"/>
      <c r="E284"/>
      <c r="F284"/>
      <c r="G284"/>
    </row>
    <row r="285" spans="2:7" ht="16" thickBot="1" x14ac:dyDescent="0.25">
      <c r="B285"/>
      <c r="C285"/>
      <c r="D285"/>
      <c r="E285"/>
      <c r="F285"/>
      <c r="G285"/>
    </row>
    <row r="286" spans="2:7" x14ac:dyDescent="0.2">
      <c r="B286"/>
      <c r="C286"/>
      <c r="D286"/>
      <c r="E286"/>
      <c r="F286"/>
      <c r="G286"/>
    </row>
    <row r="287" spans="2:7" x14ac:dyDescent="0.2">
      <c r="B287"/>
      <c r="C287"/>
      <c r="D287"/>
      <c r="E287"/>
      <c r="F287"/>
      <c r="G287"/>
    </row>
    <row r="288" spans="2:7" x14ac:dyDescent="0.2">
      <c r="B288"/>
      <c r="C288"/>
      <c r="D288"/>
      <c r="E288"/>
      <c r="F288"/>
      <c r="G288"/>
    </row>
    <row r="289" spans="2:7" x14ac:dyDescent="0.2">
      <c r="B289"/>
      <c r="C289"/>
      <c r="D289"/>
      <c r="E289"/>
      <c r="F289"/>
      <c r="G289"/>
    </row>
    <row r="290" spans="2:7" x14ac:dyDescent="0.2">
      <c r="B290"/>
      <c r="C290"/>
      <c r="D290"/>
      <c r="E290"/>
      <c r="F290"/>
      <c r="G290"/>
    </row>
    <row r="291" spans="2:7" x14ac:dyDescent="0.2">
      <c r="B291"/>
      <c r="C291"/>
      <c r="D291"/>
      <c r="E291"/>
      <c r="F291"/>
      <c r="G291"/>
    </row>
    <row r="292" spans="2:7" x14ac:dyDescent="0.2">
      <c r="B292"/>
      <c r="C292"/>
      <c r="D292"/>
      <c r="E292"/>
      <c r="F292"/>
      <c r="G292"/>
    </row>
    <row r="293" spans="2:7" x14ac:dyDescent="0.2">
      <c r="B293"/>
      <c r="C293"/>
      <c r="D293"/>
      <c r="E293"/>
      <c r="F293"/>
      <c r="G293"/>
    </row>
    <row r="294" spans="2:7" x14ac:dyDescent="0.2">
      <c r="B294"/>
      <c r="C294"/>
      <c r="D294"/>
      <c r="E294"/>
      <c r="F294"/>
      <c r="G294"/>
    </row>
    <row r="295" spans="2:7" x14ac:dyDescent="0.2">
      <c r="B295"/>
      <c r="C295"/>
      <c r="D295"/>
      <c r="E295"/>
      <c r="F295"/>
      <c r="G295"/>
    </row>
    <row r="296" spans="2:7" x14ac:dyDescent="0.2">
      <c r="B296"/>
      <c r="C296"/>
      <c r="D296"/>
      <c r="E296"/>
      <c r="F296"/>
      <c r="G296"/>
    </row>
    <row r="297" spans="2:7" x14ac:dyDescent="0.2">
      <c r="B297"/>
      <c r="C297"/>
      <c r="D297"/>
      <c r="E297"/>
      <c r="F297"/>
      <c r="G297"/>
    </row>
    <row r="298" spans="2:7" x14ac:dyDescent="0.2">
      <c r="B298"/>
      <c r="C298"/>
      <c r="D298"/>
      <c r="E298"/>
      <c r="F298"/>
      <c r="G298"/>
    </row>
    <row r="299" spans="2:7" x14ac:dyDescent="0.2">
      <c r="B299"/>
      <c r="C299"/>
      <c r="D299"/>
      <c r="E299"/>
      <c r="F299"/>
      <c r="G299"/>
    </row>
    <row r="300" spans="2:7" x14ac:dyDescent="0.2">
      <c r="B300"/>
      <c r="C300"/>
      <c r="D300"/>
      <c r="E300"/>
      <c r="F300"/>
      <c r="G300"/>
    </row>
    <row r="301" spans="2:7" x14ac:dyDescent="0.2">
      <c r="B301"/>
      <c r="C301"/>
      <c r="D301"/>
      <c r="E301"/>
      <c r="F301"/>
      <c r="G301"/>
    </row>
    <row r="302" spans="2:7" x14ac:dyDescent="0.2">
      <c r="B302"/>
      <c r="C302"/>
      <c r="D302"/>
      <c r="E302"/>
      <c r="F302"/>
      <c r="G302"/>
    </row>
    <row r="303" spans="2:7" x14ac:dyDescent="0.2">
      <c r="B303"/>
      <c r="C303"/>
      <c r="D303"/>
      <c r="E303"/>
      <c r="F303"/>
      <c r="G303"/>
    </row>
    <row r="304" spans="2:7" x14ac:dyDescent="0.2">
      <c r="B304"/>
      <c r="C304"/>
      <c r="D304"/>
      <c r="E304"/>
      <c r="F304"/>
      <c r="G304"/>
    </row>
    <row r="305" spans="2:7" x14ac:dyDescent="0.2">
      <c r="B305"/>
      <c r="C305"/>
      <c r="D305"/>
      <c r="E305"/>
      <c r="F305"/>
      <c r="G305"/>
    </row>
    <row r="306" spans="2:7" x14ac:dyDescent="0.2">
      <c r="B306"/>
      <c r="C306"/>
      <c r="D306"/>
      <c r="E306"/>
      <c r="F306"/>
      <c r="G306"/>
    </row>
    <row r="307" spans="2:7" x14ac:dyDescent="0.2">
      <c r="B307"/>
      <c r="C307"/>
      <c r="D307"/>
      <c r="E307"/>
      <c r="F307"/>
      <c r="G307"/>
    </row>
    <row r="308" spans="2:7" x14ac:dyDescent="0.2">
      <c r="B308"/>
      <c r="C308"/>
      <c r="D308"/>
      <c r="E308"/>
      <c r="F308"/>
      <c r="G308"/>
    </row>
    <row r="309" spans="2:7" x14ac:dyDescent="0.2">
      <c r="B309"/>
      <c r="C309"/>
      <c r="D309"/>
      <c r="E309"/>
      <c r="F309"/>
      <c r="G309"/>
    </row>
    <row r="310" spans="2:7" x14ac:dyDescent="0.2">
      <c r="B310"/>
      <c r="C310"/>
      <c r="D310"/>
      <c r="E310"/>
      <c r="F310"/>
      <c r="G310"/>
    </row>
    <row r="311" spans="2:7" x14ac:dyDescent="0.2">
      <c r="B311"/>
      <c r="C311"/>
      <c r="D311"/>
      <c r="E311"/>
      <c r="F311"/>
      <c r="G311"/>
    </row>
    <row r="312" spans="2:7" x14ac:dyDescent="0.2">
      <c r="B312"/>
      <c r="C312"/>
      <c r="D312"/>
      <c r="E312"/>
      <c r="F312"/>
      <c r="G312"/>
    </row>
    <row r="313" spans="2:7" x14ac:dyDescent="0.2">
      <c r="B313"/>
      <c r="C313"/>
      <c r="D313"/>
      <c r="E313"/>
      <c r="F313"/>
      <c r="G313"/>
    </row>
    <row r="314" spans="2:7" x14ac:dyDescent="0.2">
      <c r="B314"/>
      <c r="C314"/>
      <c r="D314"/>
      <c r="E314"/>
      <c r="F314"/>
      <c r="G314"/>
    </row>
    <row r="315" spans="2:7" x14ac:dyDescent="0.2">
      <c r="B315"/>
      <c r="C315"/>
      <c r="D315"/>
      <c r="E315"/>
      <c r="F315"/>
      <c r="G315"/>
    </row>
    <row r="316" spans="2:7" x14ac:dyDescent="0.2">
      <c r="B316"/>
      <c r="C316"/>
      <c r="D316"/>
      <c r="E316"/>
      <c r="F316"/>
      <c r="G316"/>
    </row>
    <row r="317" spans="2:7" x14ac:dyDescent="0.2">
      <c r="B317"/>
      <c r="C317"/>
      <c r="D317"/>
      <c r="E317"/>
      <c r="F317"/>
      <c r="G317"/>
    </row>
    <row r="318" spans="2:7" x14ac:dyDescent="0.2">
      <c r="B318"/>
      <c r="C318"/>
      <c r="D318"/>
      <c r="E318"/>
      <c r="F318"/>
      <c r="G318"/>
    </row>
    <row r="319" spans="2:7" x14ac:dyDescent="0.2">
      <c r="B319"/>
      <c r="C319"/>
      <c r="D319"/>
      <c r="E319"/>
      <c r="F319"/>
      <c r="G319"/>
    </row>
    <row r="320" spans="2:7" x14ac:dyDescent="0.2">
      <c r="B320"/>
      <c r="C320"/>
      <c r="D320"/>
      <c r="E320"/>
      <c r="F320"/>
      <c r="G320"/>
    </row>
    <row r="321" spans="2:7" ht="16" thickBot="1" x14ac:dyDescent="0.25">
      <c r="B321"/>
      <c r="C321"/>
      <c r="D321"/>
      <c r="E321"/>
      <c r="F321"/>
      <c r="G321"/>
    </row>
    <row r="322" spans="2:7" ht="16" thickBot="1" x14ac:dyDescent="0.25">
      <c r="B322"/>
      <c r="C322"/>
      <c r="D322"/>
      <c r="E322"/>
      <c r="F322"/>
      <c r="G322"/>
    </row>
    <row r="323" spans="2:7" x14ac:dyDescent="0.2">
      <c r="B323"/>
      <c r="C323"/>
      <c r="D323"/>
      <c r="E323"/>
      <c r="F323"/>
      <c r="G323"/>
    </row>
    <row r="324" spans="2:7" x14ac:dyDescent="0.2">
      <c r="B324"/>
      <c r="C324"/>
      <c r="D324"/>
      <c r="E324"/>
      <c r="F324"/>
      <c r="G324"/>
    </row>
    <row r="325" spans="2:7" x14ac:dyDescent="0.2">
      <c r="B325"/>
      <c r="C325"/>
      <c r="D325"/>
      <c r="E325"/>
      <c r="F325"/>
      <c r="G325"/>
    </row>
    <row r="326" spans="2:7" x14ac:dyDescent="0.2">
      <c r="B326"/>
      <c r="C326"/>
      <c r="D326"/>
      <c r="E326"/>
      <c r="F326"/>
      <c r="G326"/>
    </row>
    <row r="327" spans="2:7" x14ac:dyDescent="0.2">
      <c r="B327"/>
      <c r="C327"/>
      <c r="D327"/>
      <c r="E327"/>
      <c r="F327"/>
      <c r="G327"/>
    </row>
    <row r="328" spans="2:7" x14ac:dyDescent="0.2">
      <c r="B328"/>
      <c r="C328"/>
      <c r="D328"/>
      <c r="E328"/>
      <c r="F328"/>
      <c r="G328"/>
    </row>
    <row r="329" spans="2:7" x14ac:dyDescent="0.2">
      <c r="B329"/>
      <c r="C329"/>
      <c r="D329"/>
      <c r="E329"/>
      <c r="F329"/>
      <c r="G329"/>
    </row>
    <row r="330" spans="2:7" x14ac:dyDescent="0.2">
      <c r="B330"/>
      <c r="C330"/>
      <c r="D330"/>
      <c r="E330"/>
      <c r="F330"/>
      <c r="G330"/>
    </row>
    <row r="331" spans="2:7" x14ac:dyDescent="0.2">
      <c r="B331"/>
      <c r="C331"/>
      <c r="D331"/>
      <c r="E331"/>
      <c r="F331"/>
      <c r="G331"/>
    </row>
    <row r="332" spans="2:7" x14ac:dyDescent="0.2">
      <c r="B332"/>
      <c r="C332"/>
      <c r="D332"/>
      <c r="E332"/>
      <c r="F332"/>
      <c r="G332"/>
    </row>
    <row r="333" spans="2:7" x14ac:dyDescent="0.2">
      <c r="B333"/>
      <c r="C333"/>
      <c r="D333"/>
      <c r="E333"/>
      <c r="F333"/>
      <c r="G333"/>
    </row>
    <row r="334" spans="2:7" x14ac:dyDescent="0.2">
      <c r="B334"/>
      <c r="C334"/>
      <c r="D334"/>
      <c r="E334"/>
      <c r="F334"/>
      <c r="G334"/>
    </row>
    <row r="335" spans="2:7" x14ac:dyDescent="0.2">
      <c r="B335"/>
      <c r="C335"/>
      <c r="D335"/>
      <c r="E335"/>
      <c r="F335"/>
      <c r="G335"/>
    </row>
    <row r="336" spans="2:7" x14ac:dyDescent="0.2">
      <c r="B336"/>
      <c r="C336"/>
      <c r="D336"/>
      <c r="E336"/>
      <c r="F336"/>
      <c r="G336"/>
    </row>
    <row r="337" spans="2:7" x14ac:dyDescent="0.2">
      <c r="B337"/>
      <c r="C337"/>
      <c r="D337"/>
      <c r="E337"/>
      <c r="F337"/>
      <c r="G337"/>
    </row>
    <row r="338" spans="2:7" x14ac:dyDescent="0.2">
      <c r="B338"/>
      <c r="C338"/>
      <c r="D338"/>
      <c r="E338"/>
      <c r="F338"/>
      <c r="G338"/>
    </row>
    <row r="339" spans="2:7" x14ac:dyDescent="0.2">
      <c r="B339"/>
      <c r="C339"/>
      <c r="D339"/>
      <c r="E339"/>
      <c r="F339"/>
      <c r="G339"/>
    </row>
    <row r="340" spans="2:7" x14ac:dyDescent="0.2">
      <c r="B340"/>
      <c r="C340"/>
      <c r="D340"/>
      <c r="E340"/>
      <c r="F340"/>
      <c r="G340"/>
    </row>
    <row r="341" spans="2:7" x14ac:dyDescent="0.2">
      <c r="B341"/>
      <c r="C341"/>
      <c r="D341"/>
      <c r="E341"/>
      <c r="F341"/>
      <c r="G341"/>
    </row>
    <row r="342" spans="2:7" x14ac:dyDescent="0.2">
      <c r="B342"/>
      <c r="C342"/>
      <c r="D342"/>
      <c r="E342"/>
      <c r="F342"/>
      <c r="G342"/>
    </row>
    <row r="343" spans="2:7" x14ac:dyDescent="0.2">
      <c r="B343"/>
      <c r="C343"/>
      <c r="D343"/>
      <c r="E343"/>
      <c r="F343"/>
      <c r="G343"/>
    </row>
    <row r="344" spans="2:7" x14ac:dyDescent="0.2">
      <c r="B344"/>
      <c r="C344"/>
      <c r="D344"/>
      <c r="E344"/>
      <c r="F344"/>
      <c r="G344"/>
    </row>
    <row r="345" spans="2:7" x14ac:dyDescent="0.2">
      <c r="B345"/>
      <c r="C345"/>
      <c r="D345"/>
      <c r="E345"/>
      <c r="F345"/>
      <c r="G345"/>
    </row>
    <row r="346" spans="2:7" x14ac:dyDescent="0.2">
      <c r="B346"/>
      <c r="C346"/>
      <c r="D346"/>
      <c r="E346"/>
      <c r="F346"/>
      <c r="G346"/>
    </row>
    <row r="347" spans="2:7" x14ac:dyDescent="0.2">
      <c r="B347"/>
      <c r="C347"/>
      <c r="D347"/>
      <c r="E347"/>
      <c r="F347"/>
      <c r="G347"/>
    </row>
    <row r="348" spans="2:7" x14ac:dyDescent="0.2">
      <c r="B348"/>
      <c r="C348"/>
      <c r="D348"/>
      <c r="E348"/>
      <c r="F348"/>
      <c r="G348"/>
    </row>
    <row r="349" spans="2:7" x14ac:dyDescent="0.2">
      <c r="B349"/>
      <c r="C349"/>
      <c r="D349"/>
      <c r="E349"/>
      <c r="F349"/>
      <c r="G349"/>
    </row>
    <row r="350" spans="2:7" x14ac:dyDescent="0.2">
      <c r="B350"/>
      <c r="C350"/>
      <c r="D350"/>
      <c r="E350"/>
      <c r="F350"/>
      <c r="G350"/>
    </row>
    <row r="351" spans="2:7" x14ac:dyDescent="0.2">
      <c r="B351"/>
      <c r="C351"/>
      <c r="D351"/>
      <c r="E351"/>
      <c r="F351"/>
      <c r="G351"/>
    </row>
    <row r="352" spans="2:7" x14ac:dyDescent="0.2">
      <c r="B352"/>
      <c r="C352"/>
      <c r="D352"/>
      <c r="E352"/>
      <c r="F352"/>
      <c r="G352"/>
    </row>
    <row r="353" spans="2:7" x14ac:dyDescent="0.2">
      <c r="B353"/>
      <c r="C353"/>
      <c r="D353"/>
      <c r="E353"/>
      <c r="F353"/>
      <c r="G353"/>
    </row>
    <row r="354" spans="2:7" x14ac:dyDescent="0.2">
      <c r="B354"/>
      <c r="C354"/>
      <c r="D354"/>
      <c r="E354"/>
      <c r="F354"/>
      <c r="G354"/>
    </row>
    <row r="355" spans="2:7" x14ac:dyDescent="0.2">
      <c r="B355"/>
      <c r="C355"/>
      <c r="D355"/>
      <c r="E355"/>
      <c r="F355"/>
      <c r="G355"/>
    </row>
    <row r="356" spans="2:7" x14ac:dyDescent="0.2">
      <c r="B356"/>
      <c r="C356"/>
      <c r="D356"/>
      <c r="E356"/>
      <c r="F356"/>
      <c r="G356"/>
    </row>
    <row r="357" spans="2:7" x14ac:dyDescent="0.2">
      <c r="B357"/>
      <c r="C357"/>
      <c r="D357"/>
      <c r="E357"/>
      <c r="F357"/>
      <c r="G357"/>
    </row>
    <row r="358" spans="2:7" ht="16" thickBot="1" x14ac:dyDescent="0.25">
      <c r="B358"/>
      <c r="C358"/>
      <c r="D358"/>
      <c r="E358"/>
      <c r="F358"/>
      <c r="G358"/>
    </row>
    <row r="359" spans="2:7" ht="16" thickBot="1" x14ac:dyDescent="0.25">
      <c r="B359"/>
      <c r="C359"/>
      <c r="D359"/>
      <c r="E359"/>
      <c r="F359"/>
      <c r="G359"/>
    </row>
    <row r="360" spans="2:7" x14ac:dyDescent="0.2">
      <c r="B360"/>
      <c r="C360"/>
      <c r="D360"/>
      <c r="E360"/>
      <c r="F360"/>
      <c r="G360"/>
    </row>
    <row r="361" spans="2:7" x14ac:dyDescent="0.2">
      <c r="B361"/>
      <c r="C361"/>
      <c r="D361"/>
      <c r="E361"/>
      <c r="F361"/>
      <c r="G361"/>
    </row>
    <row r="362" spans="2:7" x14ac:dyDescent="0.2">
      <c r="B362"/>
      <c r="C362"/>
      <c r="D362"/>
      <c r="E362"/>
      <c r="F362"/>
      <c r="G362"/>
    </row>
    <row r="363" spans="2:7" x14ac:dyDescent="0.2">
      <c r="B363"/>
      <c r="C363"/>
      <c r="D363"/>
      <c r="E363"/>
      <c r="F363"/>
      <c r="G363"/>
    </row>
    <row r="364" spans="2:7" x14ac:dyDescent="0.2">
      <c r="B364"/>
      <c r="C364"/>
      <c r="D364"/>
      <c r="E364"/>
      <c r="F364"/>
      <c r="G364"/>
    </row>
    <row r="365" spans="2:7" x14ac:dyDescent="0.2">
      <c r="B365"/>
      <c r="C365"/>
      <c r="D365"/>
      <c r="E365"/>
      <c r="F365"/>
      <c r="G365"/>
    </row>
    <row r="366" spans="2:7" x14ac:dyDescent="0.2">
      <c r="B366"/>
      <c r="C366"/>
      <c r="D366"/>
      <c r="E366"/>
      <c r="F366"/>
      <c r="G366"/>
    </row>
    <row r="367" spans="2:7" ht="16" thickBot="1" x14ac:dyDescent="0.25">
      <c r="B367"/>
      <c r="C367"/>
      <c r="D367"/>
      <c r="E367"/>
      <c r="F367"/>
      <c r="G367"/>
    </row>
    <row r="368" spans="2:7" ht="16" thickBot="1" x14ac:dyDescent="0.25">
      <c r="B368"/>
      <c r="C368"/>
      <c r="D368"/>
      <c r="E368"/>
      <c r="F368"/>
      <c r="G368"/>
    </row>
    <row r="369" spans="2:7" x14ac:dyDescent="0.2">
      <c r="B369"/>
      <c r="C369"/>
      <c r="D369"/>
      <c r="E369"/>
      <c r="F369"/>
      <c r="G369"/>
    </row>
    <row r="370" spans="2:7" x14ac:dyDescent="0.2">
      <c r="B370"/>
      <c r="C370"/>
      <c r="D370"/>
      <c r="E370"/>
      <c r="F370"/>
      <c r="G370"/>
    </row>
    <row r="371" spans="2:7" x14ac:dyDescent="0.2">
      <c r="B371"/>
      <c r="C371"/>
      <c r="D371"/>
      <c r="E371"/>
      <c r="F371"/>
      <c r="G371"/>
    </row>
    <row r="372" spans="2:7" x14ac:dyDescent="0.2">
      <c r="B372"/>
      <c r="C372"/>
      <c r="D372"/>
      <c r="E372"/>
      <c r="F372"/>
      <c r="G372"/>
    </row>
    <row r="373" spans="2:7" x14ac:dyDescent="0.2">
      <c r="B373"/>
      <c r="C373"/>
      <c r="D373"/>
      <c r="E373"/>
      <c r="F373"/>
      <c r="G373"/>
    </row>
    <row r="374" spans="2:7" x14ac:dyDescent="0.2">
      <c r="B374"/>
      <c r="C374"/>
      <c r="D374"/>
      <c r="E374"/>
      <c r="F374"/>
      <c r="G374"/>
    </row>
    <row r="375" spans="2:7" x14ac:dyDescent="0.2">
      <c r="B375"/>
      <c r="C375"/>
      <c r="D375"/>
      <c r="E375"/>
      <c r="F375"/>
      <c r="G375"/>
    </row>
    <row r="376" spans="2:7" x14ac:dyDescent="0.2">
      <c r="B376"/>
      <c r="C376"/>
      <c r="D376"/>
      <c r="E376"/>
      <c r="F376"/>
      <c r="G376"/>
    </row>
    <row r="377" spans="2:7" x14ac:dyDescent="0.2">
      <c r="B377"/>
      <c r="C377"/>
      <c r="D377"/>
      <c r="E377"/>
      <c r="F377"/>
      <c r="G377"/>
    </row>
    <row r="378" spans="2:7" x14ac:dyDescent="0.2">
      <c r="B378"/>
      <c r="C378"/>
      <c r="D378"/>
      <c r="E378"/>
      <c r="F378"/>
      <c r="G378"/>
    </row>
    <row r="379" spans="2:7" x14ac:dyDescent="0.2">
      <c r="B379"/>
      <c r="C379"/>
      <c r="D379"/>
      <c r="E379"/>
      <c r="F379"/>
      <c r="G379"/>
    </row>
    <row r="380" spans="2:7" x14ac:dyDescent="0.2">
      <c r="B380"/>
      <c r="C380"/>
      <c r="D380"/>
      <c r="E380"/>
      <c r="F380"/>
      <c r="G380"/>
    </row>
    <row r="381" spans="2:7" x14ac:dyDescent="0.2">
      <c r="B381"/>
      <c r="C381"/>
      <c r="D381"/>
      <c r="E381"/>
      <c r="F381"/>
      <c r="G381"/>
    </row>
    <row r="382" spans="2:7" x14ac:dyDescent="0.2">
      <c r="B382"/>
      <c r="C382"/>
      <c r="D382"/>
      <c r="E382"/>
      <c r="F382"/>
      <c r="G382"/>
    </row>
    <row r="383" spans="2:7" x14ac:dyDescent="0.2">
      <c r="B383"/>
      <c r="C383"/>
      <c r="D383"/>
      <c r="E383"/>
      <c r="F383"/>
      <c r="G383"/>
    </row>
    <row r="384" spans="2:7" x14ac:dyDescent="0.2">
      <c r="B384"/>
      <c r="C384"/>
      <c r="D384"/>
      <c r="E384"/>
      <c r="F384"/>
      <c r="G384"/>
    </row>
    <row r="385" spans="2:7" x14ac:dyDescent="0.2">
      <c r="B385"/>
      <c r="C385"/>
      <c r="D385"/>
      <c r="E385"/>
      <c r="F385"/>
      <c r="G385"/>
    </row>
    <row r="386" spans="2:7" x14ac:dyDescent="0.2">
      <c r="B386"/>
      <c r="C386"/>
      <c r="D386"/>
      <c r="E386"/>
      <c r="F386"/>
      <c r="G386"/>
    </row>
    <row r="387" spans="2:7" x14ac:dyDescent="0.2">
      <c r="B387"/>
      <c r="C387"/>
      <c r="D387"/>
      <c r="E387"/>
      <c r="F387"/>
      <c r="G387"/>
    </row>
    <row r="388" spans="2:7" x14ac:dyDescent="0.2">
      <c r="B388"/>
      <c r="C388"/>
      <c r="D388"/>
      <c r="E388"/>
      <c r="F388"/>
      <c r="G388"/>
    </row>
    <row r="389" spans="2:7" x14ac:dyDescent="0.2">
      <c r="B389"/>
      <c r="C389"/>
      <c r="D389"/>
      <c r="E389"/>
      <c r="F389"/>
      <c r="G389"/>
    </row>
    <row r="390" spans="2:7" x14ac:dyDescent="0.2">
      <c r="B390"/>
      <c r="C390"/>
      <c r="D390"/>
      <c r="E390"/>
      <c r="F390"/>
      <c r="G390"/>
    </row>
    <row r="391" spans="2:7" x14ac:dyDescent="0.2">
      <c r="B391"/>
      <c r="C391"/>
      <c r="D391"/>
      <c r="E391"/>
      <c r="F391"/>
      <c r="G391"/>
    </row>
    <row r="392" spans="2:7" x14ac:dyDescent="0.2">
      <c r="B392"/>
      <c r="C392"/>
      <c r="D392"/>
      <c r="E392"/>
      <c r="F392"/>
      <c r="G392"/>
    </row>
    <row r="393" spans="2:7" x14ac:dyDescent="0.2">
      <c r="B393"/>
      <c r="C393"/>
      <c r="D393"/>
      <c r="E393"/>
      <c r="F393"/>
      <c r="G393"/>
    </row>
    <row r="394" spans="2:7" x14ac:dyDescent="0.2">
      <c r="B394"/>
      <c r="C394"/>
      <c r="D394"/>
      <c r="E394"/>
      <c r="F394"/>
      <c r="G394"/>
    </row>
    <row r="395" spans="2:7" x14ac:dyDescent="0.2">
      <c r="B395"/>
      <c r="C395"/>
      <c r="D395"/>
      <c r="E395"/>
      <c r="F395"/>
      <c r="G395"/>
    </row>
    <row r="396" spans="2:7" ht="16" thickBot="1" x14ac:dyDescent="0.25">
      <c r="B396"/>
      <c r="C396"/>
      <c r="D396"/>
      <c r="E396"/>
      <c r="F396"/>
      <c r="G396"/>
    </row>
    <row r="397" spans="2:7" ht="16" thickBot="1" x14ac:dyDescent="0.25">
      <c r="B397"/>
      <c r="C397"/>
      <c r="D397"/>
      <c r="E397"/>
      <c r="F397"/>
      <c r="G397"/>
    </row>
    <row r="398" spans="2:7" x14ac:dyDescent="0.2">
      <c r="B398"/>
      <c r="C398"/>
      <c r="D398"/>
      <c r="E398"/>
      <c r="F398"/>
      <c r="G398"/>
    </row>
    <row r="399" spans="2:7" x14ac:dyDescent="0.2">
      <c r="B399"/>
      <c r="C399"/>
      <c r="D399"/>
      <c r="E399"/>
      <c r="F399"/>
      <c r="G399"/>
    </row>
    <row r="400" spans="2:7" x14ac:dyDescent="0.2">
      <c r="B400"/>
      <c r="C400"/>
      <c r="D400"/>
      <c r="E400"/>
      <c r="F400"/>
      <c r="G400"/>
    </row>
    <row r="401" spans="2:7" x14ac:dyDescent="0.2">
      <c r="B401"/>
      <c r="C401"/>
      <c r="D401"/>
      <c r="E401"/>
      <c r="F401"/>
      <c r="G401"/>
    </row>
    <row r="402" spans="2:7" x14ac:dyDescent="0.2">
      <c r="B402"/>
      <c r="C402"/>
      <c r="D402"/>
      <c r="E402"/>
      <c r="F402"/>
      <c r="G402"/>
    </row>
    <row r="403" spans="2:7" x14ac:dyDescent="0.2">
      <c r="B403"/>
      <c r="C403"/>
      <c r="D403"/>
      <c r="E403"/>
      <c r="F403"/>
      <c r="G403"/>
    </row>
    <row r="404" spans="2:7" x14ac:dyDescent="0.2">
      <c r="B404"/>
      <c r="C404"/>
      <c r="D404"/>
      <c r="E404"/>
      <c r="F404"/>
      <c r="G404"/>
    </row>
    <row r="405" spans="2:7" x14ac:dyDescent="0.2">
      <c r="B405"/>
      <c r="C405"/>
      <c r="D405"/>
      <c r="E405"/>
      <c r="F405"/>
      <c r="G405"/>
    </row>
    <row r="406" spans="2:7" x14ac:dyDescent="0.2">
      <c r="B406"/>
      <c r="C406"/>
      <c r="D406"/>
      <c r="E406"/>
      <c r="F406"/>
      <c r="G406"/>
    </row>
    <row r="407" spans="2:7" x14ac:dyDescent="0.2">
      <c r="B407"/>
      <c r="C407"/>
      <c r="D407"/>
      <c r="E407"/>
      <c r="F407"/>
      <c r="G407"/>
    </row>
    <row r="408" spans="2:7" x14ac:dyDescent="0.2">
      <c r="B408"/>
      <c r="C408"/>
      <c r="D408"/>
      <c r="E408"/>
      <c r="F408"/>
      <c r="G408"/>
    </row>
    <row r="409" spans="2:7" x14ac:dyDescent="0.2">
      <c r="B409"/>
      <c r="C409"/>
      <c r="D409"/>
      <c r="E409"/>
      <c r="F409"/>
      <c r="G409"/>
    </row>
    <row r="410" spans="2:7" x14ac:dyDescent="0.2">
      <c r="B410"/>
      <c r="C410"/>
      <c r="D410"/>
      <c r="E410"/>
      <c r="F410"/>
      <c r="G410"/>
    </row>
    <row r="411" spans="2:7" x14ac:dyDescent="0.2">
      <c r="B411"/>
      <c r="C411"/>
      <c r="D411"/>
      <c r="E411"/>
      <c r="F411"/>
      <c r="G411"/>
    </row>
    <row r="412" spans="2:7" x14ac:dyDescent="0.2">
      <c r="B412"/>
      <c r="C412"/>
      <c r="D412"/>
      <c r="E412"/>
      <c r="F412"/>
      <c r="G412"/>
    </row>
    <row r="413" spans="2:7" x14ac:dyDescent="0.2">
      <c r="B413"/>
      <c r="C413"/>
      <c r="D413"/>
      <c r="E413"/>
      <c r="F413"/>
      <c r="G413"/>
    </row>
    <row r="414" spans="2:7" x14ac:dyDescent="0.2">
      <c r="B414"/>
      <c r="C414"/>
      <c r="D414"/>
      <c r="E414"/>
      <c r="F414"/>
      <c r="G414"/>
    </row>
    <row r="415" spans="2:7" ht="16" thickBot="1" x14ac:dyDescent="0.25">
      <c r="B415"/>
      <c r="C415"/>
      <c r="D415"/>
      <c r="E415"/>
      <c r="F415"/>
      <c r="G415"/>
    </row>
    <row r="416" spans="2:7" ht="16" thickBot="1" x14ac:dyDescent="0.25">
      <c r="B416"/>
      <c r="C416"/>
      <c r="D416"/>
      <c r="E416"/>
      <c r="F416"/>
      <c r="G416"/>
    </row>
    <row r="417" spans="2:7" x14ac:dyDescent="0.2">
      <c r="B417"/>
      <c r="C417"/>
      <c r="D417"/>
      <c r="E417"/>
      <c r="F417"/>
      <c r="G417"/>
    </row>
    <row r="418" spans="2:7" x14ac:dyDescent="0.2">
      <c r="B418"/>
      <c r="C418"/>
      <c r="D418"/>
      <c r="E418"/>
      <c r="F418"/>
      <c r="G418"/>
    </row>
    <row r="419" spans="2:7" x14ac:dyDescent="0.2">
      <c r="B419"/>
      <c r="C419"/>
      <c r="D419"/>
      <c r="E419"/>
      <c r="F419"/>
      <c r="G419"/>
    </row>
    <row r="420" spans="2:7" x14ac:dyDescent="0.2">
      <c r="B420"/>
      <c r="C420"/>
      <c r="D420"/>
      <c r="E420"/>
      <c r="F420"/>
      <c r="G420"/>
    </row>
    <row r="421" spans="2:7" x14ac:dyDescent="0.2">
      <c r="B421"/>
      <c r="C421"/>
      <c r="D421"/>
      <c r="E421"/>
      <c r="F421"/>
      <c r="G421"/>
    </row>
    <row r="422" spans="2:7" x14ac:dyDescent="0.2">
      <c r="B422"/>
      <c r="C422"/>
      <c r="D422"/>
      <c r="E422"/>
      <c r="F422"/>
      <c r="G422"/>
    </row>
    <row r="423" spans="2:7" x14ac:dyDescent="0.2">
      <c r="B423"/>
      <c r="C423"/>
      <c r="D423"/>
      <c r="E423"/>
      <c r="F423"/>
      <c r="G423"/>
    </row>
    <row r="424" spans="2:7" x14ac:dyDescent="0.2">
      <c r="B424"/>
      <c r="C424"/>
      <c r="D424"/>
      <c r="E424"/>
      <c r="F424"/>
      <c r="G424"/>
    </row>
    <row r="425" spans="2:7" x14ac:dyDescent="0.2">
      <c r="B425"/>
      <c r="C425"/>
      <c r="D425"/>
      <c r="E425"/>
      <c r="F425"/>
      <c r="G425"/>
    </row>
    <row r="426" spans="2:7" x14ac:dyDescent="0.2">
      <c r="B426"/>
      <c r="C426"/>
      <c r="D426"/>
      <c r="E426"/>
      <c r="F426"/>
      <c r="G426"/>
    </row>
    <row r="427" spans="2:7" x14ac:dyDescent="0.2">
      <c r="B427"/>
      <c r="C427"/>
      <c r="D427"/>
      <c r="E427"/>
      <c r="F427"/>
      <c r="G427"/>
    </row>
    <row r="428" spans="2:7" x14ac:dyDescent="0.2">
      <c r="B428"/>
      <c r="C428"/>
      <c r="D428"/>
      <c r="E428"/>
      <c r="F428"/>
      <c r="G428"/>
    </row>
    <row r="429" spans="2:7" x14ac:dyDescent="0.2">
      <c r="B429"/>
      <c r="C429"/>
      <c r="D429"/>
      <c r="E429"/>
      <c r="F429"/>
      <c r="G429"/>
    </row>
    <row r="430" spans="2:7" x14ac:dyDescent="0.2">
      <c r="B430"/>
      <c r="C430"/>
      <c r="D430"/>
      <c r="E430"/>
      <c r="F430"/>
      <c r="G430"/>
    </row>
    <row r="431" spans="2:7" x14ac:dyDescent="0.2">
      <c r="B431"/>
      <c r="C431"/>
      <c r="D431"/>
      <c r="E431"/>
      <c r="F431"/>
      <c r="G431"/>
    </row>
    <row r="432" spans="2:7" x14ac:dyDescent="0.2">
      <c r="B432"/>
      <c r="C432"/>
      <c r="D432"/>
      <c r="E432"/>
      <c r="F432"/>
      <c r="G432"/>
    </row>
    <row r="433" spans="2:7" x14ac:dyDescent="0.2">
      <c r="B433"/>
      <c r="C433"/>
      <c r="D433"/>
      <c r="E433"/>
      <c r="F433"/>
      <c r="G433"/>
    </row>
    <row r="434" spans="2:7" x14ac:dyDescent="0.2">
      <c r="B434"/>
      <c r="C434"/>
      <c r="D434"/>
      <c r="E434"/>
      <c r="F434"/>
      <c r="G434"/>
    </row>
    <row r="435" spans="2:7" x14ac:dyDescent="0.2">
      <c r="B435"/>
      <c r="C435"/>
      <c r="D435"/>
      <c r="E435"/>
      <c r="F435"/>
      <c r="G435"/>
    </row>
    <row r="436" spans="2:7" x14ac:dyDescent="0.2">
      <c r="B436"/>
      <c r="C436"/>
      <c r="D436"/>
      <c r="E436"/>
      <c r="F436"/>
      <c r="G436"/>
    </row>
    <row r="437" spans="2:7" x14ac:dyDescent="0.2">
      <c r="B437"/>
      <c r="C437"/>
      <c r="D437"/>
      <c r="E437"/>
      <c r="F437"/>
      <c r="G437"/>
    </row>
    <row r="438" spans="2:7" x14ac:dyDescent="0.2">
      <c r="B438"/>
      <c r="C438"/>
      <c r="D438"/>
      <c r="E438"/>
      <c r="F438"/>
      <c r="G438"/>
    </row>
    <row r="439" spans="2:7" x14ac:dyDescent="0.2">
      <c r="B439"/>
      <c r="C439"/>
      <c r="D439"/>
      <c r="E439"/>
      <c r="F439"/>
      <c r="G439"/>
    </row>
    <row r="440" spans="2:7" x14ac:dyDescent="0.2">
      <c r="B440"/>
      <c r="C440"/>
      <c r="D440"/>
      <c r="E440"/>
      <c r="F440"/>
      <c r="G440"/>
    </row>
    <row r="441" spans="2:7" ht="16" thickBot="1" x14ac:dyDescent="0.25">
      <c r="B441"/>
      <c r="C441"/>
      <c r="D441"/>
      <c r="E441"/>
      <c r="F441"/>
      <c r="G441"/>
    </row>
    <row r="442" spans="2:7" ht="16" thickBot="1" x14ac:dyDescent="0.25">
      <c r="B442"/>
      <c r="C442"/>
      <c r="D442"/>
      <c r="E442"/>
      <c r="F442"/>
      <c r="G442"/>
    </row>
    <row r="443" spans="2:7" x14ac:dyDescent="0.2">
      <c r="B443"/>
      <c r="C443"/>
      <c r="D443"/>
      <c r="E443"/>
      <c r="F443"/>
      <c r="G443"/>
    </row>
    <row r="444" spans="2:7" x14ac:dyDescent="0.2">
      <c r="B444"/>
      <c r="C444"/>
      <c r="D444"/>
      <c r="E444"/>
      <c r="F444"/>
      <c r="G444"/>
    </row>
    <row r="445" spans="2:7" x14ac:dyDescent="0.2">
      <c r="B445"/>
      <c r="C445"/>
      <c r="D445"/>
      <c r="E445"/>
      <c r="F445"/>
      <c r="G445"/>
    </row>
    <row r="446" spans="2:7" x14ac:dyDescent="0.2">
      <c r="B446"/>
      <c r="C446"/>
      <c r="D446"/>
      <c r="E446"/>
      <c r="F446"/>
      <c r="G446"/>
    </row>
    <row r="447" spans="2:7" x14ac:dyDescent="0.2">
      <c r="B447"/>
      <c r="C447"/>
      <c r="D447"/>
      <c r="E447"/>
      <c r="F447"/>
      <c r="G447"/>
    </row>
    <row r="448" spans="2:7" x14ac:dyDescent="0.2">
      <c r="B448"/>
      <c r="C448"/>
      <c r="D448"/>
      <c r="E448"/>
      <c r="F448"/>
      <c r="G448"/>
    </row>
    <row r="449" spans="2:7" x14ac:dyDescent="0.2">
      <c r="B449"/>
      <c r="C449"/>
      <c r="D449"/>
      <c r="E449"/>
      <c r="F449"/>
      <c r="G449"/>
    </row>
    <row r="450" spans="2:7" x14ac:dyDescent="0.2">
      <c r="B450"/>
      <c r="C450"/>
      <c r="D450"/>
      <c r="E450"/>
      <c r="F450"/>
      <c r="G450"/>
    </row>
    <row r="451" spans="2:7" x14ac:dyDescent="0.2">
      <c r="B451"/>
      <c r="C451"/>
      <c r="D451"/>
      <c r="E451"/>
      <c r="F451"/>
      <c r="G451"/>
    </row>
    <row r="452" spans="2:7" x14ac:dyDescent="0.2">
      <c r="B452"/>
      <c r="C452"/>
      <c r="D452"/>
      <c r="E452"/>
      <c r="F452"/>
      <c r="G452"/>
    </row>
    <row r="453" spans="2:7" x14ac:dyDescent="0.2">
      <c r="B453"/>
      <c r="C453"/>
      <c r="D453"/>
      <c r="E453"/>
      <c r="F453"/>
      <c r="G453"/>
    </row>
    <row r="454" spans="2:7" x14ac:dyDescent="0.2">
      <c r="B454"/>
      <c r="C454"/>
      <c r="D454"/>
      <c r="E454"/>
      <c r="F454"/>
      <c r="G454"/>
    </row>
    <row r="455" spans="2:7" x14ac:dyDescent="0.2">
      <c r="B455"/>
      <c r="C455"/>
      <c r="D455"/>
      <c r="E455"/>
      <c r="F455"/>
      <c r="G455"/>
    </row>
    <row r="456" spans="2:7" x14ac:dyDescent="0.2">
      <c r="B456"/>
      <c r="C456"/>
      <c r="D456"/>
      <c r="E456"/>
      <c r="F456"/>
      <c r="G456"/>
    </row>
    <row r="457" spans="2:7" x14ac:dyDescent="0.2">
      <c r="B457"/>
      <c r="C457"/>
      <c r="D457"/>
      <c r="E457"/>
      <c r="F457"/>
      <c r="G457"/>
    </row>
    <row r="458" spans="2:7" x14ac:dyDescent="0.2">
      <c r="B458"/>
      <c r="C458"/>
      <c r="D458"/>
      <c r="E458"/>
      <c r="F458"/>
      <c r="G458"/>
    </row>
    <row r="459" spans="2:7" x14ac:dyDescent="0.2">
      <c r="B459"/>
      <c r="C459"/>
      <c r="D459"/>
      <c r="E459"/>
      <c r="F459"/>
      <c r="G459"/>
    </row>
    <row r="460" spans="2:7" ht="16" thickBot="1" x14ac:dyDescent="0.25">
      <c r="B460"/>
      <c r="C460"/>
      <c r="D460"/>
      <c r="E460"/>
      <c r="F460"/>
      <c r="G460"/>
    </row>
    <row r="461" spans="2:7" ht="16" thickBot="1" x14ac:dyDescent="0.25">
      <c r="B461"/>
      <c r="C461"/>
      <c r="D461"/>
      <c r="E461"/>
      <c r="F461"/>
      <c r="G461"/>
    </row>
    <row r="462" spans="2:7" x14ac:dyDescent="0.2">
      <c r="B462"/>
      <c r="C462"/>
      <c r="D462"/>
      <c r="E462"/>
      <c r="F462"/>
      <c r="G462"/>
    </row>
    <row r="463" spans="2:7" x14ac:dyDescent="0.2">
      <c r="B463"/>
      <c r="C463"/>
      <c r="D463"/>
      <c r="E463"/>
      <c r="F463"/>
      <c r="G463"/>
    </row>
    <row r="464" spans="2:7" x14ac:dyDescent="0.2">
      <c r="B464"/>
      <c r="C464"/>
      <c r="D464"/>
      <c r="E464"/>
      <c r="F464"/>
      <c r="G464"/>
    </row>
    <row r="465" spans="2:7" x14ac:dyDescent="0.2">
      <c r="B465"/>
      <c r="C465"/>
      <c r="D465"/>
      <c r="E465"/>
      <c r="F465"/>
      <c r="G465"/>
    </row>
    <row r="466" spans="2:7" x14ac:dyDescent="0.2">
      <c r="B466"/>
      <c r="C466"/>
      <c r="D466"/>
      <c r="E466"/>
      <c r="F466"/>
      <c r="G466"/>
    </row>
    <row r="467" spans="2:7" x14ac:dyDescent="0.2">
      <c r="B467"/>
      <c r="C467"/>
      <c r="D467"/>
      <c r="E467"/>
      <c r="F467"/>
      <c r="G467"/>
    </row>
    <row r="468" spans="2:7" x14ac:dyDescent="0.2">
      <c r="B468"/>
      <c r="C468"/>
      <c r="D468"/>
      <c r="E468"/>
      <c r="F468"/>
      <c r="G468"/>
    </row>
    <row r="469" spans="2:7" x14ac:dyDescent="0.2">
      <c r="B469"/>
      <c r="C469"/>
      <c r="D469"/>
      <c r="E469"/>
      <c r="F469"/>
      <c r="G469"/>
    </row>
    <row r="470" spans="2:7" x14ac:dyDescent="0.2">
      <c r="B470"/>
      <c r="C470"/>
      <c r="D470"/>
      <c r="E470"/>
      <c r="F470"/>
      <c r="G470"/>
    </row>
    <row r="471" spans="2:7" x14ac:dyDescent="0.2">
      <c r="B471"/>
      <c r="C471"/>
      <c r="D471"/>
      <c r="E471"/>
      <c r="F471"/>
      <c r="G471"/>
    </row>
    <row r="472" spans="2:7" x14ac:dyDescent="0.2">
      <c r="B472"/>
      <c r="C472"/>
      <c r="D472"/>
      <c r="E472"/>
      <c r="F472"/>
      <c r="G472"/>
    </row>
    <row r="473" spans="2:7" x14ac:dyDescent="0.2">
      <c r="B473"/>
      <c r="C473"/>
      <c r="D473"/>
      <c r="E473"/>
      <c r="F473"/>
      <c r="G473"/>
    </row>
    <row r="474" spans="2:7" x14ac:dyDescent="0.2">
      <c r="B474"/>
      <c r="C474"/>
      <c r="D474"/>
      <c r="E474"/>
      <c r="F474"/>
      <c r="G474"/>
    </row>
    <row r="475" spans="2:7" x14ac:dyDescent="0.2">
      <c r="B475"/>
      <c r="C475"/>
      <c r="D475"/>
      <c r="E475"/>
      <c r="F475"/>
      <c r="G475"/>
    </row>
    <row r="476" spans="2:7" x14ac:dyDescent="0.2">
      <c r="B476"/>
      <c r="C476"/>
      <c r="D476"/>
      <c r="E476"/>
      <c r="F476"/>
      <c r="G476"/>
    </row>
    <row r="477" spans="2:7" x14ac:dyDescent="0.2">
      <c r="B477"/>
      <c r="C477"/>
      <c r="D477"/>
      <c r="E477"/>
      <c r="F477"/>
      <c r="G477"/>
    </row>
    <row r="478" spans="2:7" x14ac:dyDescent="0.2">
      <c r="B478"/>
      <c r="C478"/>
      <c r="D478"/>
      <c r="E478"/>
      <c r="F478"/>
      <c r="G478"/>
    </row>
    <row r="479" spans="2:7" x14ac:dyDescent="0.2">
      <c r="B479"/>
      <c r="C479"/>
      <c r="D479"/>
      <c r="E479"/>
      <c r="F479"/>
      <c r="G479"/>
    </row>
    <row r="480" spans="2:7" ht="16" thickBot="1" x14ac:dyDescent="0.25">
      <c r="B480"/>
      <c r="C480"/>
      <c r="D480"/>
      <c r="E480"/>
      <c r="F480"/>
      <c r="G480"/>
    </row>
    <row r="481" spans="2:7" ht="16" thickBot="1" x14ac:dyDescent="0.25">
      <c r="B481"/>
      <c r="C481"/>
      <c r="D481"/>
      <c r="E481"/>
      <c r="F481"/>
      <c r="G481"/>
    </row>
    <row r="482" spans="2:7" x14ac:dyDescent="0.2">
      <c r="B482"/>
      <c r="C482"/>
      <c r="D482"/>
      <c r="E482"/>
      <c r="F482"/>
      <c r="G482"/>
    </row>
    <row r="483" spans="2:7" x14ac:dyDescent="0.2">
      <c r="B483"/>
      <c r="C483"/>
      <c r="D483"/>
      <c r="E483"/>
      <c r="F483"/>
      <c r="G483"/>
    </row>
    <row r="484" spans="2:7" x14ac:dyDescent="0.2">
      <c r="B484"/>
      <c r="C484"/>
      <c r="D484"/>
      <c r="E484"/>
      <c r="F484"/>
      <c r="G484"/>
    </row>
    <row r="485" spans="2:7" x14ac:dyDescent="0.2">
      <c r="B485"/>
      <c r="C485"/>
      <c r="D485"/>
      <c r="E485"/>
      <c r="F485"/>
      <c r="G485"/>
    </row>
    <row r="486" spans="2:7" x14ac:dyDescent="0.2">
      <c r="B486"/>
      <c r="C486"/>
      <c r="D486"/>
      <c r="E486"/>
      <c r="F486"/>
      <c r="G486"/>
    </row>
    <row r="487" spans="2:7" x14ac:dyDescent="0.2">
      <c r="B487"/>
      <c r="C487"/>
      <c r="D487"/>
      <c r="E487"/>
      <c r="F487"/>
      <c r="G487"/>
    </row>
    <row r="488" spans="2:7" x14ac:dyDescent="0.2">
      <c r="B488"/>
      <c r="C488"/>
      <c r="D488"/>
      <c r="E488"/>
      <c r="F488"/>
      <c r="G488"/>
    </row>
    <row r="489" spans="2:7" x14ac:dyDescent="0.2">
      <c r="B489"/>
      <c r="C489"/>
      <c r="D489"/>
      <c r="E489"/>
      <c r="F489"/>
      <c r="G489"/>
    </row>
    <row r="490" spans="2:7" x14ac:dyDescent="0.2">
      <c r="B490"/>
      <c r="C490"/>
      <c r="D490"/>
      <c r="E490"/>
      <c r="F490"/>
      <c r="G490"/>
    </row>
    <row r="491" spans="2:7" x14ac:dyDescent="0.2">
      <c r="B491"/>
      <c r="C491"/>
      <c r="D491"/>
      <c r="E491"/>
      <c r="F491"/>
      <c r="G491"/>
    </row>
    <row r="492" spans="2:7" x14ac:dyDescent="0.2">
      <c r="B492"/>
      <c r="C492"/>
      <c r="D492"/>
      <c r="E492"/>
      <c r="F492"/>
      <c r="G492"/>
    </row>
    <row r="493" spans="2:7" x14ac:dyDescent="0.2">
      <c r="B493"/>
      <c r="C493"/>
      <c r="D493"/>
      <c r="E493"/>
      <c r="F493"/>
      <c r="G493"/>
    </row>
    <row r="494" spans="2:7" x14ac:dyDescent="0.2">
      <c r="B494"/>
      <c r="C494"/>
      <c r="D494"/>
      <c r="E494"/>
      <c r="F494"/>
      <c r="G494"/>
    </row>
    <row r="495" spans="2:7" x14ac:dyDescent="0.2">
      <c r="B495"/>
      <c r="C495"/>
      <c r="D495"/>
      <c r="E495"/>
      <c r="F495"/>
      <c r="G495"/>
    </row>
    <row r="496" spans="2:7" x14ac:dyDescent="0.2">
      <c r="B496"/>
      <c r="C496"/>
      <c r="D496"/>
      <c r="E496"/>
      <c r="F496"/>
      <c r="G496"/>
    </row>
    <row r="497" spans="2:7" x14ac:dyDescent="0.2">
      <c r="B497"/>
      <c r="C497"/>
      <c r="D497"/>
      <c r="E497"/>
      <c r="F497"/>
      <c r="G497"/>
    </row>
    <row r="498" spans="2:7" x14ac:dyDescent="0.2">
      <c r="B498"/>
      <c r="C498"/>
      <c r="D498"/>
      <c r="E498"/>
      <c r="F498"/>
      <c r="G498"/>
    </row>
    <row r="499" spans="2:7" x14ac:dyDescent="0.2">
      <c r="B499"/>
      <c r="C499"/>
      <c r="D499"/>
      <c r="E499"/>
      <c r="F499"/>
      <c r="G499"/>
    </row>
    <row r="500" spans="2:7" x14ac:dyDescent="0.2">
      <c r="B500"/>
      <c r="C500"/>
      <c r="D500"/>
      <c r="E500"/>
      <c r="F500"/>
      <c r="G500"/>
    </row>
    <row r="501" spans="2:7" ht="16" thickBot="1" x14ac:dyDescent="0.25">
      <c r="B501"/>
      <c r="C501"/>
      <c r="D501"/>
      <c r="E501"/>
      <c r="F501"/>
      <c r="G501"/>
    </row>
    <row r="502" spans="2:7" ht="16" thickBot="1" x14ac:dyDescent="0.25">
      <c r="B502"/>
      <c r="C502"/>
      <c r="D502"/>
      <c r="E502"/>
      <c r="F502"/>
      <c r="G502"/>
    </row>
    <row r="503" spans="2:7" x14ac:dyDescent="0.2">
      <c r="B503"/>
      <c r="C503"/>
      <c r="D503"/>
      <c r="E503"/>
      <c r="F503"/>
      <c r="G503"/>
    </row>
    <row r="504" spans="2:7" x14ac:dyDescent="0.2">
      <c r="B504"/>
      <c r="C504"/>
      <c r="D504"/>
      <c r="E504"/>
      <c r="F504"/>
      <c r="G504"/>
    </row>
    <row r="505" spans="2:7" x14ac:dyDescent="0.2">
      <c r="B505"/>
      <c r="C505"/>
      <c r="D505"/>
      <c r="E505"/>
      <c r="F505"/>
      <c r="G505"/>
    </row>
    <row r="506" spans="2:7" x14ac:dyDescent="0.2">
      <c r="B506"/>
      <c r="C506"/>
      <c r="D506"/>
      <c r="E506"/>
      <c r="F506"/>
      <c r="G506"/>
    </row>
    <row r="507" spans="2:7" x14ac:dyDescent="0.2">
      <c r="B507"/>
      <c r="C507"/>
      <c r="D507"/>
      <c r="E507"/>
      <c r="F507"/>
      <c r="G507"/>
    </row>
    <row r="508" spans="2:7" x14ac:dyDescent="0.2">
      <c r="B508"/>
      <c r="C508"/>
      <c r="D508"/>
      <c r="E508"/>
      <c r="F508"/>
      <c r="G508"/>
    </row>
    <row r="509" spans="2:7" x14ac:dyDescent="0.2">
      <c r="B509"/>
      <c r="C509"/>
      <c r="D509"/>
      <c r="E509"/>
      <c r="F509"/>
      <c r="G509"/>
    </row>
    <row r="510" spans="2:7" x14ac:dyDescent="0.2">
      <c r="B510"/>
      <c r="C510"/>
      <c r="D510"/>
      <c r="E510"/>
      <c r="F510"/>
      <c r="G510"/>
    </row>
    <row r="511" spans="2:7" x14ac:dyDescent="0.2">
      <c r="B511"/>
      <c r="C511"/>
      <c r="D511"/>
      <c r="E511"/>
      <c r="F511"/>
      <c r="G511"/>
    </row>
    <row r="512" spans="2:7" x14ac:dyDescent="0.2">
      <c r="B512"/>
      <c r="C512"/>
      <c r="D512"/>
      <c r="E512"/>
      <c r="F512"/>
      <c r="G512"/>
    </row>
    <row r="513" spans="2:7" x14ac:dyDescent="0.2">
      <c r="B513"/>
      <c r="C513"/>
      <c r="D513"/>
      <c r="E513"/>
      <c r="F513"/>
      <c r="G513"/>
    </row>
    <row r="514" spans="2:7" x14ac:dyDescent="0.2">
      <c r="B514"/>
      <c r="C514"/>
      <c r="D514"/>
      <c r="E514"/>
      <c r="F514"/>
      <c r="G514"/>
    </row>
    <row r="515" spans="2:7" x14ac:dyDescent="0.2">
      <c r="B515"/>
      <c r="C515"/>
      <c r="D515"/>
      <c r="E515"/>
      <c r="F515"/>
      <c r="G515"/>
    </row>
    <row r="516" spans="2:7" x14ac:dyDescent="0.2">
      <c r="B516"/>
      <c r="C516"/>
      <c r="D516"/>
      <c r="E516"/>
      <c r="F516"/>
      <c r="G516"/>
    </row>
    <row r="517" spans="2:7" x14ac:dyDescent="0.2">
      <c r="B517"/>
      <c r="C517"/>
      <c r="D517"/>
      <c r="E517"/>
      <c r="F517"/>
      <c r="G517"/>
    </row>
    <row r="518" spans="2:7" x14ac:dyDescent="0.2">
      <c r="B518"/>
      <c r="C518"/>
      <c r="D518"/>
      <c r="E518"/>
      <c r="F518"/>
      <c r="G518"/>
    </row>
    <row r="519" spans="2:7" x14ac:dyDescent="0.2">
      <c r="B519"/>
      <c r="C519"/>
      <c r="D519"/>
      <c r="E519"/>
      <c r="F519"/>
      <c r="G519"/>
    </row>
    <row r="520" spans="2:7" x14ac:dyDescent="0.2">
      <c r="B520"/>
      <c r="C520"/>
      <c r="D520"/>
      <c r="E520"/>
      <c r="F520"/>
      <c r="G520"/>
    </row>
    <row r="521" spans="2:7" x14ac:dyDescent="0.2">
      <c r="B521"/>
      <c r="C521"/>
      <c r="D521"/>
      <c r="E521"/>
      <c r="F521"/>
      <c r="G521"/>
    </row>
    <row r="522" spans="2:7" ht="16" thickBot="1" x14ac:dyDescent="0.25">
      <c r="B522"/>
      <c r="C522"/>
      <c r="D522"/>
      <c r="E522"/>
      <c r="F522"/>
      <c r="G522"/>
    </row>
    <row r="523" spans="2:7" ht="16" thickBot="1" x14ac:dyDescent="0.25">
      <c r="B523"/>
      <c r="C523"/>
      <c r="D523"/>
      <c r="E523"/>
      <c r="F523"/>
      <c r="G523"/>
    </row>
    <row r="524" spans="2:7" x14ac:dyDescent="0.2">
      <c r="B524"/>
      <c r="C524"/>
      <c r="D524"/>
      <c r="E524"/>
      <c r="F524"/>
      <c r="G524"/>
    </row>
    <row r="525" spans="2:7" x14ac:dyDescent="0.2">
      <c r="B525"/>
      <c r="C525"/>
      <c r="D525"/>
      <c r="E525"/>
      <c r="F525"/>
      <c r="G525"/>
    </row>
    <row r="526" spans="2:7" x14ac:dyDescent="0.2">
      <c r="B526"/>
      <c r="C526"/>
      <c r="D526"/>
      <c r="E526"/>
      <c r="F526"/>
      <c r="G526"/>
    </row>
    <row r="527" spans="2:7" x14ac:dyDescent="0.2">
      <c r="B527"/>
      <c r="C527"/>
      <c r="D527"/>
      <c r="E527"/>
      <c r="F527"/>
      <c r="G527"/>
    </row>
    <row r="528" spans="2:7" x14ac:dyDescent="0.2">
      <c r="B528"/>
      <c r="C528"/>
      <c r="D528"/>
      <c r="E528"/>
      <c r="F528"/>
      <c r="G528"/>
    </row>
    <row r="529" spans="2:7" x14ac:dyDescent="0.2">
      <c r="B529"/>
      <c r="C529"/>
      <c r="D529"/>
      <c r="E529"/>
      <c r="F529"/>
      <c r="G529"/>
    </row>
    <row r="530" spans="2:7" x14ac:dyDescent="0.2">
      <c r="B530"/>
      <c r="C530"/>
      <c r="D530"/>
      <c r="E530"/>
      <c r="F530"/>
      <c r="G530"/>
    </row>
    <row r="531" spans="2:7" x14ac:dyDescent="0.2">
      <c r="B531"/>
      <c r="C531"/>
      <c r="D531"/>
      <c r="E531"/>
      <c r="F531"/>
      <c r="G531"/>
    </row>
    <row r="532" spans="2:7" ht="16" thickBot="1" x14ac:dyDescent="0.25">
      <c r="B532"/>
      <c r="C532"/>
      <c r="D532"/>
      <c r="E532"/>
      <c r="F532"/>
      <c r="G532"/>
    </row>
    <row r="533" spans="2:7" ht="16" thickBot="1" x14ac:dyDescent="0.25">
      <c r="B533"/>
      <c r="C533"/>
      <c r="D533"/>
      <c r="E533"/>
      <c r="F533"/>
      <c r="G533"/>
    </row>
    <row r="534" spans="2:7" x14ac:dyDescent="0.2">
      <c r="B534"/>
      <c r="C534"/>
      <c r="D534"/>
      <c r="E534"/>
      <c r="F534"/>
      <c r="G534"/>
    </row>
    <row r="535" spans="2:7" x14ac:dyDescent="0.2">
      <c r="B535"/>
      <c r="C535"/>
      <c r="D535"/>
      <c r="E535"/>
      <c r="F535"/>
      <c r="G535"/>
    </row>
    <row r="536" spans="2:7" x14ac:dyDescent="0.2">
      <c r="B536"/>
      <c r="C536"/>
      <c r="D536"/>
      <c r="E536"/>
      <c r="F536"/>
      <c r="G536"/>
    </row>
    <row r="537" spans="2:7" x14ac:dyDescent="0.2">
      <c r="B537"/>
      <c r="C537"/>
      <c r="D537"/>
      <c r="E537"/>
      <c r="F537"/>
      <c r="G537"/>
    </row>
    <row r="538" spans="2:7" x14ac:dyDescent="0.2">
      <c r="B538"/>
      <c r="C538"/>
      <c r="D538"/>
      <c r="E538"/>
      <c r="F538"/>
      <c r="G538"/>
    </row>
    <row r="539" spans="2:7" x14ac:dyDescent="0.2">
      <c r="B539"/>
      <c r="C539"/>
      <c r="D539"/>
      <c r="E539"/>
      <c r="F539"/>
      <c r="G539"/>
    </row>
    <row r="540" spans="2:7" x14ac:dyDescent="0.2">
      <c r="B540"/>
      <c r="C540"/>
      <c r="D540"/>
      <c r="E540"/>
      <c r="F540"/>
      <c r="G540"/>
    </row>
    <row r="541" spans="2:7" x14ac:dyDescent="0.2">
      <c r="B541"/>
      <c r="C541"/>
      <c r="D541"/>
      <c r="E541"/>
      <c r="F541"/>
      <c r="G541"/>
    </row>
    <row r="542" spans="2:7" x14ac:dyDescent="0.2">
      <c r="B542"/>
      <c r="C542"/>
      <c r="D542"/>
      <c r="E542"/>
      <c r="F542"/>
      <c r="G542"/>
    </row>
    <row r="543" spans="2:7" ht="16" thickBot="1" x14ac:dyDescent="0.25">
      <c r="B543"/>
      <c r="C543"/>
      <c r="D543"/>
      <c r="E543"/>
      <c r="F543"/>
      <c r="G543"/>
    </row>
    <row r="544" spans="2:7" ht="17" thickTop="1" thickBot="1" x14ac:dyDescent="0.25">
      <c r="B544"/>
      <c r="C544"/>
      <c r="D544"/>
      <c r="E544"/>
      <c r="F544"/>
      <c r="G544"/>
    </row>
    <row r="545" spans="2:7" ht="16" thickTop="1" x14ac:dyDescent="0.2">
      <c r="B545"/>
      <c r="C545"/>
      <c r="D545"/>
      <c r="E545"/>
      <c r="F545"/>
      <c r="G545"/>
    </row>
    <row r="546" spans="2:7" x14ac:dyDescent="0.2">
      <c r="B546"/>
      <c r="C546"/>
      <c r="D546"/>
      <c r="E546"/>
      <c r="F546"/>
      <c r="G546"/>
    </row>
    <row r="547" spans="2:7" x14ac:dyDescent="0.2">
      <c r="B547"/>
      <c r="C547"/>
      <c r="D547"/>
      <c r="E547"/>
      <c r="F547"/>
      <c r="G547"/>
    </row>
    <row r="548" spans="2:7" x14ac:dyDescent="0.2">
      <c r="B548"/>
      <c r="C548"/>
      <c r="D548"/>
      <c r="E548"/>
      <c r="F548"/>
      <c r="G548"/>
    </row>
    <row r="549" spans="2:7" x14ac:dyDescent="0.2">
      <c r="B549"/>
      <c r="C549"/>
      <c r="D549"/>
      <c r="E549"/>
      <c r="F549"/>
      <c r="G549"/>
    </row>
    <row r="550" spans="2:7" x14ac:dyDescent="0.2">
      <c r="B550"/>
      <c r="C550"/>
      <c r="D550"/>
      <c r="E550"/>
      <c r="F550"/>
      <c r="G550"/>
    </row>
    <row r="551" spans="2:7" x14ac:dyDescent="0.2">
      <c r="B551"/>
      <c r="C551"/>
      <c r="D551"/>
      <c r="E551"/>
      <c r="F551"/>
      <c r="G551"/>
    </row>
    <row r="552" spans="2:7" x14ac:dyDescent="0.2">
      <c r="B552"/>
      <c r="C552"/>
      <c r="D552"/>
      <c r="E552"/>
      <c r="F552"/>
      <c r="G552"/>
    </row>
    <row r="553" spans="2:7" x14ac:dyDescent="0.2">
      <c r="B553"/>
      <c r="C553"/>
      <c r="D553"/>
      <c r="E553"/>
      <c r="F553"/>
      <c r="G553"/>
    </row>
    <row r="554" spans="2:7" x14ac:dyDescent="0.2">
      <c r="B554"/>
      <c r="C554"/>
      <c r="D554"/>
      <c r="E554"/>
      <c r="F554"/>
      <c r="G554"/>
    </row>
    <row r="555" spans="2:7" ht="16" thickBot="1" x14ac:dyDescent="0.25">
      <c r="B555"/>
      <c r="C555"/>
      <c r="D555"/>
      <c r="E555"/>
      <c r="F555"/>
      <c r="G555"/>
    </row>
    <row r="556" spans="2:7" ht="16" thickBot="1" x14ac:dyDescent="0.25">
      <c r="B556"/>
      <c r="C556"/>
      <c r="D556"/>
      <c r="E556"/>
      <c r="F556"/>
      <c r="G556"/>
    </row>
    <row r="557" spans="2:7" x14ac:dyDescent="0.2">
      <c r="B557"/>
      <c r="C557"/>
      <c r="D557"/>
      <c r="E557"/>
      <c r="F557"/>
      <c r="G557"/>
    </row>
    <row r="558" spans="2:7" x14ac:dyDescent="0.2">
      <c r="B558"/>
      <c r="C558"/>
      <c r="D558"/>
      <c r="E558"/>
      <c r="F558"/>
      <c r="G558"/>
    </row>
    <row r="559" spans="2:7" x14ac:dyDescent="0.2">
      <c r="B559"/>
      <c r="C559"/>
      <c r="D559"/>
      <c r="E559"/>
      <c r="F559"/>
      <c r="G559"/>
    </row>
    <row r="560" spans="2:7" x14ac:dyDescent="0.2">
      <c r="B560"/>
      <c r="C560"/>
      <c r="D560"/>
      <c r="E560"/>
      <c r="F560"/>
      <c r="G560"/>
    </row>
    <row r="561" spans="2:7" x14ac:dyDescent="0.2">
      <c r="B561"/>
      <c r="C561"/>
      <c r="D561"/>
      <c r="E561"/>
      <c r="F561"/>
      <c r="G561"/>
    </row>
    <row r="562" spans="2:7" x14ac:dyDescent="0.2">
      <c r="B562"/>
      <c r="C562"/>
      <c r="D562"/>
      <c r="E562"/>
      <c r="F562"/>
      <c r="G562"/>
    </row>
    <row r="563" spans="2:7" ht="16" thickBot="1" x14ac:dyDescent="0.25">
      <c r="B563"/>
      <c r="C563"/>
      <c r="D563"/>
      <c r="E563"/>
      <c r="F563"/>
      <c r="G563"/>
    </row>
    <row r="564" spans="2:7" ht="16" thickBot="1" x14ac:dyDescent="0.25">
      <c r="B564"/>
      <c r="C564"/>
      <c r="D564"/>
      <c r="E564"/>
      <c r="F564"/>
      <c r="G564"/>
    </row>
    <row r="565" spans="2:7" x14ac:dyDescent="0.2">
      <c r="B565"/>
      <c r="C565"/>
      <c r="D565"/>
      <c r="E565"/>
      <c r="F565"/>
      <c r="G565"/>
    </row>
    <row r="566" spans="2:7" x14ac:dyDescent="0.2">
      <c r="B566"/>
      <c r="C566"/>
      <c r="D566"/>
      <c r="E566"/>
      <c r="F566"/>
      <c r="G566"/>
    </row>
    <row r="567" spans="2:7" x14ac:dyDescent="0.2">
      <c r="B567"/>
      <c r="C567"/>
      <c r="D567"/>
      <c r="E567"/>
      <c r="F567"/>
      <c r="G567"/>
    </row>
    <row r="568" spans="2:7" x14ac:dyDescent="0.2">
      <c r="B568"/>
      <c r="C568"/>
      <c r="D568"/>
      <c r="E568"/>
      <c r="F568"/>
      <c r="G568"/>
    </row>
    <row r="569" spans="2:7" x14ac:dyDescent="0.2">
      <c r="B569"/>
      <c r="C569"/>
      <c r="D569"/>
      <c r="E569"/>
      <c r="F569"/>
      <c r="G569"/>
    </row>
    <row r="570" spans="2:7" x14ac:dyDescent="0.2">
      <c r="B570"/>
      <c r="C570"/>
      <c r="D570"/>
      <c r="E570"/>
      <c r="F570"/>
      <c r="G570"/>
    </row>
    <row r="571" spans="2:7" x14ac:dyDescent="0.2">
      <c r="B571"/>
      <c r="C571"/>
      <c r="D571"/>
      <c r="E571"/>
      <c r="F571"/>
      <c r="G571"/>
    </row>
    <row r="572" spans="2:7" x14ac:dyDescent="0.2">
      <c r="B572"/>
      <c r="C572"/>
      <c r="D572"/>
      <c r="E572"/>
      <c r="F572"/>
      <c r="G572"/>
    </row>
    <row r="573" spans="2:7" x14ac:dyDescent="0.2">
      <c r="B573"/>
      <c r="C573"/>
      <c r="D573"/>
      <c r="E573"/>
      <c r="F573"/>
      <c r="G573"/>
    </row>
    <row r="574" spans="2:7" x14ac:dyDescent="0.2">
      <c r="B574"/>
      <c r="C574"/>
      <c r="D574"/>
      <c r="E574"/>
      <c r="F574"/>
      <c r="G574"/>
    </row>
    <row r="575" spans="2:7" x14ac:dyDescent="0.2">
      <c r="B575"/>
      <c r="C575"/>
      <c r="D575"/>
      <c r="E575"/>
      <c r="F575"/>
      <c r="G575"/>
    </row>
    <row r="576" spans="2:7" ht="16" thickBot="1" x14ac:dyDescent="0.25">
      <c r="B576"/>
      <c r="C576"/>
      <c r="D576"/>
      <c r="E576"/>
      <c r="F576"/>
      <c r="G576"/>
    </row>
    <row r="577" spans="2:7" ht="16" thickBot="1" x14ac:dyDescent="0.25">
      <c r="B577"/>
      <c r="C577"/>
      <c r="D577"/>
      <c r="E577"/>
      <c r="F577"/>
      <c r="G577"/>
    </row>
    <row r="578" spans="2:7" x14ac:dyDescent="0.2">
      <c r="B578"/>
      <c r="C578"/>
      <c r="D578"/>
      <c r="E578"/>
      <c r="F578"/>
      <c r="G578"/>
    </row>
    <row r="579" spans="2:7" x14ac:dyDescent="0.2">
      <c r="B579"/>
      <c r="C579"/>
      <c r="D579"/>
      <c r="E579"/>
      <c r="F579"/>
      <c r="G579"/>
    </row>
    <row r="580" spans="2:7" x14ac:dyDescent="0.2">
      <c r="B580"/>
      <c r="C580"/>
      <c r="D580"/>
      <c r="E580"/>
      <c r="F580"/>
      <c r="G580"/>
    </row>
    <row r="581" spans="2:7" x14ac:dyDescent="0.2">
      <c r="B581"/>
      <c r="C581"/>
      <c r="D581"/>
      <c r="E581"/>
      <c r="F581"/>
      <c r="G581"/>
    </row>
    <row r="582" spans="2:7" x14ac:dyDescent="0.2">
      <c r="B582"/>
      <c r="C582"/>
      <c r="D582"/>
      <c r="E582"/>
      <c r="F582"/>
      <c r="G582"/>
    </row>
    <row r="583" spans="2:7" x14ac:dyDescent="0.2">
      <c r="B583"/>
      <c r="C583"/>
      <c r="D583"/>
      <c r="E583"/>
      <c r="F583"/>
      <c r="G583"/>
    </row>
    <row r="584" spans="2:7" x14ac:dyDescent="0.2">
      <c r="B584"/>
      <c r="C584"/>
      <c r="D584"/>
      <c r="E584"/>
      <c r="F584"/>
      <c r="G584"/>
    </row>
    <row r="585" spans="2:7" x14ac:dyDescent="0.2">
      <c r="B585"/>
      <c r="C585"/>
      <c r="D585"/>
      <c r="E585"/>
      <c r="F585"/>
      <c r="G585"/>
    </row>
    <row r="586" spans="2:7" x14ac:dyDescent="0.2">
      <c r="B586"/>
      <c r="C586"/>
      <c r="D586"/>
      <c r="E586"/>
      <c r="F586"/>
      <c r="G586"/>
    </row>
    <row r="587" spans="2:7" x14ac:dyDescent="0.2">
      <c r="B587"/>
      <c r="C587"/>
      <c r="D587"/>
      <c r="E587"/>
      <c r="F587"/>
      <c r="G587"/>
    </row>
    <row r="588" spans="2:7" x14ac:dyDescent="0.2">
      <c r="B588"/>
      <c r="C588"/>
      <c r="D588"/>
      <c r="E588"/>
      <c r="F588"/>
      <c r="G588"/>
    </row>
    <row r="589" spans="2:7" x14ac:dyDescent="0.2">
      <c r="B589"/>
      <c r="C589"/>
      <c r="D589"/>
      <c r="E589"/>
      <c r="F589"/>
      <c r="G589"/>
    </row>
    <row r="590" spans="2:7" x14ac:dyDescent="0.2">
      <c r="B590"/>
      <c r="C590"/>
      <c r="D590"/>
      <c r="E590"/>
      <c r="F590"/>
      <c r="G590"/>
    </row>
    <row r="591" spans="2:7" x14ac:dyDescent="0.2">
      <c r="B591"/>
      <c r="C591"/>
      <c r="D591"/>
      <c r="E591"/>
      <c r="F591"/>
      <c r="G591"/>
    </row>
    <row r="592" spans="2:7" ht="16" thickBot="1" x14ac:dyDescent="0.25">
      <c r="B592"/>
      <c r="C592"/>
      <c r="D592"/>
      <c r="E592"/>
      <c r="F592"/>
      <c r="G592"/>
    </row>
    <row r="593" spans="2:7" ht="16" thickBot="1" x14ac:dyDescent="0.25">
      <c r="B593"/>
      <c r="C593"/>
      <c r="D593"/>
      <c r="E593"/>
      <c r="F593"/>
      <c r="G593"/>
    </row>
    <row r="594" spans="2:7" ht="16" thickBot="1" x14ac:dyDescent="0.25">
      <c r="B594"/>
      <c r="C594"/>
      <c r="D594"/>
      <c r="E594"/>
      <c r="F594"/>
      <c r="G594"/>
    </row>
    <row r="595" spans="2:7" ht="16" thickBot="1" x14ac:dyDescent="0.25">
      <c r="B595"/>
      <c r="C595"/>
      <c r="D595"/>
      <c r="E595"/>
      <c r="F595"/>
      <c r="G595"/>
    </row>
    <row r="596" spans="2:7" ht="16" thickBot="1" x14ac:dyDescent="0.25">
      <c r="B596"/>
      <c r="C596"/>
      <c r="D596"/>
      <c r="E596"/>
      <c r="F596"/>
      <c r="G596"/>
    </row>
    <row r="597" spans="2:7" ht="17" thickTop="1" thickBot="1" x14ac:dyDescent="0.25">
      <c r="B597"/>
      <c r="C597"/>
      <c r="D597"/>
      <c r="E597"/>
      <c r="F597"/>
      <c r="G597"/>
    </row>
    <row r="598" spans="2:7" ht="16" thickBot="1" x14ac:dyDescent="0.25">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9FF66"/>
  </sheetPr>
  <dimension ref="A1:I598"/>
  <sheetViews>
    <sheetView workbookViewId="0">
      <selection activeCell="M28" sqref="M28"/>
    </sheetView>
  </sheetViews>
  <sheetFormatPr baseColWidth="10" defaultColWidth="8.83203125" defaultRowHeight="15" x14ac:dyDescent="0.2"/>
  <cols>
    <col min="1" max="1" width="4.6640625" customWidth="1"/>
    <col min="2" max="2" width="15.6640625" customWidth="1"/>
    <col min="3" max="3" width="9.83203125" customWidth="1"/>
    <col min="4" max="4" width="10.5" customWidth="1"/>
    <col min="5" max="5" width="12.5" customWidth="1"/>
    <col min="6" max="6" width="6.33203125" customWidth="1"/>
    <col min="7" max="7" width="8.1640625" customWidth="1"/>
    <col min="8" max="9" width="8.6640625" customWidth="1"/>
  </cols>
  <sheetData>
    <row r="1" spans="1:9" ht="17" thickBot="1" x14ac:dyDescent="0.25">
      <c r="A1" s="29"/>
      <c r="B1" s="30"/>
      <c r="C1" s="30" t="s">
        <v>245</v>
      </c>
      <c r="D1" s="30"/>
      <c r="E1" s="169"/>
      <c r="F1" s="169"/>
      <c r="G1" s="30"/>
    </row>
    <row r="2" spans="1:9" ht="75.75" customHeight="1" thickBot="1" x14ac:dyDescent="0.25">
      <c r="A2" s="31" t="s">
        <v>438</v>
      </c>
      <c r="B2" s="52" t="s">
        <v>236</v>
      </c>
      <c r="C2" s="108" t="s">
        <v>467</v>
      </c>
      <c r="D2" s="109" t="s">
        <v>488</v>
      </c>
      <c r="E2" s="28" t="s">
        <v>511</v>
      </c>
      <c r="F2" s="28" t="s">
        <v>498</v>
      </c>
      <c r="G2" s="53" t="s">
        <v>469</v>
      </c>
      <c r="H2" s="132" t="s">
        <v>470</v>
      </c>
      <c r="I2" s="131" t="s">
        <v>476</v>
      </c>
    </row>
    <row r="3" spans="1:9" ht="16" x14ac:dyDescent="0.2">
      <c r="A3" s="46">
        <v>1</v>
      </c>
      <c r="B3" s="59" t="s">
        <v>392</v>
      </c>
      <c r="C3" s="48">
        <v>652331</v>
      </c>
      <c r="D3" s="124">
        <v>480057</v>
      </c>
      <c r="E3" s="32">
        <v>256048</v>
      </c>
      <c r="F3" s="32">
        <v>1561</v>
      </c>
      <c r="G3" s="33">
        <v>128672</v>
      </c>
      <c r="H3" s="130">
        <f>IF(C3&lt;&gt;0,G3/(D3+F3+G3),"")</f>
        <v>0.21083747071064576</v>
      </c>
      <c r="I3" s="127">
        <f t="shared" ref="I3:I28" si="0">IF(D3&lt;&gt;0,E3/D3,"")</f>
        <v>0.53336999564635035</v>
      </c>
    </row>
    <row r="4" spans="1:9" ht="16" x14ac:dyDescent="0.2">
      <c r="A4" s="46">
        <v>2</v>
      </c>
      <c r="B4" s="60" t="s">
        <v>391</v>
      </c>
      <c r="C4" s="49">
        <v>483469</v>
      </c>
      <c r="D4" s="125">
        <v>377440</v>
      </c>
      <c r="E4" s="28">
        <v>222707</v>
      </c>
      <c r="F4" s="28">
        <v>3490</v>
      </c>
      <c r="G4" s="34">
        <v>69863</v>
      </c>
      <c r="H4" s="130">
        <f t="shared" ref="H4:H26" si="1">IF(C4&lt;&gt;0,G4/(D4+F4+G4),"")</f>
        <v>0.15497800542599374</v>
      </c>
      <c r="I4" s="127">
        <f t="shared" si="0"/>
        <v>0.59004610004239089</v>
      </c>
    </row>
    <row r="5" spans="1:9" ht="16" x14ac:dyDescent="0.2">
      <c r="A5" s="46">
        <v>3</v>
      </c>
      <c r="B5" s="60" t="s">
        <v>422</v>
      </c>
      <c r="C5" s="49">
        <v>295634</v>
      </c>
      <c r="D5" s="125">
        <v>269287</v>
      </c>
      <c r="E5" s="28">
        <v>239711</v>
      </c>
      <c r="F5" s="28">
        <v>5549</v>
      </c>
      <c r="G5" s="34">
        <v>18545</v>
      </c>
      <c r="H5" s="130">
        <f t="shared" si="1"/>
        <v>6.3211319069742075E-2</v>
      </c>
      <c r="I5" s="127">
        <f t="shared" si="0"/>
        <v>0.89016922465622184</v>
      </c>
    </row>
    <row r="6" spans="1:9" ht="16" x14ac:dyDescent="0.2">
      <c r="A6" s="46">
        <v>4</v>
      </c>
      <c r="B6" s="60" t="s">
        <v>397</v>
      </c>
      <c r="C6" s="49">
        <v>346284</v>
      </c>
      <c r="D6" s="125">
        <v>267757</v>
      </c>
      <c r="E6" s="28">
        <v>253021</v>
      </c>
      <c r="F6" s="28">
        <v>18774</v>
      </c>
      <c r="G6" s="34">
        <v>53987</v>
      </c>
      <c r="H6" s="130">
        <f t="shared" si="1"/>
        <v>0.15854374805443472</v>
      </c>
      <c r="I6" s="127">
        <f t="shared" si="0"/>
        <v>0.94496502425706896</v>
      </c>
    </row>
    <row r="7" spans="1:9" ht="16" x14ac:dyDescent="0.2">
      <c r="A7" s="46">
        <v>5</v>
      </c>
      <c r="B7" s="60" t="s">
        <v>419</v>
      </c>
      <c r="C7" s="49">
        <v>207470</v>
      </c>
      <c r="D7" s="125">
        <v>200053</v>
      </c>
      <c r="E7" s="28">
        <v>121919</v>
      </c>
      <c r="F7" s="28">
        <v>403</v>
      </c>
      <c r="G7" s="34">
        <v>6916</v>
      </c>
      <c r="H7" s="130">
        <f t="shared" si="1"/>
        <v>3.3350693439808655E-2</v>
      </c>
      <c r="I7" s="127">
        <f t="shared" si="0"/>
        <v>0.60943350012246755</v>
      </c>
    </row>
    <row r="8" spans="1:9" ht="16" x14ac:dyDescent="0.2">
      <c r="A8" s="46">
        <v>6</v>
      </c>
      <c r="B8" s="60" t="s">
        <v>408</v>
      </c>
      <c r="C8" s="49">
        <v>212806</v>
      </c>
      <c r="D8" s="125">
        <v>190451</v>
      </c>
      <c r="E8" s="28">
        <v>166222</v>
      </c>
      <c r="F8" s="28">
        <v>1425</v>
      </c>
      <c r="G8" s="34">
        <v>20930</v>
      </c>
      <c r="H8" s="130">
        <f t="shared" si="1"/>
        <v>9.8352490061370451E-2</v>
      </c>
      <c r="I8" s="127">
        <f t="shared" si="0"/>
        <v>0.87278092527736795</v>
      </c>
    </row>
    <row r="9" spans="1:9" ht="16" x14ac:dyDescent="0.2">
      <c r="A9" s="46">
        <v>7</v>
      </c>
      <c r="B9" s="60" t="s">
        <v>394</v>
      </c>
      <c r="C9" s="49">
        <v>137866</v>
      </c>
      <c r="D9" s="125">
        <v>117162</v>
      </c>
      <c r="E9" s="28">
        <v>86259</v>
      </c>
      <c r="F9" s="28">
        <v>784</v>
      </c>
      <c r="G9" s="34">
        <v>18409</v>
      </c>
      <c r="H9" s="130">
        <f t="shared" si="1"/>
        <v>0.13500788383264273</v>
      </c>
      <c r="I9" s="127">
        <f t="shared" si="0"/>
        <v>0.73623700517232549</v>
      </c>
    </row>
    <row r="10" spans="1:9" ht="16" x14ac:dyDescent="0.2">
      <c r="A10" s="46">
        <v>8</v>
      </c>
      <c r="B10" s="60" t="s">
        <v>399</v>
      </c>
      <c r="C10" s="49">
        <v>114025</v>
      </c>
      <c r="D10" s="125">
        <v>84417</v>
      </c>
      <c r="E10" s="28">
        <v>69087</v>
      </c>
      <c r="F10" s="28">
        <v>14838</v>
      </c>
      <c r="G10" s="34">
        <v>14770</v>
      </c>
      <c r="H10" s="130">
        <f t="shared" si="1"/>
        <v>0.12953299714974786</v>
      </c>
      <c r="I10" s="127">
        <f t="shared" si="0"/>
        <v>0.81840150680550128</v>
      </c>
    </row>
    <row r="11" spans="1:9" ht="16" x14ac:dyDescent="0.2">
      <c r="A11" s="46">
        <v>9</v>
      </c>
      <c r="B11" s="60" t="s">
        <v>396</v>
      </c>
      <c r="C11" s="49">
        <v>70269</v>
      </c>
      <c r="D11" s="125">
        <v>66294</v>
      </c>
      <c r="E11" s="28">
        <v>30669</v>
      </c>
      <c r="F11" s="28">
        <v>103</v>
      </c>
      <c r="G11" s="34">
        <v>3320</v>
      </c>
      <c r="H11" s="130">
        <f t="shared" si="1"/>
        <v>4.7621096719594934E-2</v>
      </c>
      <c r="I11" s="127">
        <f t="shared" si="0"/>
        <v>0.46262105167888495</v>
      </c>
    </row>
    <row r="12" spans="1:9" ht="16" x14ac:dyDescent="0.2">
      <c r="A12" s="46">
        <v>10</v>
      </c>
      <c r="B12" s="60" t="s">
        <v>390</v>
      </c>
      <c r="C12" s="49">
        <v>61015</v>
      </c>
      <c r="D12" s="125">
        <v>54337</v>
      </c>
      <c r="E12" s="28">
        <v>45815</v>
      </c>
      <c r="F12" s="28">
        <v>1545</v>
      </c>
      <c r="G12" s="34">
        <v>2745</v>
      </c>
      <c r="H12" s="130">
        <f t="shared" si="1"/>
        <v>4.6821430398962936E-2</v>
      </c>
      <c r="I12" s="127">
        <f t="shared" si="0"/>
        <v>0.84316395826048551</v>
      </c>
    </row>
    <row r="13" spans="1:9" ht="16" x14ac:dyDescent="0.2">
      <c r="A13" s="46">
        <v>11</v>
      </c>
      <c r="B13" s="60" t="s">
        <v>398</v>
      </c>
      <c r="C13" s="49">
        <v>47415</v>
      </c>
      <c r="D13" s="125">
        <v>40243</v>
      </c>
      <c r="E13" s="28"/>
      <c r="F13" s="28">
        <v>466</v>
      </c>
      <c r="G13" s="34">
        <v>5610</v>
      </c>
      <c r="H13" s="130">
        <f t="shared" si="1"/>
        <v>0.12111660441719381</v>
      </c>
      <c r="I13" s="127">
        <f t="shared" si="0"/>
        <v>0</v>
      </c>
    </row>
    <row r="14" spans="1:9" ht="16" x14ac:dyDescent="0.2">
      <c r="A14" s="46">
        <v>12</v>
      </c>
      <c r="B14" s="60" t="s">
        <v>418</v>
      </c>
      <c r="C14" s="49">
        <v>44616</v>
      </c>
      <c r="D14" s="125">
        <v>39393</v>
      </c>
      <c r="E14" s="28">
        <v>36551</v>
      </c>
      <c r="F14" s="28">
        <v>785</v>
      </c>
      <c r="G14" s="34">
        <v>4438</v>
      </c>
      <c r="H14" s="130">
        <f t="shared" si="1"/>
        <v>9.9471041778734087E-2</v>
      </c>
      <c r="I14" s="127">
        <f t="shared" si="0"/>
        <v>0.92785520270098754</v>
      </c>
    </row>
    <row r="15" spans="1:9" ht="16" x14ac:dyDescent="0.2">
      <c r="A15" s="46">
        <v>13</v>
      </c>
      <c r="B15" s="60" t="s">
        <v>431</v>
      </c>
      <c r="C15" s="49">
        <v>41891</v>
      </c>
      <c r="D15" s="125">
        <v>39362</v>
      </c>
      <c r="E15" s="28">
        <v>31994</v>
      </c>
      <c r="F15" s="28">
        <v>553</v>
      </c>
      <c r="G15" s="34">
        <v>2350</v>
      </c>
      <c r="H15" s="130">
        <f t="shared" si="1"/>
        <v>5.5601561575771917E-2</v>
      </c>
      <c r="I15" s="127">
        <f t="shared" si="0"/>
        <v>0.812814389512728</v>
      </c>
    </row>
    <row r="16" spans="1:9" ht="17" thickBot="1" x14ac:dyDescent="0.25">
      <c r="A16" s="46">
        <v>14</v>
      </c>
      <c r="B16" s="60" t="s">
        <v>439</v>
      </c>
      <c r="C16" s="250">
        <v>40657</v>
      </c>
      <c r="D16" s="252">
        <v>38372</v>
      </c>
      <c r="E16" s="249">
        <v>36219</v>
      </c>
      <c r="F16" s="249">
        <v>17</v>
      </c>
      <c r="G16" s="251">
        <v>2210</v>
      </c>
      <c r="H16" s="130">
        <f t="shared" si="1"/>
        <v>5.4434838296509767E-2</v>
      </c>
      <c r="I16" s="127">
        <f t="shared" si="0"/>
        <v>0.94389137913061605</v>
      </c>
    </row>
    <row r="17" spans="1:9" ht="17" thickTop="1" x14ac:dyDescent="0.2">
      <c r="A17" s="46">
        <v>15</v>
      </c>
      <c r="B17" s="60" t="s">
        <v>395</v>
      </c>
      <c r="C17" s="49">
        <v>50796</v>
      </c>
      <c r="D17" s="125">
        <v>34710</v>
      </c>
      <c r="E17" s="28">
        <v>23913</v>
      </c>
      <c r="F17" s="28">
        <v>192</v>
      </c>
      <c r="G17" s="34">
        <v>8971</v>
      </c>
      <c r="H17" s="130">
        <f t="shared" si="1"/>
        <v>0.20447655733594694</v>
      </c>
      <c r="I17" s="127">
        <f t="shared" si="0"/>
        <v>0.68893690579083833</v>
      </c>
    </row>
    <row r="18" spans="1:9" ht="16" x14ac:dyDescent="0.2">
      <c r="A18" s="46">
        <v>16</v>
      </c>
      <c r="B18" s="60" t="s">
        <v>393</v>
      </c>
      <c r="C18" s="49">
        <v>24764</v>
      </c>
      <c r="D18" s="125">
        <v>23973</v>
      </c>
      <c r="E18" s="28">
        <v>20612</v>
      </c>
      <c r="F18" s="28">
        <v>25</v>
      </c>
      <c r="G18" s="34">
        <v>683</v>
      </c>
      <c r="H18" s="130">
        <f t="shared" si="1"/>
        <v>2.7673108869170616E-2</v>
      </c>
      <c r="I18" s="127">
        <f t="shared" si="0"/>
        <v>0.8598006090184791</v>
      </c>
    </row>
    <row r="19" spans="1:9" ht="16" x14ac:dyDescent="0.2">
      <c r="A19" s="46">
        <v>17</v>
      </c>
      <c r="B19" s="60" t="s">
        <v>420</v>
      </c>
      <c r="C19" s="49">
        <v>26469</v>
      </c>
      <c r="D19" s="125">
        <v>19265</v>
      </c>
      <c r="E19" s="28">
        <v>10562</v>
      </c>
      <c r="F19" s="28">
        <v>246</v>
      </c>
      <c r="G19" s="34">
        <v>5212</v>
      </c>
      <c r="H19" s="130">
        <f t="shared" si="1"/>
        <v>0.21081583950167859</v>
      </c>
      <c r="I19" s="127">
        <f t="shared" si="0"/>
        <v>0.54824811834933818</v>
      </c>
    </row>
    <row r="20" spans="1:9" ht="16" x14ac:dyDescent="0.2">
      <c r="A20" s="46">
        <v>18</v>
      </c>
      <c r="B20" s="60" t="s">
        <v>426</v>
      </c>
      <c r="C20" s="49">
        <v>16764</v>
      </c>
      <c r="D20" s="125">
        <v>15972</v>
      </c>
      <c r="E20" s="28">
        <v>14338</v>
      </c>
      <c r="F20" s="28">
        <v>210</v>
      </c>
      <c r="G20" s="34">
        <v>582</v>
      </c>
      <c r="H20" s="130">
        <f t="shared" si="1"/>
        <v>3.4717251252684322E-2</v>
      </c>
      <c r="I20" s="127">
        <f t="shared" si="0"/>
        <v>0.89769596794390183</v>
      </c>
    </row>
    <row r="21" spans="1:9" ht="16" x14ac:dyDescent="0.2">
      <c r="A21" s="46">
        <v>19</v>
      </c>
      <c r="B21" s="60" t="s">
        <v>437</v>
      </c>
      <c r="C21" s="49">
        <v>22260</v>
      </c>
      <c r="D21" s="125">
        <v>14174</v>
      </c>
      <c r="E21" s="28">
        <v>7146</v>
      </c>
      <c r="F21" s="28">
        <v>887</v>
      </c>
      <c r="G21" s="34">
        <v>6654</v>
      </c>
      <c r="H21" s="130">
        <f t="shared" si="1"/>
        <v>0.30642413078517156</v>
      </c>
      <c r="I21" s="127">
        <f t="shared" si="0"/>
        <v>0.50416255114999298</v>
      </c>
    </row>
    <row r="22" spans="1:9" ht="16" x14ac:dyDescent="0.2">
      <c r="A22" s="46">
        <v>20</v>
      </c>
      <c r="B22" s="60" t="s">
        <v>430</v>
      </c>
      <c r="C22" s="49">
        <v>9895</v>
      </c>
      <c r="D22" s="125">
        <v>6858</v>
      </c>
      <c r="E22" s="28">
        <v>3944</v>
      </c>
      <c r="F22" s="28">
        <v>1028</v>
      </c>
      <c r="G22" s="34">
        <v>2795</v>
      </c>
      <c r="H22" s="130">
        <f t="shared" si="1"/>
        <v>0.26167961801329465</v>
      </c>
      <c r="I22" s="127">
        <f t="shared" si="0"/>
        <v>0.57509477981918922</v>
      </c>
    </row>
    <row r="23" spans="1:9" ht="16" x14ac:dyDescent="0.2">
      <c r="A23" s="46">
        <v>21</v>
      </c>
      <c r="B23" s="60" t="s">
        <v>404</v>
      </c>
      <c r="C23" s="49">
        <v>6109</v>
      </c>
      <c r="D23" s="125">
        <v>4772</v>
      </c>
      <c r="E23" s="28">
        <v>4632</v>
      </c>
      <c r="F23" s="28">
        <v>844</v>
      </c>
      <c r="G23" s="34">
        <v>459</v>
      </c>
      <c r="H23" s="130">
        <f t="shared" si="1"/>
        <v>7.5555555555555556E-2</v>
      </c>
      <c r="I23" s="127">
        <f t="shared" si="0"/>
        <v>0.97066219614417437</v>
      </c>
    </row>
    <row r="24" spans="1:9" ht="16" x14ac:dyDescent="0.2">
      <c r="A24" s="46">
        <v>22</v>
      </c>
      <c r="B24" s="60" t="s">
        <v>436</v>
      </c>
      <c r="C24" s="49">
        <v>3886</v>
      </c>
      <c r="D24" s="125">
        <v>3718</v>
      </c>
      <c r="E24" s="28">
        <v>2540</v>
      </c>
      <c r="F24" s="28">
        <v>88</v>
      </c>
      <c r="G24" s="34">
        <v>107</v>
      </c>
      <c r="H24" s="130">
        <f t="shared" si="1"/>
        <v>2.7344748274980832E-2</v>
      </c>
      <c r="I24" s="127">
        <f t="shared" si="0"/>
        <v>0.68316299085529852</v>
      </c>
    </row>
    <row r="25" spans="1:9" ht="16" x14ac:dyDescent="0.2">
      <c r="A25" s="46">
        <v>23</v>
      </c>
      <c r="B25" s="60" t="s">
        <v>429</v>
      </c>
      <c r="C25" s="49">
        <v>4295</v>
      </c>
      <c r="D25" s="125">
        <v>3557</v>
      </c>
      <c r="E25" s="28">
        <v>2233</v>
      </c>
      <c r="F25" s="28">
        <v>20</v>
      </c>
      <c r="G25" s="34">
        <v>691</v>
      </c>
      <c r="H25" s="130">
        <f t="shared" si="1"/>
        <v>0.1619025304592315</v>
      </c>
      <c r="I25" s="127">
        <f t="shared" si="0"/>
        <v>0.62777621591228561</v>
      </c>
    </row>
    <row r="26" spans="1:9" ht="17" thickBot="1" x14ac:dyDescent="0.25">
      <c r="A26" s="46">
        <v>24</v>
      </c>
      <c r="B26" s="60" t="s">
        <v>389</v>
      </c>
      <c r="C26" s="51">
        <v>2735</v>
      </c>
      <c r="D26" s="245">
        <v>2369</v>
      </c>
      <c r="E26" s="38">
        <v>431</v>
      </c>
      <c r="F26" s="38">
        <v>41</v>
      </c>
      <c r="G26" s="39">
        <v>259</v>
      </c>
      <c r="H26" s="130">
        <f t="shared" si="1"/>
        <v>9.7040089921318851E-2</v>
      </c>
      <c r="I26" s="127">
        <f t="shared" si="0"/>
        <v>0.18193330519206416</v>
      </c>
    </row>
    <row r="27" spans="1:9" ht="18" thickTop="1" thickBot="1" x14ac:dyDescent="0.25">
      <c r="A27" s="106">
        <v>25</v>
      </c>
      <c r="B27" s="246" t="s">
        <v>425</v>
      </c>
      <c r="C27" s="49">
        <v>2383</v>
      </c>
      <c r="D27" s="125">
        <v>2286</v>
      </c>
      <c r="E27" s="28">
        <v>2013</v>
      </c>
      <c r="F27" s="28">
        <v>10</v>
      </c>
      <c r="G27" s="34">
        <v>29</v>
      </c>
      <c r="H27" s="151">
        <f>IF(C27&lt;&gt;0,G27/(D27+F27+G27),"")</f>
        <v>1.2473118279569893E-2</v>
      </c>
      <c r="I27" s="128">
        <f t="shared" si="0"/>
        <v>0.88057742782152226</v>
      </c>
    </row>
    <row r="28" spans="1:9" ht="18" thickTop="1" thickBot="1" x14ac:dyDescent="0.25">
      <c r="A28" s="41"/>
      <c r="B28" s="53" t="s">
        <v>244</v>
      </c>
      <c r="C28" s="50">
        <v>2926104</v>
      </c>
      <c r="D28" s="126">
        <v>2396279</v>
      </c>
      <c r="E28" s="35">
        <v>1688586</v>
      </c>
      <c r="F28" s="35">
        <v>53884</v>
      </c>
      <c r="G28" s="36">
        <v>379207</v>
      </c>
      <c r="H28" s="150">
        <f>IF(C28&lt;&gt;0,G28/(D28+F28+G28),"")</f>
        <v>0.13402524236844243</v>
      </c>
      <c r="I28" s="129">
        <f t="shared" si="0"/>
        <v>0.70467003216236501</v>
      </c>
    </row>
    <row r="43" ht="16" thickBot="1" x14ac:dyDescent="0.25"/>
    <row r="44" ht="16" thickBot="1" x14ac:dyDescent="0.25"/>
    <row r="102" ht="16" thickBot="1" x14ac:dyDescent="0.25"/>
    <row r="103" ht="16" thickBot="1" x14ac:dyDescent="0.25"/>
    <row r="163" ht="16" thickBot="1" x14ac:dyDescent="0.25"/>
    <row r="164" ht="16" thickBot="1" x14ac:dyDescent="0.25"/>
    <row r="211" ht="16" thickBot="1" x14ac:dyDescent="0.25"/>
    <row r="212" ht="16" thickBot="1" x14ac:dyDescent="0.25"/>
    <row r="236" ht="16" thickBot="1" x14ac:dyDescent="0.25"/>
    <row r="237" ht="16" thickBot="1" x14ac:dyDescent="0.25"/>
    <row r="262" ht="16" thickBot="1" x14ac:dyDescent="0.25"/>
    <row r="263" ht="16" thickBot="1" x14ac:dyDescent="0.25"/>
    <row r="284" ht="16" thickBot="1" x14ac:dyDescent="0.25"/>
    <row r="285" ht="16" thickBot="1" x14ac:dyDescent="0.25"/>
    <row r="321" ht="16" thickBot="1" x14ac:dyDescent="0.25"/>
    <row r="322" ht="16" thickBot="1" x14ac:dyDescent="0.25"/>
    <row r="358" ht="16" thickBot="1" x14ac:dyDescent="0.25"/>
    <row r="359" ht="16" thickBot="1" x14ac:dyDescent="0.25"/>
    <row r="367" ht="16" thickBot="1" x14ac:dyDescent="0.25"/>
    <row r="368" ht="16" thickBot="1" x14ac:dyDescent="0.25"/>
    <row r="396" ht="16" thickBot="1" x14ac:dyDescent="0.25"/>
    <row r="397" ht="16" thickBot="1" x14ac:dyDescent="0.25"/>
    <row r="415" ht="16" thickBot="1" x14ac:dyDescent="0.25"/>
    <row r="416" ht="16" thickBot="1" x14ac:dyDescent="0.25"/>
    <row r="441" ht="16" thickBot="1" x14ac:dyDescent="0.25"/>
    <row r="442" ht="16" thickBot="1" x14ac:dyDescent="0.25"/>
    <row r="460" ht="16" thickBot="1" x14ac:dyDescent="0.25"/>
    <row r="461" ht="16" thickBot="1" x14ac:dyDescent="0.25"/>
    <row r="481" ht="16" thickBot="1" x14ac:dyDescent="0.25"/>
    <row r="482" ht="16" thickBot="1" x14ac:dyDescent="0.25"/>
    <row r="502" ht="16" thickBot="1" x14ac:dyDescent="0.25"/>
    <row r="503" ht="16" thickBot="1" x14ac:dyDescent="0.25"/>
    <row r="522" ht="16" thickBot="1" x14ac:dyDescent="0.25"/>
    <row r="523" ht="16" thickBot="1" x14ac:dyDescent="0.25"/>
    <row r="532" ht="16" thickBot="1" x14ac:dyDescent="0.25"/>
    <row r="533" ht="16" thickBot="1" x14ac:dyDescent="0.25"/>
    <row r="543" ht="16" thickBot="1" x14ac:dyDescent="0.25"/>
    <row r="544" ht="16" thickBot="1" x14ac:dyDescent="0.25"/>
    <row r="545" ht="16" thickTop="1" x14ac:dyDescent="0.2"/>
    <row r="555" ht="16" thickBot="1" x14ac:dyDescent="0.25"/>
    <row r="556" ht="16" thickBot="1" x14ac:dyDescent="0.25"/>
    <row r="563" ht="16" thickBot="1" x14ac:dyDescent="0.25"/>
    <row r="564" ht="16" thickBot="1" x14ac:dyDescent="0.25"/>
    <row r="576" ht="16" thickBot="1" x14ac:dyDescent="0.25"/>
    <row r="577" ht="16" thickBot="1" x14ac:dyDescent="0.25"/>
    <row r="592" ht="16" thickBot="1" x14ac:dyDescent="0.25"/>
    <row r="593" ht="16" thickBot="1" x14ac:dyDescent="0.25"/>
    <row r="594" ht="16" thickBot="1" x14ac:dyDescent="0.25"/>
    <row r="595" ht="16" thickBot="1" x14ac:dyDescent="0.25"/>
    <row r="596" ht="16" thickBot="1" x14ac:dyDescent="0.25"/>
    <row r="597" ht="16" thickBot="1" x14ac:dyDescent="0.25"/>
    <row r="598" ht="16" thickBo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G29"/>
  <sheetViews>
    <sheetView workbookViewId="0">
      <selection activeCell="H4" sqref="H4"/>
    </sheetView>
  </sheetViews>
  <sheetFormatPr baseColWidth="10" defaultColWidth="8.83203125" defaultRowHeight="15" x14ac:dyDescent="0.2"/>
  <cols>
    <col min="1" max="1" width="18.5" customWidth="1"/>
    <col min="2" max="4" width="12.6640625" customWidth="1"/>
  </cols>
  <sheetData>
    <row r="1" spans="1:4" ht="16" thickBot="1" x14ac:dyDescent="0.25">
      <c r="A1" s="84"/>
      <c r="B1" s="85"/>
      <c r="C1" s="85"/>
      <c r="D1" s="85"/>
    </row>
    <row r="2" spans="1:4" ht="77.25" customHeight="1" thickBot="1" x14ac:dyDescent="0.25">
      <c r="A2" s="86" t="s">
        <v>236</v>
      </c>
      <c r="B2" s="138" t="s">
        <v>518</v>
      </c>
      <c r="C2" s="87" t="s">
        <v>519</v>
      </c>
      <c r="D2" s="88" t="s">
        <v>520</v>
      </c>
    </row>
    <row r="3" spans="1:4" s="115" customFormat="1" ht="16" x14ac:dyDescent="0.2">
      <c r="A3" s="113" t="s">
        <v>418</v>
      </c>
      <c r="B3" s="145">
        <f>GETPIVOTDATA("Total  uniform visas issued (including MEV)  ",'Schengen totals - visas issued'!$B$1,"Schengen State","Austria")</f>
        <v>39393</v>
      </c>
      <c r="C3" s="223"/>
      <c r="D3" s="114">
        <f>SUM(B3:C3)</f>
        <v>39393</v>
      </c>
    </row>
    <row r="4" spans="1:4" s="115" customFormat="1" ht="16" x14ac:dyDescent="0.2">
      <c r="A4" s="116" t="s">
        <v>395</v>
      </c>
      <c r="B4" s="146">
        <f>GETPIVOTDATA("Total  uniform visas issued (including MEV)  ",'Schengen totals - visas issued'!$B$1,"Schengen State","Belgium")</f>
        <v>34710</v>
      </c>
      <c r="C4" s="224"/>
      <c r="D4" s="117">
        <f t="shared" ref="D4:D27" si="0">SUM(B4:C4)</f>
        <v>34710</v>
      </c>
    </row>
    <row r="5" spans="1:4" s="115" customFormat="1" ht="16" x14ac:dyDescent="0.2">
      <c r="A5" s="118" t="s">
        <v>419</v>
      </c>
      <c r="B5" s="147">
        <f>GETPIVOTDATA("Total  uniform visas issued (including MEV)  ",'Schengen totals - visas issued'!$B$1,"Schengen State","Czech Republic")</f>
        <v>200053</v>
      </c>
      <c r="C5" s="225"/>
      <c r="D5" s="119">
        <f t="shared" si="0"/>
        <v>200053</v>
      </c>
    </row>
    <row r="6" spans="1:4" s="115" customFormat="1" ht="16" x14ac:dyDescent="0.2">
      <c r="A6" s="116" t="s">
        <v>420</v>
      </c>
      <c r="B6" s="146">
        <f>GETPIVOTDATA("Total  uniform visas issued (including MEV)  ",'Schengen totals - visas issued'!$B$1,"Schengen State","Denmark")</f>
        <v>19265</v>
      </c>
      <c r="C6" s="224"/>
      <c r="D6" s="117">
        <f t="shared" si="0"/>
        <v>19265</v>
      </c>
    </row>
    <row r="7" spans="1:4" s="115" customFormat="1" ht="16" x14ac:dyDescent="0.2">
      <c r="A7" s="118" t="s">
        <v>439</v>
      </c>
      <c r="B7" s="147">
        <f>GETPIVOTDATA("Total  uniform visas issued (including MEV)  ",'Schengen totals - visas issued'!$B$1,"Schengen State","Estonia")</f>
        <v>38372</v>
      </c>
      <c r="C7" s="225"/>
      <c r="D7" s="119">
        <f t="shared" si="0"/>
        <v>38372</v>
      </c>
    </row>
    <row r="8" spans="1:4" s="115" customFormat="1" ht="16" x14ac:dyDescent="0.2">
      <c r="A8" s="116" t="s">
        <v>390</v>
      </c>
      <c r="B8" s="146">
        <f>GETPIVOTDATA("Total  uniform visas issued (including MEV)  ",'Schengen totals - visas issued'!$B$1,"Schengen State","Finland")</f>
        <v>54337</v>
      </c>
      <c r="C8" s="224"/>
      <c r="D8" s="117">
        <f t="shared" si="0"/>
        <v>54337</v>
      </c>
    </row>
    <row r="9" spans="1:4" s="115" customFormat="1" ht="16" x14ac:dyDescent="0.2">
      <c r="A9" s="118" t="s">
        <v>392</v>
      </c>
      <c r="B9" s="147">
        <f>GETPIVOTDATA("Total  uniform visas issued (including MEV)  ",'Schengen totals - visas issued'!$B$1,"Schengen State","France")</f>
        <v>480057</v>
      </c>
      <c r="C9" s="225"/>
      <c r="D9" s="119">
        <f t="shared" si="0"/>
        <v>480057</v>
      </c>
    </row>
    <row r="10" spans="1:4" s="115" customFormat="1" ht="16" x14ac:dyDescent="0.2">
      <c r="A10" s="116" t="s">
        <v>397</v>
      </c>
      <c r="B10" s="146">
        <f>GETPIVOTDATA("Total  uniform visas issued (including MEV)  ",'Schengen totals - visas issued'!$B$1,"Schengen State","Germany")</f>
        <v>267757</v>
      </c>
      <c r="C10" s="224"/>
      <c r="D10" s="117">
        <f t="shared" si="0"/>
        <v>267757</v>
      </c>
    </row>
    <row r="11" spans="1:4" s="115" customFormat="1" ht="16" x14ac:dyDescent="0.2">
      <c r="A11" s="118" t="s">
        <v>422</v>
      </c>
      <c r="B11" s="147">
        <f>GETPIVOTDATA("Total  uniform visas issued (including MEV)  ",'Schengen totals - visas issued'!$B$1,"Schengen State","Greece")</f>
        <v>269287</v>
      </c>
      <c r="C11" s="225"/>
      <c r="D11" s="119">
        <f t="shared" si="0"/>
        <v>269287</v>
      </c>
    </row>
    <row r="12" spans="1:4" s="115" customFormat="1" ht="16" x14ac:dyDescent="0.2">
      <c r="A12" s="116" t="s">
        <v>396</v>
      </c>
      <c r="B12" s="146">
        <f>GETPIVOTDATA("Total  uniform visas issued (including MEV)  ",'Schengen totals - visas issued'!$B$1,"Schengen State","Hungary")</f>
        <v>66294</v>
      </c>
      <c r="C12" s="224"/>
      <c r="D12" s="117">
        <f t="shared" si="0"/>
        <v>66294</v>
      </c>
    </row>
    <row r="13" spans="1:4" s="115" customFormat="1" ht="16" x14ac:dyDescent="0.2">
      <c r="A13" s="118" t="s">
        <v>389</v>
      </c>
      <c r="B13" s="147">
        <f>GETPIVOTDATA("Total  uniform visas issued (including MEV)  ",'Schengen totals - visas issued'!$B$1,"Schengen State","Iceland")</f>
        <v>2369</v>
      </c>
      <c r="C13" s="225"/>
      <c r="D13" s="119">
        <f t="shared" si="0"/>
        <v>2369</v>
      </c>
    </row>
    <row r="14" spans="1:4" s="115" customFormat="1" ht="16" x14ac:dyDescent="0.2">
      <c r="A14" s="116" t="s">
        <v>408</v>
      </c>
      <c r="B14" s="146">
        <f>GETPIVOTDATA("Total  uniform visas issued (including MEV)  ",'Schengen totals - visas issued'!$B$1,"Schengen State","Italy")</f>
        <v>190451</v>
      </c>
      <c r="C14" s="224"/>
      <c r="D14" s="117">
        <f t="shared" si="0"/>
        <v>190451</v>
      </c>
    </row>
    <row r="15" spans="1:4" s="115" customFormat="1" ht="16" x14ac:dyDescent="0.2">
      <c r="A15" s="118" t="s">
        <v>426</v>
      </c>
      <c r="B15" s="147">
        <f>GETPIVOTDATA("Total  uniform visas issued (including MEV)  ",'Schengen totals - visas issued'!$B$1,"Schengen State","Latvia")</f>
        <v>15972</v>
      </c>
      <c r="C15" s="225"/>
      <c r="D15" s="119">
        <f t="shared" si="0"/>
        <v>15972</v>
      </c>
    </row>
    <row r="16" spans="1:4" s="115" customFormat="1" ht="16" x14ac:dyDescent="0.2">
      <c r="A16" s="116" t="s">
        <v>393</v>
      </c>
      <c r="B16" s="146">
        <f>GETPIVOTDATA("Total  uniform visas issued (including MEV)  ",'Schengen totals - visas issued'!$B$1,"Schengen State","Lithuania")</f>
        <v>23973</v>
      </c>
      <c r="C16" s="224"/>
      <c r="D16" s="117">
        <f t="shared" si="0"/>
        <v>23973</v>
      </c>
    </row>
    <row r="17" spans="1:7" s="115" customFormat="1" ht="16" x14ac:dyDescent="0.2">
      <c r="A17" s="118" t="s">
        <v>425</v>
      </c>
      <c r="B17" s="147">
        <f>GETPIVOTDATA("Total  uniform visas issued (including MEV)  ",'Schengen totals - visas issued'!$B$1,"Schengen State","Luxembourg")</f>
        <v>2286</v>
      </c>
      <c r="C17" s="225"/>
      <c r="D17" s="119">
        <f t="shared" si="0"/>
        <v>2286</v>
      </c>
    </row>
    <row r="18" spans="1:7" s="115" customFormat="1" ht="16" x14ac:dyDescent="0.2">
      <c r="A18" s="116" t="s">
        <v>429</v>
      </c>
      <c r="B18" s="146">
        <f>GETPIVOTDATA("Total  uniform visas issued (including MEV)  ",'Schengen totals - visas issued'!$B$1,"Schengen State","Malta")</f>
        <v>3557</v>
      </c>
      <c r="C18" s="224"/>
      <c r="D18" s="117">
        <f t="shared" si="0"/>
        <v>3557</v>
      </c>
    </row>
    <row r="19" spans="1:7" s="115" customFormat="1" ht="16" x14ac:dyDescent="0.2">
      <c r="A19" s="118" t="s">
        <v>394</v>
      </c>
      <c r="B19" s="147">
        <f>GETPIVOTDATA("Total  uniform visas issued (including MEV)  ",'Schengen totals - visas issued'!$B$1,"Schengen State","Netherlands")</f>
        <v>117162</v>
      </c>
      <c r="C19" s="225"/>
      <c r="D19" s="119">
        <f t="shared" si="0"/>
        <v>117162</v>
      </c>
    </row>
    <row r="20" spans="1:7" s="115" customFormat="1" ht="14.5" customHeight="1" x14ac:dyDescent="0.2">
      <c r="A20" s="116" t="s">
        <v>430</v>
      </c>
      <c r="B20" s="146">
        <f>GETPIVOTDATA("Total  uniform visas issued (including MEV)  ",'Schengen totals - visas issued'!$B$1,"Schengen State","Norway")</f>
        <v>6858</v>
      </c>
      <c r="C20" s="224"/>
      <c r="D20" s="117">
        <f t="shared" si="0"/>
        <v>6858</v>
      </c>
      <c r="G20" s="228"/>
    </row>
    <row r="21" spans="1:7" s="115" customFormat="1" ht="16" x14ac:dyDescent="0.2">
      <c r="A21" s="118" t="s">
        <v>431</v>
      </c>
      <c r="B21" s="147">
        <f>GETPIVOTDATA("Total  uniform visas issued (including MEV)  ",'Schengen totals - visas issued'!$B$1,"Schengen State","Poland")</f>
        <v>39362</v>
      </c>
      <c r="C21" s="225"/>
      <c r="D21" s="119">
        <f t="shared" si="0"/>
        <v>39362</v>
      </c>
    </row>
    <row r="22" spans="1:7" s="115" customFormat="1" ht="16" x14ac:dyDescent="0.2">
      <c r="A22" s="116" t="s">
        <v>398</v>
      </c>
      <c r="B22" s="146">
        <f>GETPIVOTDATA("Total  uniform visas issued (including MEV)  ",'Schengen totals - visas issued'!$B$1,"Schengen State","Portugal")</f>
        <v>40243</v>
      </c>
      <c r="C22" s="224"/>
      <c r="D22" s="117">
        <f t="shared" si="0"/>
        <v>40243</v>
      </c>
    </row>
    <row r="23" spans="1:7" s="115" customFormat="1" ht="16" x14ac:dyDescent="0.2">
      <c r="A23" s="118" t="s">
        <v>436</v>
      </c>
      <c r="B23" s="147">
        <f>GETPIVOTDATA("Total  uniform visas issued (including MEV)  ",'Schengen totals - visas issued'!$B$1,"Schengen State","Slovakia")</f>
        <v>3718</v>
      </c>
      <c r="C23" s="225"/>
      <c r="D23" s="119">
        <f t="shared" si="0"/>
        <v>3718</v>
      </c>
    </row>
    <row r="24" spans="1:7" s="115" customFormat="1" ht="16" x14ac:dyDescent="0.2">
      <c r="A24" s="116" t="s">
        <v>404</v>
      </c>
      <c r="B24" s="146">
        <f>GETPIVOTDATA("Total  uniform visas issued (including MEV)  ",'Schengen totals - visas issued'!$B$1,"Schengen State","Slovenia")</f>
        <v>4772</v>
      </c>
      <c r="C24" s="224"/>
      <c r="D24" s="117">
        <f t="shared" si="0"/>
        <v>4772</v>
      </c>
    </row>
    <row r="25" spans="1:7" s="115" customFormat="1" ht="16" x14ac:dyDescent="0.2">
      <c r="A25" s="118" t="s">
        <v>391</v>
      </c>
      <c r="B25" s="147">
        <f>GETPIVOTDATA("Total  uniform visas issued (including MEV)  ",'Schengen totals - visas issued'!$B$1,"Schengen State","Spain")</f>
        <v>377440</v>
      </c>
      <c r="C25" s="225"/>
      <c r="D25" s="119">
        <f t="shared" si="0"/>
        <v>377440</v>
      </c>
    </row>
    <row r="26" spans="1:7" s="115" customFormat="1" ht="16" x14ac:dyDescent="0.2">
      <c r="A26" s="116" t="s">
        <v>437</v>
      </c>
      <c r="B26" s="146">
        <f>GETPIVOTDATA("Total  uniform visas issued (including MEV)  ",'Schengen totals - visas issued'!$B$1,"Schengen State","Sweden")</f>
        <v>14174</v>
      </c>
      <c r="C26" s="224"/>
      <c r="D26" s="117">
        <f t="shared" si="0"/>
        <v>14174</v>
      </c>
    </row>
    <row r="27" spans="1:7" s="115" customFormat="1" ht="17" thickBot="1" x14ac:dyDescent="0.25">
      <c r="A27" s="120" t="s">
        <v>399</v>
      </c>
      <c r="B27" s="148">
        <f>GETPIVOTDATA("Total  uniform visas issued (including MEV)  ",'Schengen totals - visas issued'!$B$1,"Schengen State","Switzerland")</f>
        <v>84417</v>
      </c>
      <c r="C27" s="226"/>
      <c r="D27" s="121">
        <f t="shared" si="0"/>
        <v>84417</v>
      </c>
    </row>
    <row r="28" spans="1:7" s="115" customFormat="1" ht="18" thickTop="1" thickBot="1" x14ac:dyDescent="0.25">
      <c r="A28" s="122" t="s">
        <v>244</v>
      </c>
      <c r="B28" s="139">
        <f>SUM(B3:B27)</f>
        <v>2396279</v>
      </c>
      <c r="C28" s="227">
        <f>SUM(C3:C27)</f>
        <v>0</v>
      </c>
      <c r="D28" s="123">
        <f>SUM(D3:D27)</f>
        <v>2396279</v>
      </c>
    </row>
    <row r="29" spans="1:7" x14ac:dyDescent="0.2">
      <c r="A29" s="155"/>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249977111117893"/>
  </sheetPr>
  <dimension ref="A1:I1176"/>
  <sheetViews>
    <sheetView workbookViewId="0">
      <pane ySplit="2" topLeftCell="A167" activePane="bottomLeft" state="frozen"/>
      <selection pane="bottomLeft" activeCell="J177" sqref="J177"/>
    </sheetView>
  </sheetViews>
  <sheetFormatPr baseColWidth="10" defaultColWidth="8.83203125" defaultRowHeight="15" x14ac:dyDescent="0.2"/>
  <cols>
    <col min="1" max="1" width="4.1640625" customWidth="1"/>
    <col min="2" max="2" width="25.83203125" style="28" customWidth="1"/>
    <col min="3" max="3" width="14.5" style="28" customWidth="1"/>
    <col min="4" max="4" width="19.5" style="28" bestFit="1" customWidth="1"/>
    <col min="5" max="5" width="14.83203125" style="28" customWidth="1"/>
    <col min="6" max="6" width="11.5" customWidth="1"/>
    <col min="7" max="7" width="10.33203125" customWidth="1"/>
    <col min="8" max="8" width="11" customWidth="1"/>
    <col min="9" max="9" width="8.6640625" customWidth="1"/>
  </cols>
  <sheetData>
    <row r="1" spans="1:9" s="29" customFormat="1" ht="17" thickBot="1" x14ac:dyDescent="0.25">
      <c r="B1" s="30"/>
      <c r="C1" s="30" t="s">
        <v>245</v>
      </c>
      <c r="D1" s="30"/>
      <c r="E1" s="30"/>
      <c r="F1" s="30"/>
      <c r="G1" s="30"/>
      <c r="H1"/>
      <c r="I1"/>
    </row>
    <row r="2" spans="1:9" ht="92.25" customHeight="1" thickBot="1" x14ac:dyDescent="0.25">
      <c r="A2" s="136" t="s">
        <v>438</v>
      </c>
      <c r="B2" s="72" t="s">
        <v>237</v>
      </c>
      <c r="C2" s="109" t="s">
        <v>477</v>
      </c>
      <c r="D2" s="109" t="s">
        <v>482</v>
      </c>
      <c r="E2" s="28" t="s">
        <v>511</v>
      </c>
      <c r="F2" s="28" t="s">
        <v>499</v>
      </c>
      <c r="G2" s="61" t="s">
        <v>475</v>
      </c>
      <c r="H2" s="136" t="s">
        <v>470</v>
      </c>
      <c r="I2" s="137" t="s">
        <v>476</v>
      </c>
    </row>
    <row r="3" spans="1:9" ht="16" x14ac:dyDescent="0.2">
      <c r="A3" s="134">
        <v>1</v>
      </c>
      <c r="B3" s="74" t="s">
        <v>168</v>
      </c>
      <c r="C3" s="133">
        <v>536241</v>
      </c>
      <c r="D3" s="75">
        <v>513811</v>
      </c>
      <c r="E3" s="75">
        <v>451298</v>
      </c>
      <c r="F3" s="75">
        <v>844</v>
      </c>
      <c r="G3" s="76">
        <v>16813</v>
      </c>
      <c r="H3" s="230">
        <f>IF(C3&lt;&gt;0,G3/(D3+F3+G3),"")</f>
        <v>3.1635018477123737E-2</v>
      </c>
      <c r="I3" s="231">
        <f>IF(D3&lt;&gt;0,E3/D3,"")</f>
        <v>0.87833464055849331</v>
      </c>
    </row>
    <row r="4" spans="1:9" ht="16" x14ac:dyDescent="0.2">
      <c r="A4" s="73">
        <v>2</v>
      </c>
      <c r="B4" s="77" t="s">
        <v>204</v>
      </c>
      <c r="C4" s="101">
        <v>271977</v>
      </c>
      <c r="D4" s="80">
        <v>220245</v>
      </c>
      <c r="E4" s="80">
        <v>181535</v>
      </c>
      <c r="F4" s="80">
        <v>880</v>
      </c>
      <c r="G4" s="81">
        <v>45016</v>
      </c>
      <c r="H4" s="230">
        <f t="shared" ref="H4:H67" si="0">IF(C4&lt;&gt;0,G4/(D4+F4+G4),"")</f>
        <v>0.16914342397450977</v>
      </c>
      <c r="I4" s="231">
        <f t="shared" ref="I4:I67" si="1">IF(D4&lt;&gt;0,E4/D4,"")</f>
        <v>0.82424118595200802</v>
      </c>
    </row>
    <row r="5" spans="1:9" ht="16" x14ac:dyDescent="0.2">
      <c r="A5" s="73">
        <v>3</v>
      </c>
      <c r="B5" s="77" t="s">
        <v>209</v>
      </c>
      <c r="C5" s="102">
        <v>194246</v>
      </c>
      <c r="D5" s="78">
        <v>188763</v>
      </c>
      <c r="E5" s="78">
        <v>117632</v>
      </c>
      <c r="F5" s="78">
        <v>47</v>
      </c>
      <c r="G5" s="79">
        <v>5261</v>
      </c>
      <c r="H5" s="230">
        <f t="shared" si="0"/>
        <v>2.7108635499379093E-2</v>
      </c>
      <c r="I5" s="231">
        <f t="shared" si="1"/>
        <v>0.62317297351705581</v>
      </c>
    </row>
    <row r="6" spans="1:9" ht="16" x14ac:dyDescent="0.2">
      <c r="A6" s="73">
        <v>4</v>
      </c>
      <c r="B6" s="77" t="s">
        <v>174</v>
      </c>
      <c r="C6" s="101">
        <v>173485</v>
      </c>
      <c r="D6" s="80">
        <v>161639</v>
      </c>
      <c r="E6" s="80">
        <v>127742</v>
      </c>
      <c r="F6" s="80">
        <v>316</v>
      </c>
      <c r="G6" s="81">
        <v>7284</v>
      </c>
      <c r="H6" s="230">
        <f t="shared" si="0"/>
        <v>4.3039724886107814E-2</v>
      </c>
      <c r="I6" s="231">
        <f t="shared" si="1"/>
        <v>0.79029194686925808</v>
      </c>
    </row>
    <row r="7" spans="1:9" ht="16" x14ac:dyDescent="0.2">
      <c r="A7" s="73">
        <v>5</v>
      </c>
      <c r="B7" s="77" t="s">
        <v>133</v>
      </c>
      <c r="C7" s="101">
        <v>157100</v>
      </c>
      <c r="D7" s="80">
        <v>103336</v>
      </c>
      <c r="E7" s="80">
        <v>71845</v>
      </c>
      <c r="F7" s="80">
        <v>324</v>
      </c>
      <c r="G7" s="81">
        <v>39520</v>
      </c>
      <c r="H7" s="230">
        <f t="shared" si="0"/>
        <v>0.27601620338036037</v>
      </c>
      <c r="I7" s="231">
        <f t="shared" si="1"/>
        <v>0.69525625145157544</v>
      </c>
    </row>
    <row r="8" spans="1:9" ht="16" x14ac:dyDescent="0.2">
      <c r="A8" s="73">
        <v>6</v>
      </c>
      <c r="B8" s="77" t="s">
        <v>4</v>
      </c>
      <c r="C8" s="101">
        <v>140212</v>
      </c>
      <c r="D8" s="80">
        <v>83941</v>
      </c>
      <c r="E8" s="80">
        <v>58457</v>
      </c>
      <c r="F8" s="80">
        <v>395</v>
      </c>
      <c r="G8" s="81">
        <v>39654</v>
      </c>
      <c r="H8" s="230">
        <f t="shared" si="0"/>
        <v>0.31981611420275829</v>
      </c>
      <c r="I8" s="231">
        <f t="shared" si="1"/>
        <v>0.69640580884192471</v>
      </c>
    </row>
    <row r="9" spans="1:9" ht="16" x14ac:dyDescent="0.2">
      <c r="A9" s="73">
        <v>7</v>
      </c>
      <c r="B9" s="77" t="s">
        <v>92</v>
      </c>
      <c r="C9" s="101">
        <v>130427</v>
      </c>
      <c r="D9" s="80">
        <v>97836</v>
      </c>
      <c r="E9" s="80">
        <v>60623</v>
      </c>
      <c r="F9" s="80">
        <v>200</v>
      </c>
      <c r="G9" s="81">
        <v>29705</v>
      </c>
      <c r="H9" s="230">
        <f t="shared" si="0"/>
        <v>0.23254084436476935</v>
      </c>
      <c r="I9" s="231">
        <f t="shared" si="1"/>
        <v>0.61963898769369152</v>
      </c>
    </row>
    <row r="10" spans="1:9" ht="16" x14ac:dyDescent="0.2">
      <c r="A10" s="73">
        <v>8</v>
      </c>
      <c r="B10" s="77" t="s">
        <v>160</v>
      </c>
      <c r="C10" s="101">
        <v>77779</v>
      </c>
      <c r="D10" s="80">
        <v>75124</v>
      </c>
      <c r="E10" s="80">
        <v>62125</v>
      </c>
      <c r="F10" s="80">
        <v>26</v>
      </c>
      <c r="G10" s="81">
        <v>2059</v>
      </c>
      <c r="H10" s="230">
        <f t="shared" si="0"/>
        <v>2.6667875506741441E-2</v>
      </c>
      <c r="I10" s="231">
        <f t="shared" si="1"/>
        <v>0.82696608274319794</v>
      </c>
    </row>
    <row r="11" spans="1:9" ht="16" x14ac:dyDescent="0.2">
      <c r="A11" s="73">
        <v>9</v>
      </c>
      <c r="B11" s="77" t="s">
        <v>212</v>
      </c>
      <c r="C11" s="101">
        <v>76275</v>
      </c>
      <c r="D11" s="80">
        <v>57528</v>
      </c>
      <c r="E11" s="80">
        <v>36711</v>
      </c>
      <c r="F11" s="80">
        <v>775</v>
      </c>
      <c r="G11" s="81">
        <v>16516</v>
      </c>
      <c r="H11" s="230">
        <f t="shared" si="0"/>
        <v>0.22074606717545009</v>
      </c>
      <c r="I11" s="231">
        <f t="shared" si="1"/>
        <v>0.6381414267834794</v>
      </c>
    </row>
    <row r="12" spans="1:9" ht="16" x14ac:dyDescent="0.2">
      <c r="A12" s="73">
        <v>10</v>
      </c>
      <c r="B12" s="77" t="s">
        <v>215</v>
      </c>
      <c r="C12" s="101">
        <v>71824</v>
      </c>
      <c r="D12" s="80">
        <v>65744</v>
      </c>
      <c r="E12" s="80">
        <v>34485</v>
      </c>
      <c r="F12" s="80">
        <v>263</v>
      </c>
      <c r="G12" s="81">
        <v>3509</v>
      </c>
      <c r="H12" s="230">
        <f t="shared" si="0"/>
        <v>5.0477587893434608E-2</v>
      </c>
      <c r="I12" s="231">
        <f t="shared" si="1"/>
        <v>0.52453455828668771</v>
      </c>
    </row>
    <row r="13" spans="1:9" ht="16" x14ac:dyDescent="0.2">
      <c r="A13" s="73">
        <v>11</v>
      </c>
      <c r="B13" s="77" t="s">
        <v>202</v>
      </c>
      <c r="C13" s="101">
        <v>65902</v>
      </c>
      <c r="D13" s="80">
        <v>44462</v>
      </c>
      <c r="E13" s="80">
        <v>25299</v>
      </c>
      <c r="F13" s="80">
        <v>259</v>
      </c>
      <c r="G13" s="81">
        <v>14720</v>
      </c>
      <c r="H13" s="230">
        <f t="shared" si="0"/>
        <v>0.2476405174879292</v>
      </c>
      <c r="I13" s="231">
        <f t="shared" si="1"/>
        <v>0.56900274391615313</v>
      </c>
    </row>
    <row r="14" spans="1:9" ht="16" x14ac:dyDescent="0.2">
      <c r="A14" s="73">
        <v>12</v>
      </c>
      <c r="B14" s="77" t="s">
        <v>65</v>
      </c>
      <c r="C14" s="101">
        <v>59307</v>
      </c>
      <c r="D14" s="80">
        <v>45207</v>
      </c>
      <c r="E14" s="80">
        <v>28352</v>
      </c>
      <c r="F14" s="80">
        <v>306</v>
      </c>
      <c r="G14" s="81">
        <v>9297</v>
      </c>
      <c r="H14" s="230">
        <f t="shared" si="0"/>
        <v>0.1696223316912972</v>
      </c>
      <c r="I14" s="231">
        <f t="shared" si="1"/>
        <v>0.62715951069524634</v>
      </c>
    </row>
    <row r="15" spans="1:9" ht="16" x14ac:dyDescent="0.2">
      <c r="A15" s="73">
        <v>13</v>
      </c>
      <c r="B15" s="77" t="s">
        <v>19</v>
      </c>
      <c r="C15" s="101">
        <v>58285</v>
      </c>
      <c r="D15" s="80">
        <v>57485</v>
      </c>
      <c r="E15" s="80">
        <v>52957</v>
      </c>
      <c r="F15" s="80">
        <v>15</v>
      </c>
      <c r="G15" s="81">
        <v>656</v>
      </c>
      <c r="H15" s="230">
        <f t="shared" si="0"/>
        <v>1.1280005502441709E-2</v>
      </c>
      <c r="I15" s="231">
        <f t="shared" si="1"/>
        <v>0.92123162564147165</v>
      </c>
    </row>
    <row r="16" spans="1:9" ht="16" x14ac:dyDescent="0.2">
      <c r="A16" s="73">
        <v>14</v>
      </c>
      <c r="B16" s="77" t="s">
        <v>122</v>
      </c>
      <c r="C16" s="101">
        <v>54030</v>
      </c>
      <c r="D16" s="80">
        <v>40606</v>
      </c>
      <c r="E16" s="80">
        <v>25830</v>
      </c>
      <c r="F16" s="80">
        <v>840</v>
      </c>
      <c r="G16" s="81">
        <v>11235</v>
      </c>
      <c r="H16" s="230">
        <f t="shared" si="0"/>
        <v>0.2132647444050037</v>
      </c>
      <c r="I16" s="231">
        <f t="shared" si="1"/>
        <v>0.63611288972073088</v>
      </c>
    </row>
    <row r="17" spans="1:9" ht="16" x14ac:dyDescent="0.2">
      <c r="A17" s="73">
        <v>15</v>
      </c>
      <c r="B17" s="77" t="s">
        <v>121</v>
      </c>
      <c r="C17" s="101">
        <v>53632</v>
      </c>
      <c r="D17" s="80">
        <v>50811</v>
      </c>
      <c r="E17" s="80">
        <v>42855</v>
      </c>
      <c r="F17" s="80">
        <v>216</v>
      </c>
      <c r="G17" s="81">
        <v>1721</v>
      </c>
      <c r="H17" s="230">
        <f t="shared" si="0"/>
        <v>3.2626829453249413E-2</v>
      </c>
      <c r="I17" s="231">
        <f t="shared" si="1"/>
        <v>0.84341973194780662</v>
      </c>
    </row>
    <row r="18" spans="1:9" ht="16" x14ac:dyDescent="0.2">
      <c r="A18" s="73">
        <v>16</v>
      </c>
      <c r="B18" s="77" t="s">
        <v>119</v>
      </c>
      <c r="C18" s="101">
        <v>44666</v>
      </c>
      <c r="D18" s="80">
        <v>2293</v>
      </c>
      <c r="E18" s="80">
        <v>2172</v>
      </c>
      <c r="F18" s="80">
        <v>37307</v>
      </c>
      <c r="G18" s="81">
        <v>4919</v>
      </c>
      <c r="H18" s="230">
        <f t="shared" si="0"/>
        <v>0.11049214941934904</v>
      </c>
      <c r="I18" s="231">
        <f t="shared" si="1"/>
        <v>0.9472307021369385</v>
      </c>
    </row>
    <row r="19" spans="1:9" ht="16" x14ac:dyDescent="0.2">
      <c r="A19" s="73">
        <v>17</v>
      </c>
      <c r="B19" s="77" t="s">
        <v>164</v>
      </c>
      <c r="C19" s="101">
        <v>44416</v>
      </c>
      <c r="D19" s="80">
        <v>40460</v>
      </c>
      <c r="E19" s="80">
        <v>32303</v>
      </c>
      <c r="F19" s="80">
        <v>1067</v>
      </c>
      <c r="G19" s="81">
        <v>2029</v>
      </c>
      <c r="H19" s="230">
        <f t="shared" si="0"/>
        <v>4.658370832950684E-2</v>
      </c>
      <c r="I19" s="231">
        <f t="shared" si="1"/>
        <v>0.7983934750370737</v>
      </c>
    </row>
    <row r="20" spans="1:9" ht="16" x14ac:dyDescent="0.2">
      <c r="A20" s="73">
        <v>18</v>
      </c>
      <c r="B20" s="77" t="s">
        <v>198</v>
      </c>
      <c r="C20" s="101">
        <v>32575</v>
      </c>
      <c r="D20" s="80">
        <v>27587</v>
      </c>
      <c r="E20" s="80">
        <v>15938</v>
      </c>
      <c r="F20" s="80">
        <v>239</v>
      </c>
      <c r="G20" s="81">
        <v>4254</v>
      </c>
      <c r="H20" s="230">
        <f t="shared" si="0"/>
        <v>0.13260598503740648</v>
      </c>
      <c r="I20" s="231">
        <f t="shared" si="1"/>
        <v>0.57773589009315984</v>
      </c>
    </row>
    <row r="21" spans="1:9" ht="16" x14ac:dyDescent="0.2">
      <c r="A21" s="73">
        <v>19</v>
      </c>
      <c r="B21" s="77" t="s">
        <v>147</v>
      </c>
      <c r="C21" s="101">
        <v>32345</v>
      </c>
      <c r="D21" s="80">
        <v>16739</v>
      </c>
      <c r="E21" s="80">
        <v>7165</v>
      </c>
      <c r="F21" s="80">
        <v>309</v>
      </c>
      <c r="G21" s="81">
        <v>14565</v>
      </c>
      <c r="H21" s="230">
        <f t="shared" si="0"/>
        <v>0.46072818144434252</v>
      </c>
      <c r="I21" s="231">
        <f t="shared" si="1"/>
        <v>0.42804229643347869</v>
      </c>
    </row>
    <row r="22" spans="1:9" ht="16" x14ac:dyDescent="0.2">
      <c r="A22" s="73">
        <v>20</v>
      </c>
      <c r="B22" s="77" t="s">
        <v>220</v>
      </c>
      <c r="C22" s="101">
        <v>31771</v>
      </c>
      <c r="D22" s="80">
        <v>28968</v>
      </c>
      <c r="E22" s="80">
        <v>13435</v>
      </c>
      <c r="F22" s="80">
        <v>818</v>
      </c>
      <c r="G22" s="81">
        <v>1392</v>
      </c>
      <c r="H22" s="230">
        <f t="shared" si="0"/>
        <v>4.4646866380139844E-2</v>
      </c>
      <c r="I22" s="231">
        <f t="shared" si="1"/>
        <v>0.46378762772714721</v>
      </c>
    </row>
    <row r="23" spans="1:9" ht="16" x14ac:dyDescent="0.2">
      <c r="A23" s="73">
        <v>21</v>
      </c>
      <c r="B23" s="77" t="s">
        <v>64</v>
      </c>
      <c r="C23" s="101">
        <v>29480</v>
      </c>
      <c r="D23" s="80">
        <v>23692</v>
      </c>
      <c r="E23" s="80">
        <v>8518</v>
      </c>
      <c r="F23" s="80">
        <v>4</v>
      </c>
      <c r="G23" s="81">
        <v>5053</v>
      </c>
      <c r="H23" s="230">
        <f t="shared" si="0"/>
        <v>0.17576263522209468</v>
      </c>
      <c r="I23" s="231">
        <f t="shared" si="1"/>
        <v>0.3595306432551072</v>
      </c>
    </row>
    <row r="24" spans="1:9" ht="16" x14ac:dyDescent="0.2">
      <c r="A24" s="73">
        <v>22</v>
      </c>
      <c r="B24" s="77" t="s">
        <v>98</v>
      </c>
      <c r="C24" s="101">
        <v>27555</v>
      </c>
      <c r="D24" s="80">
        <v>25625</v>
      </c>
      <c r="E24" s="80">
        <v>13349</v>
      </c>
      <c r="F24" s="80">
        <v>29</v>
      </c>
      <c r="G24" s="81">
        <v>1408</v>
      </c>
      <c r="H24" s="230">
        <f t="shared" si="0"/>
        <v>5.2028674894686273E-2</v>
      </c>
      <c r="I24" s="231">
        <f t="shared" si="1"/>
        <v>0.52093658536585363</v>
      </c>
    </row>
    <row r="25" spans="1:9" ht="16" x14ac:dyDescent="0.2">
      <c r="A25" s="73">
        <v>23</v>
      </c>
      <c r="B25" s="77" t="s">
        <v>42</v>
      </c>
      <c r="C25" s="102">
        <v>27458</v>
      </c>
      <c r="D25" s="78">
        <v>24183</v>
      </c>
      <c r="E25" s="78">
        <v>14848</v>
      </c>
      <c r="F25" s="78">
        <v>137</v>
      </c>
      <c r="G25" s="79">
        <v>2314</v>
      </c>
      <c r="H25" s="230">
        <f t="shared" si="0"/>
        <v>8.6881429751445527E-2</v>
      </c>
      <c r="I25" s="231">
        <f t="shared" si="1"/>
        <v>0.61398503080676503</v>
      </c>
    </row>
    <row r="26" spans="1:9" ht="16" x14ac:dyDescent="0.2">
      <c r="A26" s="73">
        <v>24</v>
      </c>
      <c r="B26" s="77" t="s">
        <v>153</v>
      </c>
      <c r="C26" s="101">
        <v>26392</v>
      </c>
      <c r="D26" s="80">
        <v>13174</v>
      </c>
      <c r="E26" s="80">
        <v>5747</v>
      </c>
      <c r="F26" s="80">
        <v>709</v>
      </c>
      <c r="G26" s="81">
        <v>8170</v>
      </c>
      <c r="H26" s="230">
        <f t="shared" si="0"/>
        <v>0.37047113771368972</v>
      </c>
      <c r="I26" s="231">
        <f t="shared" si="1"/>
        <v>0.43623804463336874</v>
      </c>
    </row>
    <row r="27" spans="1:9" ht="16" x14ac:dyDescent="0.2">
      <c r="A27" s="73">
        <v>25</v>
      </c>
      <c r="B27" s="77" t="s">
        <v>176</v>
      </c>
      <c r="C27" s="101">
        <v>26387</v>
      </c>
      <c r="D27" s="80">
        <v>14841</v>
      </c>
      <c r="E27" s="80">
        <v>6514</v>
      </c>
      <c r="F27" s="80">
        <v>269</v>
      </c>
      <c r="G27" s="81">
        <v>7361</v>
      </c>
      <c r="H27" s="230">
        <f t="shared" si="0"/>
        <v>0.32757776689955942</v>
      </c>
      <c r="I27" s="231">
        <f t="shared" si="1"/>
        <v>0.43891921029580216</v>
      </c>
    </row>
    <row r="28" spans="1:9" ht="16" x14ac:dyDescent="0.2">
      <c r="A28" s="73">
        <v>26</v>
      </c>
      <c r="B28" s="77" t="s">
        <v>182</v>
      </c>
      <c r="C28" s="101">
        <v>25443</v>
      </c>
      <c r="D28" s="80">
        <v>22802</v>
      </c>
      <c r="E28" s="80">
        <v>15507</v>
      </c>
      <c r="F28" s="80">
        <v>101</v>
      </c>
      <c r="G28" s="81">
        <v>1475</v>
      </c>
      <c r="H28" s="230">
        <f t="shared" si="0"/>
        <v>6.050537369759619E-2</v>
      </c>
      <c r="I28" s="231">
        <f t="shared" si="1"/>
        <v>0.68007192351548107</v>
      </c>
    </row>
    <row r="29" spans="1:9" ht="17" thickBot="1" x14ac:dyDescent="0.25">
      <c r="A29" s="73">
        <v>27</v>
      </c>
      <c r="B29" s="256" t="s">
        <v>52</v>
      </c>
      <c r="C29" s="101">
        <v>23354</v>
      </c>
      <c r="D29" s="80">
        <v>16778</v>
      </c>
      <c r="E29" s="80">
        <v>10364</v>
      </c>
      <c r="F29" s="80">
        <v>25</v>
      </c>
      <c r="G29" s="81">
        <v>5444</v>
      </c>
      <c r="H29" s="230">
        <f t="shared" si="0"/>
        <v>0.24470715152604847</v>
      </c>
      <c r="I29" s="231">
        <f t="shared" si="1"/>
        <v>0.61771367266658717</v>
      </c>
    </row>
    <row r="30" spans="1:9" ht="17" thickBot="1" x14ac:dyDescent="0.25">
      <c r="A30" s="73">
        <v>28</v>
      </c>
      <c r="B30" s="261" t="s">
        <v>538</v>
      </c>
      <c r="C30" s="101">
        <v>23037</v>
      </c>
      <c r="D30" s="80">
        <v>17537</v>
      </c>
      <c r="E30" s="80">
        <v>10149</v>
      </c>
      <c r="F30" s="80">
        <v>351</v>
      </c>
      <c r="G30" s="81">
        <v>4182</v>
      </c>
      <c r="H30" s="230">
        <f t="shared" si="0"/>
        <v>0.18948799275033984</v>
      </c>
      <c r="I30" s="231">
        <f t="shared" si="1"/>
        <v>0.57871927923818212</v>
      </c>
    </row>
    <row r="31" spans="1:9" ht="16" x14ac:dyDescent="0.2">
      <c r="A31" s="73">
        <v>29</v>
      </c>
      <c r="B31" s="74" t="s">
        <v>112</v>
      </c>
      <c r="C31" s="101">
        <v>21845</v>
      </c>
      <c r="D31" s="80">
        <v>16634</v>
      </c>
      <c r="E31" s="80">
        <v>9596</v>
      </c>
      <c r="F31" s="80">
        <v>528</v>
      </c>
      <c r="G31" s="81">
        <v>4066</v>
      </c>
      <c r="H31" s="230">
        <f t="shared" si="0"/>
        <v>0.19153947616355757</v>
      </c>
      <c r="I31" s="231">
        <f t="shared" si="1"/>
        <v>0.57689070578333534</v>
      </c>
    </row>
    <row r="32" spans="1:9" ht="16" x14ac:dyDescent="0.2">
      <c r="A32" s="73">
        <v>30</v>
      </c>
      <c r="B32" s="77" t="s">
        <v>114</v>
      </c>
      <c r="C32" s="101">
        <v>20468</v>
      </c>
      <c r="D32" s="80">
        <v>17948</v>
      </c>
      <c r="E32" s="80">
        <v>10165</v>
      </c>
      <c r="F32" s="80">
        <v>129</v>
      </c>
      <c r="G32" s="81">
        <v>2230</v>
      </c>
      <c r="H32" s="230">
        <f t="shared" si="0"/>
        <v>0.10981434973161965</v>
      </c>
      <c r="I32" s="231">
        <f t="shared" si="1"/>
        <v>0.56635836862045907</v>
      </c>
    </row>
    <row r="33" spans="1:9" ht="16" x14ac:dyDescent="0.2">
      <c r="A33" s="73">
        <v>31</v>
      </c>
      <c r="B33" s="77" t="s">
        <v>62</v>
      </c>
      <c r="C33" s="101">
        <v>18860</v>
      </c>
      <c r="D33" s="80">
        <v>14315</v>
      </c>
      <c r="E33" s="80">
        <v>5041</v>
      </c>
      <c r="F33" s="80">
        <v>3</v>
      </c>
      <c r="G33" s="81">
        <v>3760</v>
      </c>
      <c r="H33" s="230">
        <f t="shared" si="0"/>
        <v>0.20798760924881071</v>
      </c>
      <c r="I33" s="231">
        <f t="shared" si="1"/>
        <v>0.35214809640237515</v>
      </c>
    </row>
    <row r="34" spans="1:9" ht="16" x14ac:dyDescent="0.2">
      <c r="A34" s="73">
        <v>32</v>
      </c>
      <c r="B34" s="77" t="s">
        <v>101</v>
      </c>
      <c r="C34" s="101">
        <v>17669</v>
      </c>
      <c r="D34" s="80">
        <v>10823</v>
      </c>
      <c r="E34" s="80">
        <v>6409</v>
      </c>
      <c r="F34" s="80">
        <v>269</v>
      </c>
      <c r="G34" s="81">
        <v>5894</v>
      </c>
      <c r="H34" s="230">
        <f t="shared" si="0"/>
        <v>0.34699164017426115</v>
      </c>
      <c r="I34" s="231">
        <f t="shared" si="1"/>
        <v>0.59216483414949639</v>
      </c>
    </row>
    <row r="35" spans="1:9" ht="16" x14ac:dyDescent="0.2">
      <c r="A35" s="73">
        <v>33</v>
      </c>
      <c r="B35" s="77" t="s">
        <v>55</v>
      </c>
      <c r="C35" s="101">
        <v>14379</v>
      </c>
      <c r="D35" s="80">
        <v>11378</v>
      </c>
      <c r="E35" s="80">
        <v>2184</v>
      </c>
      <c r="F35" s="80">
        <v>58</v>
      </c>
      <c r="G35" s="81">
        <v>2465</v>
      </c>
      <c r="H35" s="230">
        <f t="shared" si="0"/>
        <v>0.17732537227537587</v>
      </c>
      <c r="I35" s="231">
        <f t="shared" si="1"/>
        <v>0.19194937598875023</v>
      </c>
    </row>
    <row r="36" spans="1:9" ht="16" x14ac:dyDescent="0.2">
      <c r="A36" s="73">
        <v>34</v>
      </c>
      <c r="B36" s="77" t="s">
        <v>15</v>
      </c>
      <c r="C36" s="101">
        <v>14150</v>
      </c>
      <c r="D36" s="80">
        <v>12627</v>
      </c>
      <c r="E36" s="80">
        <v>7279</v>
      </c>
      <c r="F36" s="80">
        <v>43</v>
      </c>
      <c r="G36" s="81">
        <v>997</v>
      </c>
      <c r="H36" s="230">
        <f t="shared" si="0"/>
        <v>7.294944025755469E-2</v>
      </c>
      <c r="I36" s="231">
        <f t="shared" si="1"/>
        <v>0.57646313455294207</v>
      </c>
    </row>
    <row r="37" spans="1:9" ht="17" thickBot="1" x14ac:dyDescent="0.25">
      <c r="A37" s="73">
        <v>35</v>
      </c>
      <c r="B37" s="256" t="s">
        <v>81</v>
      </c>
      <c r="C37" s="101">
        <v>13853</v>
      </c>
      <c r="D37" s="80">
        <v>7139</v>
      </c>
      <c r="E37" s="80">
        <v>3534</v>
      </c>
      <c r="F37" s="80">
        <v>70</v>
      </c>
      <c r="G37" s="81">
        <v>6210</v>
      </c>
      <c r="H37" s="230">
        <f t="shared" si="0"/>
        <v>0.46277665995975853</v>
      </c>
      <c r="I37" s="231">
        <f t="shared" si="1"/>
        <v>0.49502731474996498</v>
      </c>
    </row>
    <row r="38" spans="1:9" ht="17" thickBot="1" x14ac:dyDescent="0.25">
      <c r="A38" s="73">
        <v>36</v>
      </c>
      <c r="B38" s="257" t="s">
        <v>242</v>
      </c>
      <c r="C38" s="101">
        <v>12552</v>
      </c>
      <c r="D38" s="80">
        <v>9297</v>
      </c>
      <c r="E38" s="80">
        <v>4316</v>
      </c>
      <c r="F38" s="80">
        <v>41</v>
      </c>
      <c r="G38" s="81">
        <v>2344</v>
      </c>
      <c r="H38" s="230">
        <f t="shared" si="0"/>
        <v>0.20065057353192947</v>
      </c>
      <c r="I38" s="231">
        <f t="shared" si="1"/>
        <v>0.46423577498117674</v>
      </c>
    </row>
    <row r="39" spans="1:9" ht="16" x14ac:dyDescent="0.2">
      <c r="A39" s="73">
        <v>37</v>
      </c>
      <c r="B39" s="74" t="s">
        <v>311</v>
      </c>
      <c r="C39" s="101">
        <v>12445</v>
      </c>
      <c r="D39" s="80">
        <v>11066</v>
      </c>
      <c r="E39" s="80">
        <v>5973</v>
      </c>
      <c r="F39" s="80">
        <v>6</v>
      </c>
      <c r="G39" s="81">
        <v>1290</v>
      </c>
      <c r="H39" s="230">
        <f t="shared" si="0"/>
        <v>0.1043520465944022</v>
      </c>
      <c r="I39" s="231">
        <f t="shared" si="1"/>
        <v>0.53976143141153077</v>
      </c>
    </row>
    <row r="40" spans="1:9" ht="16" x14ac:dyDescent="0.2">
      <c r="A40" s="73">
        <v>38</v>
      </c>
      <c r="B40" s="77" t="s">
        <v>116</v>
      </c>
      <c r="C40" s="101">
        <v>11308</v>
      </c>
      <c r="D40" s="80">
        <v>9075</v>
      </c>
      <c r="E40" s="80">
        <v>4068</v>
      </c>
      <c r="F40" s="80">
        <v>195</v>
      </c>
      <c r="G40" s="81">
        <v>2385</v>
      </c>
      <c r="H40" s="230">
        <f t="shared" si="0"/>
        <v>0.20463320463320464</v>
      </c>
      <c r="I40" s="231">
        <f t="shared" si="1"/>
        <v>0.44826446280991733</v>
      </c>
    </row>
    <row r="41" spans="1:9" ht="17" thickBot="1" x14ac:dyDescent="0.25">
      <c r="A41" s="73">
        <v>39</v>
      </c>
      <c r="B41" s="256" t="s">
        <v>34</v>
      </c>
      <c r="C41" s="101">
        <v>11001</v>
      </c>
      <c r="D41" s="80">
        <v>7443</v>
      </c>
      <c r="E41" s="80">
        <v>2881</v>
      </c>
      <c r="F41" s="80">
        <v>32</v>
      </c>
      <c r="G41" s="81">
        <v>2617</v>
      </c>
      <c r="H41" s="230">
        <f t="shared" si="0"/>
        <v>0.25931430836305985</v>
      </c>
      <c r="I41" s="231">
        <f t="shared" si="1"/>
        <v>0.38707510412468094</v>
      </c>
    </row>
    <row r="42" spans="1:9" ht="17" thickBot="1" x14ac:dyDescent="0.25">
      <c r="A42" s="73">
        <v>40</v>
      </c>
      <c r="B42" s="257" t="s">
        <v>127</v>
      </c>
      <c r="C42" s="101">
        <v>10951</v>
      </c>
      <c r="D42" s="80">
        <v>7947</v>
      </c>
      <c r="E42" s="80">
        <v>3473</v>
      </c>
      <c r="F42" s="80">
        <v>65</v>
      </c>
      <c r="G42" s="81">
        <v>2354</v>
      </c>
      <c r="H42" s="230">
        <f t="shared" si="0"/>
        <v>0.22708855874975883</v>
      </c>
      <c r="I42" s="231">
        <f t="shared" si="1"/>
        <v>0.43702025921731469</v>
      </c>
    </row>
    <row r="43" spans="1:9" ht="16" x14ac:dyDescent="0.2">
      <c r="A43" s="73">
        <v>41</v>
      </c>
      <c r="B43" s="74" t="s">
        <v>6</v>
      </c>
      <c r="C43" s="101">
        <v>9576</v>
      </c>
      <c r="D43" s="80">
        <v>7379</v>
      </c>
      <c r="E43" s="80">
        <v>529</v>
      </c>
      <c r="F43" s="80">
        <v>15</v>
      </c>
      <c r="G43" s="81">
        <v>1910</v>
      </c>
      <c r="H43" s="230">
        <f t="shared" si="0"/>
        <v>0.20528804815133275</v>
      </c>
      <c r="I43" s="231">
        <f t="shared" si="1"/>
        <v>7.1689930884943756E-2</v>
      </c>
    </row>
    <row r="44" spans="1:9" ht="16" x14ac:dyDescent="0.2">
      <c r="A44" s="73">
        <v>42</v>
      </c>
      <c r="B44" s="77" t="s">
        <v>227</v>
      </c>
      <c r="C44" s="101">
        <v>8929</v>
      </c>
      <c r="D44" s="80">
        <v>7582</v>
      </c>
      <c r="E44" s="80">
        <v>4367</v>
      </c>
      <c r="F44" s="80">
        <v>153</v>
      </c>
      <c r="G44" s="81">
        <v>921</v>
      </c>
      <c r="H44" s="230">
        <f t="shared" si="0"/>
        <v>0.10640018484288355</v>
      </c>
      <c r="I44" s="231">
        <f t="shared" si="1"/>
        <v>0.57596940121340012</v>
      </c>
    </row>
    <row r="45" spans="1:9" ht="17" thickBot="1" x14ac:dyDescent="0.25">
      <c r="A45" s="73">
        <v>43</v>
      </c>
      <c r="B45" s="256" t="s">
        <v>151</v>
      </c>
      <c r="C45" s="101">
        <v>8592</v>
      </c>
      <c r="D45" s="80">
        <v>7710</v>
      </c>
      <c r="E45" s="80">
        <v>6547</v>
      </c>
      <c r="F45" s="80">
        <v>29</v>
      </c>
      <c r="G45" s="81">
        <v>665</v>
      </c>
      <c r="H45" s="230">
        <f t="shared" si="0"/>
        <v>7.9128986197049028E-2</v>
      </c>
      <c r="I45" s="231">
        <f t="shared" si="1"/>
        <v>0.8491569390402075</v>
      </c>
    </row>
    <row r="46" spans="1:9" ht="17" thickBot="1" x14ac:dyDescent="0.25">
      <c r="A46" s="73">
        <v>44</v>
      </c>
      <c r="B46" s="257" t="s">
        <v>25</v>
      </c>
      <c r="C46" s="101">
        <v>8408</v>
      </c>
      <c r="D46" s="80">
        <v>4341</v>
      </c>
      <c r="E46" s="80">
        <v>928</v>
      </c>
      <c r="F46" s="80">
        <v>2</v>
      </c>
      <c r="G46" s="81">
        <v>3576</v>
      </c>
      <c r="H46" s="230">
        <f t="shared" si="0"/>
        <v>0.45157216820305596</v>
      </c>
      <c r="I46" s="231">
        <f t="shared" si="1"/>
        <v>0.21377562773554482</v>
      </c>
    </row>
    <row r="47" spans="1:9" ht="17" thickBot="1" x14ac:dyDescent="0.25">
      <c r="A47" s="73">
        <v>45</v>
      </c>
      <c r="B47" s="257" t="s">
        <v>180</v>
      </c>
      <c r="C47" s="101">
        <v>8025</v>
      </c>
      <c r="D47" s="80">
        <v>7591</v>
      </c>
      <c r="E47" s="80">
        <v>5339</v>
      </c>
      <c r="F47" s="80">
        <v>1</v>
      </c>
      <c r="G47" s="81">
        <v>295</v>
      </c>
      <c r="H47" s="230">
        <f t="shared" si="0"/>
        <v>3.7403321922150373E-2</v>
      </c>
      <c r="I47" s="231">
        <f t="shared" si="1"/>
        <v>0.70333289421683576</v>
      </c>
    </row>
    <row r="48" spans="1:9" ht="33" thickBot="1" x14ac:dyDescent="0.25">
      <c r="A48" s="73">
        <v>46</v>
      </c>
      <c r="B48" s="261" t="s">
        <v>539</v>
      </c>
      <c r="C48" s="101">
        <v>7818</v>
      </c>
      <c r="D48" s="80">
        <v>4861</v>
      </c>
      <c r="E48" s="80">
        <v>2770</v>
      </c>
      <c r="F48" s="80">
        <v>124</v>
      </c>
      <c r="G48" s="81">
        <v>1562</v>
      </c>
      <c r="H48" s="230">
        <f t="shared" si="0"/>
        <v>0.23858255689628838</v>
      </c>
      <c r="I48" s="231">
        <f t="shared" si="1"/>
        <v>0.56984159637934584</v>
      </c>
    </row>
    <row r="49" spans="1:9" ht="17" thickBot="1" x14ac:dyDescent="0.25">
      <c r="A49" s="73">
        <v>47</v>
      </c>
      <c r="B49" s="257" t="s">
        <v>105</v>
      </c>
      <c r="C49" s="101">
        <v>7028</v>
      </c>
      <c r="D49" s="80">
        <v>5871</v>
      </c>
      <c r="E49" s="80">
        <v>2600</v>
      </c>
      <c r="F49" s="80">
        <v>228</v>
      </c>
      <c r="G49" s="81">
        <v>700</v>
      </c>
      <c r="H49" s="230">
        <f t="shared" si="0"/>
        <v>0.10295631710545669</v>
      </c>
      <c r="I49" s="231">
        <f t="shared" si="1"/>
        <v>0.44285470958950773</v>
      </c>
    </row>
    <row r="50" spans="1:9" ht="17" thickBot="1" x14ac:dyDescent="0.25">
      <c r="A50" s="73">
        <v>48</v>
      </c>
      <c r="B50" s="257" t="s">
        <v>35</v>
      </c>
      <c r="C50" s="101">
        <v>6676</v>
      </c>
      <c r="D50" s="80">
        <v>6054</v>
      </c>
      <c r="E50" s="80">
        <v>2967</v>
      </c>
      <c r="F50" s="80">
        <v>34</v>
      </c>
      <c r="G50" s="81">
        <v>352</v>
      </c>
      <c r="H50" s="230">
        <f t="shared" si="0"/>
        <v>5.46583850931677E-2</v>
      </c>
      <c r="I50" s="231">
        <f t="shared" si="1"/>
        <v>0.49008919722497524</v>
      </c>
    </row>
    <row r="51" spans="1:9" ht="16" x14ac:dyDescent="0.2">
      <c r="A51" s="73">
        <v>49</v>
      </c>
      <c r="B51" s="74" t="s">
        <v>69</v>
      </c>
      <c r="C51" s="101">
        <v>6089</v>
      </c>
      <c r="D51" s="80">
        <v>4480</v>
      </c>
      <c r="E51" s="80">
        <v>1988</v>
      </c>
      <c r="F51" s="80">
        <v>226</v>
      </c>
      <c r="G51" s="81">
        <v>1127</v>
      </c>
      <c r="H51" s="230">
        <f t="shared" si="0"/>
        <v>0.1932110406308932</v>
      </c>
      <c r="I51" s="231">
        <f t="shared" si="1"/>
        <v>0.44374999999999998</v>
      </c>
    </row>
    <row r="52" spans="1:9" ht="17" thickBot="1" x14ac:dyDescent="0.25">
      <c r="A52" s="73">
        <v>50</v>
      </c>
      <c r="B52" s="256" t="s">
        <v>313</v>
      </c>
      <c r="C52" s="101">
        <v>5747</v>
      </c>
      <c r="D52" s="80">
        <v>5365</v>
      </c>
      <c r="E52" s="80">
        <v>4664</v>
      </c>
      <c r="F52" s="80">
        <v>4</v>
      </c>
      <c r="G52" s="81">
        <v>322</v>
      </c>
      <c r="H52" s="230">
        <f t="shared" si="0"/>
        <v>5.6580565805658053E-2</v>
      </c>
      <c r="I52" s="231">
        <f t="shared" si="1"/>
        <v>0.86933830382106247</v>
      </c>
    </row>
    <row r="53" spans="1:9" ht="17" thickBot="1" x14ac:dyDescent="0.25">
      <c r="A53" s="73">
        <v>51</v>
      </c>
      <c r="B53" s="261" t="s">
        <v>540</v>
      </c>
      <c r="C53" s="101">
        <v>5627</v>
      </c>
      <c r="D53" s="80">
        <v>4148</v>
      </c>
      <c r="E53" s="80">
        <v>2317</v>
      </c>
      <c r="F53" s="80">
        <v>0</v>
      </c>
      <c r="G53" s="81">
        <v>1306</v>
      </c>
      <c r="H53" s="230">
        <f t="shared" si="0"/>
        <v>0.23945727906123945</v>
      </c>
      <c r="I53" s="231">
        <f t="shared" si="1"/>
        <v>0.5585824493731919</v>
      </c>
    </row>
    <row r="54" spans="1:9" ht="16" x14ac:dyDescent="0.2">
      <c r="A54" s="73">
        <v>52</v>
      </c>
      <c r="B54" s="74" t="s">
        <v>103</v>
      </c>
      <c r="C54" s="101">
        <v>5624</v>
      </c>
      <c r="D54" s="80">
        <v>5245</v>
      </c>
      <c r="E54" s="80">
        <v>2944</v>
      </c>
      <c r="F54" s="80">
        <v>10</v>
      </c>
      <c r="G54" s="81">
        <v>111</v>
      </c>
      <c r="H54" s="230">
        <f t="shared" si="0"/>
        <v>2.068579947819605E-2</v>
      </c>
      <c r="I54" s="231">
        <f t="shared" si="1"/>
        <v>0.56129647283126782</v>
      </c>
    </row>
    <row r="55" spans="1:9" ht="16" x14ac:dyDescent="0.2">
      <c r="A55" s="73">
        <v>53</v>
      </c>
      <c r="B55" s="77" t="s">
        <v>317</v>
      </c>
      <c r="C55" s="101">
        <v>5357</v>
      </c>
      <c r="D55" s="80">
        <v>3950</v>
      </c>
      <c r="E55" s="80">
        <v>1386</v>
      </c>
      <c r="F55" s="80">
        <v>1</v>
      </c>
      <c r="G55" s="81">
        <v>973</v>
      </c>
      <c r="H55" s="230">
        <f t="shared" si="0"/>
        <v>0.19760357432981315</v>
      </c>
      <c r="I55" s="231">
        <f t="shared" si="1"/>
        <v>0.3508860759493671</v>
      </c>
    </row>
    <row r="56" spans="1:9" ht="16" x14ac:dyDescent="0.2">
      <c r="A56" s="73">
        <v>54</v>
      </c>
      <c r="B56" s="77" t="s">
        <v>240</v>
      </c>
      <c r="C56" s="101">
        <v>5015</v>
      </c>
      <c r="D56" s="80">
        <v>3353</v>
      </c>
      <c r="E56" s="80">
        <v>1142</v>
      </c>
      <c r="F56" s="80">
        <v>246</v>
      </c>
      <c r="G56" s="81">
        <v>897</v>
      </c>
      <c r="H56" s="230">
        <f t="shared" si="0"/>
        <v>0.19951067615658363</v>
      </c>
      <c r="I56" s="231">
        <f t="shared" si="1"/>
        <v>0.34059051595586043</v>
      </c>
    </row>
    <row r="57" spans="1:9" ht="17" thickBot="1" x14ac:dyDescent="0.25">
      <c r="A57" s="73">
        <v>55</v>
      </c>
      <c r="B57" s="256" t="s">
        <v>39</v>
      </c>
      <c r="C57" s="101">
        <v>4776</v>
      </c>
      <c r="D57" s="80">
        <v>3745</v>
      </c>
      <c r="E57" s="80">
        <v>64</v>
      </c>
      <c r="F57" s="80"/>
      <c r="G57" s="81">
        <v>995</v>
      </c>
      <c r="H57" s="230">
        <f t="shared" si="0"/>
        <v>0.20991561181434598</v>
      </c>
      <c r="I57" s="231">
        <f t="shared" si="1"/>
        <v>1.7089452603471295E-2</v>
      </c>
    </row>
    <row r="58" spans="1:9" ht="17" thickBot="1" x14ac:dyDescent="0.25">
      <c r="A58" s="73">
        <v>56</v>
      </c>
      <c r="B58" s="261" t="s">
        <v>514</v>
      </c>
      <c r="C58" s="101">
        <v>4759</v>
      </c>
      <c r="D58" s="80">
        <v>3809</v>
      </c>
      <c r="E58" s="80">
        <v>3662</v>
      </c>
      <c r="F58" s="80">
        <v>233</v>
      </c>
      <c r="G58" s="81">
        <v>714</v>
      </c>
      <c r="H58" s="230">
        <f t="shared" si="0"/>
        <v>0.15012615643397814</v>
      </c>
      <c r="I58" s="231">
        <f t="shared" si="1"/>
        <v>0.96140719348910475</v>
      </c>
    </row>
    <row r="59" spans="1:9" ht="16" x14ac:dyDescent="0.2">
      <c r="A59" s="73">
        <v>57</v>
      </c>
      <c r="B59" s="74" t="s">
        <v>86</v>
      </c>
      <c r="C59" s="101">
        <v>4689</v>
      </c>
      <c r="D59" s="80">
        <v>2485</v>
      </c>
      <c r="E59" s="80">
        <v>729</v>
      </c>
      <c r="F59" s="80">
        <v>14</v>
      </c>
      <c r="G59" s="81">
        <v>1835</v>
      </c>
      <c r="H59" s="230">
        <f t="shared" si="0"/>
        <v>0.42339640055376099</v>
      </c>
      <c r="I59" s="231">
        <f t="shared" si="1"/>
        <v>0.29336016096579476</v>
      </c>
    </row>
    <row r="60" spans="1:9" ht="16" x14ac:dyDescent="0.2">
      <c r="A60" s="73">
        <v>58</v>
      </c>
      <c r="B60" s="77" t="s">
        <v>23</v>
      </c>
      <c r="C60" s="101">
        <v>4302</v>
      </c>
      <c r="D60" s="80">
        <v>3279</v>
      </c>
      <c r="E60" s="80">
        <v>814</v>
      </c>
      <c r="F60" s="80">
        <v>6</v>
      </c>
      <c r="G60" s="81">
        <v>902</v>
      </c>
      <c r="H60" s="230">
        <f t="shared" si="0"/>
        <v>0.21542870790542154</v>
      </c>
      <c r="I60" s="231">
        <f t="shared" si="1"/>
        <v>0.2482464165904239</v>
      </c>
    </row>
    <row r="61" spans="1:9" ht="16" x14ac:dyDescent="0.2">
      <c r="A61" s="73">
        <v>59</v>
      </c>
      <c r="B61" s="77" t="s">
        <v>17</v>
      </c>
      <c r="C61" s="101">
        <v>4266</v>
      </c>
      <c r="D61" s="80">
        <v>3182</v>
      </c>
      <c r="E61" s="80">
        <v>1685</v>
      </c>
      <c r="F61" s="80">
        <v>414</v>
      </c>
      <c r="G61" s="81">
        <v>559</v>
      </c>
      <c r="H61" s="230">
        <f t="shared" si="0"/>
        <v>0.13453670276774971</v>
      </c>
      <c r="I61" s="231">
        <f t="shared" si="1"/>
        <v>0.52954116907605275</v>
      </c>
    </row>
    <row r="62" spans="1:9" ht="17" thickBot="1" x14ac:dyDescent="0.25">
      <c r="A62" s="73">
        <v>60</v>
      </c>
      <c r="B62" s="256" t="s">
        <v>57</v>
      </c>
      <c r="C62" s="101">
        <v>4168</v>
      </c>
      <c r="D62" s="80">
        <v>3533</v>
      </c>
      <c r="E62" s="80">
        <v>2326</v>
      </c>
      <c r="F62" s="80">
        <v>71</v>
      </c>
      <c r="G62" s="81">
        <v>485</v>
      </c>
      <c r="H62" s="230">
        <f t="shared" si="0"/>
        <v>0.1186109073123013</v>
      </c>
      <c r="I62" s="231">
        <f t="shared" si="1"/>
        <v>0.65836399660345313</v>
      </c>
    </row>
    <row r="63" spans="1:9" ht="17" thickBot="1" x14ac:dyDescent="0.25">
      <c r="A63" s="73">
        <v>61</v>
      </c>
      <c r="B63" s="257" t="s">
        <v>557</v>
      </c>
      <c r="C63" s="101">
        <v>4123</v>
      </c>
      <c r="D63" s="80">
        <v>2519</v>
      </c>
      <c r="E63" s="80">
        <v>306</v>
      </c>
      <c r="F63" s="80">
        <v>102</v>
      </c>
      <c r="G63" s="81">
        <v>972</v>
      </c>
      <c r="H63" s="230">
        <f t="shared" si="0"/>
        <v>0.27052602282215421</v>
      </c>
      <c r="I63" s="231">
        <f t="shared" si="1"/>
        <v>0.12147677649861056</v>
      </c>
    </row>
    <row r="64" spans="1:9" ht="16" x14ac:dyDescent="0.2">
      <c r="A64" s="73">
        <v>62</v>
      </c>
      <c r="B64" s="74" t="s">
        <v>338</v>
      </c>
      <c r="C64" s="101">
        <v>4113</v>
      </c>
      <c r="D64" s="80">
        <v>3166</v>
      </c>
      <c r="E64" s="80">
        <v>2093</v>
      </c>
      <c r="F64" s="80">
        <v>0</v>
      </c>
      <c r="G64" s="81">
        <v>557</v>
      </c>
      <c r="H64" s="230">
        <f t="shared" si="0"/>
        <v>0.14961052914316411</v>
      </c>
      <c r="I64" s="231">
        <f t="shared" si="1"/>
        <v>0.66108654453569171</v>
      </c>
    </row>
    <row r="65" spans="1:9" ht="16" x14ac:dyDescent="0.2">
      <c r="A65" s="73">
        <v>63</v>
      </c>
      <c r="B65" s="77" t="s">
        <v>135</v>
      </c>
      <c r="C65" s="101">
        <v>3884</v>
      </c>
      <c r="D65" s="80">
        <v>3514</v>
      </c>
      <c r="E65" s="80">
        <v>258</v>
      </c>
      <c r="F65" s="80">
        <v>6</v>
      </c>
      <c r="G65" s="81">
        <v>250</v>
      </c>
      <c r="H65" s="230">
        <f t="shared" si="0"/>
        <v>6.6312997347480113E-2</v>
      </c>
      <c r="I65" s="231">
        <f t="shared" si="1"/>
        <v>7.3420603301081383E-2</v>
      </c>
    </row>
    <row r="66" spans="1:9" ht="16" x14ac:dyDescent="0.2">
      <c r="A66" s="73">
        <v>64</v>
      </c>
      <c r="B66" s="77" t="s">
        <v>75</v>
      </c>
      <c r="C66" s="101">
        <v>3665</v>
      </c>
      <c r="D66" s="80">
        <v>2341</v>
      </c>
      <c r="E66" s="80">
        <v>849</v>
      </c>
      <c r="F66" s="80">
        <v>0</v>
      </c>
      <c r="G66" s="81">
        <v>1134</v>
      </c>
      <c r="H66" s="230">
        <f t="shared" si="0"/>
        <v>0.32633093525179857</v>
      </c>
      <c r="I66" s="231">
        <f t="shared" si="1"/>
        <v>0.36266552755232806</v>
      </c>
    </row>
    <row r="67" spans="1:9" ht="16" x14ac:dyDescent="0.2">
      <c r="A67" s="73">
        <v>65</v>
      </c>
      <c r="B67" s="77" t="s">
        <v>178</v>
      </c>
      <c r="C67" s="101">
        <v>3576</v>
      </c>
      <c r="D67" s="80">
        <v>3351</v>
      </c>
      <c r="E67" s="80">
        <v>2943</v>
      </c>
      <c r="F67" s="80">
        <v>15</v>
      </c>
      <c r="G67" s="81">
        <v>174</v>
      </c>
      <c r="H67" s="230">
        <f t="shared" si="0"/>
        <v>4.9152542372881358E-2</v>
      </c>
      <c r="I67" s="231">
        <f t="shared" si="1"/>
        <v>0.87824529991047451</v>
      </c>
    </row>
    <row r="68" spans="1:9" ht="17" thickBot="1" x14ac:dyDescent="0.25">
      <c r="A68" s="73">
        <v>66</v>
      </c>
      <c r="B68" s="256" t="s">
        <v>172</v>
      </c>
      <c r="C68" s="101">
        <v>3412</v>
      </c>
      <c r="D68" s="80">
        <v>2475</v>
      </c>
      <c r="E68" s="80">
        <v>1168</v>
      </c>
      <c r="F68" s="80">
        <v>41</v>
      </c>
      <c r="G68" s="81">
        <v>644</v>
      </c>
      <c r="H68" s="230">
        <f t="shared" ref="H68:H131" si="2">IF(C68&lt;&gt;0,G68/(D68+F68+G68),"")</f>
        <v>0.20379746835443038</v>
      </c>
      <c r="I68" s="231">
        <f t="shared" ref="I68:I131" si="3">IF(D68&lt;&gt;0,E68/D68,"")</f>
        <v>0.4719191919191919</v>
      </c>
    </row>
    <row r="69" spans="1:9" ht="17" thickBot="1" x14ac:dyDescent="0.25">
      <c r="A69" s="73">
        <v>67</v>
      </c>
      <c r="B69" s="257" t="s">
        <v>187</v>
      </c>
      <c r="C69" s="101">
        <v>3207</v>
      </c>
      <c r="D69" s="80">
        <v>2245</v>
      </c>
      <c r="E69" s="80">
        <v>976</v>
      </c>
      <c r="F69" s="80">
        <v>63</v>
      </c>
      <c r="G69" s="81">
        <v>850</v>
      </c>
      <c r="H69" s="230">
        <f t="shared" si="2"/>
        <v>0.26915769474350854</v>
      </c>
      <c r="I69" s="231">
        <f t="shared" si="3"/>
        <v>0.43474387527839642</v>
      </c>
    </row>
    <row r="70" spans="1:9" ht="17" thickBot="1" x14ac:dyDescent="0.25">
      <c r="A70" s="73">
        <v>68</v>
      </c>
      <c r="B70" s="257" t="s">
        <v>191</v>
      </c>
      <c r="C70" s="101">
        <v>3140</v>
      </c>
      <c r="D70" s="80">
        <v>2425</v>
      </c>
      <c r="E70" s="80">
        <v>1354</v>
      </c>
      <c r="F70" s="80">
        <v>3</v>
      </c>
      <c r="G70" s="81">
        <v>624</v>
      </c>
      <c r="H70" s="230">
        <f t="shared" si="2"/>
        <v>0.20445609436435125</v>
      </c>
      <c r="I70" s="231">
        <f t="shared" si="3"/>
        <v>0.55835051546391756</v>
      </c>
    </row>
    <row r="71" spans="1:9" ht="17" thickBot="1" x14ac:dyDescent="0.25">
      <c r="A71" s="73">
        <v>69</v>
      </c>
      <c r="B71" s="261" t="s">
        <v>556</v>
      </c>
      <c r="C71" s="101">
        <v>2986</v>
      </c>
      <c r="D71" s="80">
        <v>1963</v>
      </c>
      <c r="E71" s="80">
        <v>576</v>
      </c>
      <c r="F71" s="80"/>
      <c r="G71" s="81">
        <v>970</v>
      </c>
      <c r="H71" s="230">
        <f t="shared" si="2"/>
        <v>0.33071939993181043</v>
      </c>
      <c r="I71" s="231">
        <f t="shared" si="3"/>
        <v>0.293428425878757</v>
      </c>
    </row>
    <row r="72" spans="1:9" ht="16" x14ac:dyDescent="0.2">
      <c r="A72" s="73">
        <v>70</v>
      </c>
      <c r="B72" s="74" t="s">
        <v>243</v>
      </c>
      <c r="C72" s="101">
        <v>2895</v>
      </c>
      <c r="D72" s="80">
        <v>2355</v>
      </c>
      <c r="E72" s="80">
        <v>817</v>
      </c>
      <c r="F72" s="80">
        <v>16</v>
      </c>
      <c r="G72" s="81">
        <v>359</v>
      </c>
      <c r="H72" s="230">
        <f t="shared" si="2"/>
        <v>0.13150183150183151</v>
      </c>
      <c r="I72" s="231">
        <f t="shared" si="3"/>
        <v>0.34692144373673034</v>
      </c>
    </row>
    <row r="73" spans="1:9" ht="16" x14ac:dyDescent="0.2">
      <c r="A73" s="73">
        <v>71</v>
      </c>
      <c r="B73" s="77" t="s">
        <v>352</v>
      </c>
      <c r="C73" s="101">
        <v>2835</v>
      </c>
      <c r="D73" s="80">
        <v>2284</v>
      </c>
      <c r="E73" s="80">
        <v>1274</v>
      </c>
      <c r="F73" s="80">
        <v>0</v>
      </c>
      <c r="G73" s="81">
        <v>491</v>
      </c>
      <c r="H73" s="230">
        <f t="shared" si="2"/>
        <v>0.17693693693693693</v>
      </c>
      <c r="I73" s="231">
        <f t="shared" si="3"/>
        <v>0.55779334500875655</v>
      </c>
    </row>
    <row r="74" spans="1:9" ht="16" x14ac:dyDescent="0.2">
      <c r="A74" s="73">
        <v>72</v>
      </c>
      <c r="B74" s="77" t="s">
        <v>32</v>
      </c>
      <c r="C74" s="101">
        <v>2743</v>
      </c>
      <c r="D74" s="80">
        <v>2543</v>
      </c>
      <c r="E74" s="80">
        <v>1686</v>
      </c>
      <c r="F74" s="80">
        <v>23</v>
      </c>
      <c r="G74" s="81">
        <v>149</v>
      </c>
      <c r="H74" s="230">
        <f t="shared" si="2"/>
        <v>5.4880294659300187E-2</v>
      </c>
      <c r="I74" s="231">
        <f t="shared" si="3"/>
        <v>0.66299646087298469</v>
      </c>
    </row>
    <row r="75" spans="1:9" ht="16" x14ac:dyDescent="0.2">
      <c r="A75" s="73">
        <v>73</v>
      </c>
      <c r="B75" s="77" t="s">
        <v>207</v>
      </c>
      <c r="C75" s="101">
        <v>2727</v>
      </c>
      <c r="D75" s="80">
        <v>2246</v>
      </c>
      <c r="E75" s="80">
        <v>993</v>
      </c>
      <c r="F75" s="80">
        <v>8</v>
      </c>
      <c r="G75" s="81">
        <v>373</v>
      </c>
      <c r="H75" s="230">
        <f t="shared" si="2"/>
        <v>0.14198705748001522</v>
      </c>
      <c r="I75" s="231">
        <f t="shared" si="3"/>
        <v>0.44211932324131792</v>
      </c>
    </row>
    <row r="76" spans="1:9" ht="16" x14ac:dyDescent="0.2">
      <c r="A76" s="73">
        <v>74</v>
      </c>
      <c r="B76" s="77" t="s">
        <v>378</v>
      </c>
      <c r="C76" s="101">
        <v>2586</v>
      </c>
      <c r="D76" s="80">
        <v>2194</v>
      </c>
      <c r="E76" s="80">
        <v>1025</v>
      </c>
      <c r="F76" s="80">
        <v>30</v>
      </c>
      <c r="G76" s="81">
        <v>264</v>
      </c>
      <c r="H76" s="230">
        <f t="shared" si="2"/>
        <v>0.10610932475884244</v>
      </c>
      <c r="I76" s="231">
        <f t="shared" si="3"/>
        <v>0.46718322698268006</v>
      </c>
    </row>
    <row r="77" spans="1:9" ht="32" x14ac:dyDescent="0.2">
      <c r="A77" s="73">
        <v>75</v>
      </c>
      <c r="B77" s="77" t="s">
        <v>546</v>
      </c>
      <c r="C77" s="101">
        <v>2584</v>
      </c>
      <c r="D77" s="80">
        <v>693</v>
      </c>
      <c r="E77" s="80">
        <v>493</v>
      </c>
      <c r="F77" s="80">
        <v>1743</v>
      </c>
      <c r="G77" s="81">
        <v>289</v>
      </c>
      <c r="H77" s="230">
        <f t="shared" si="2"/>
        <v>0.10605504587155963</v>
      </c>
      <c r="I77" s="231">
        <f t="shared" si="3"/>
        <v>0.71139971139971137</v>
      </c>
    </row>
    <row r="78" spans="1:9" ht="16" x14ac:dyDescent="0.2">
      <c r="A78" s="73">
        <v>76</v>
      </c>
      <c r="B78" s="77" t="s">
        <v>189</v>
      </c>
      <c r="C78" s="101">
        <v>2548</v>
      </c>
      <c r="D78" s="80">
        <v>1569</v>
      </c>
      <c r="E78" s="80">
        <v>637</v>
      </c>
      <c r="F78" s="80">
        <v>164</v>
      </c>
      <c r="G78" s="81">
        <v>714</v>
      </c>
      <c r="H78" s="230">
        <f t="shared" si="2"/>
        <v>0.29178586023702491</v>
      </c>
      <c r="I78" s="231">
        <f t="shared" si="3"/>
        <v>0.4059910771191842</v>
      </c>
    </row>
    <row r="79" spans="1:9" ht="17" thickBot="1" x14ac:dyDescent="0.25">
      <c r="A79" s="73">
        <v>77</v>
      </c>
      <c r="B79" s="256" t="s">
        <v>326</v>
      </c>
      <c r="C79" s="101">
        <v>2537</v>
      </c>
      <c r="D79" s="80">
        <v>1934</v>
      </c>
      <c r="E79" s="80">
        <v>1115</v>
      </c>
      <c r="F79" s="80">
        <v>0</v>
      </c>
      <c r="G79" s="81">
        <v>536</v>
      </c>
      <c r="H79" s="230">
        <f t="shared" si="2"/>
        <v>0.21700404858299596</v>
      </c>
      <c r="I79" s="231">
        <f t="shared" si="3"/>
        <v>0.57652533609100309</v>
      </c>
    </row>
    <row r="80" spans="1:9" ht="17" thickBot="1" x14ac:dyDescent="0.25">
      <c r="A80" s="73">
        <v>78</v>
      </c>
      <c r="B80" s="261" t="s">
        <v>489</v>
      </c>
      <c r="C80" s="101">
        <v>2499</v>
      </c>
      <c r="D80" s="80">
        <v>2068</v>
      </c>
      <c r="E80" s="80">
        <v>948</v>
      </c>
      <c r="F80" s="80">
        <v>2</v>
      </c>
      <c r="G80" s="81">
        <v>600</v>
      </c>
      <c r="H80" s="230">
        <f t="shared" si="2"/>
        <v>0.2247191011235955</v>
      </c>
      <c r="I80" s="231">
        <f t="shared" si="3"/>
        <v>0.4584139264990329</v>
      </c>
    </row>
    <row r="81" spans="1:9" ht="17" thickBot="1" x14ac:dyDescent="0.25">
      <c r="A81" s="73">
        <v>79</v>
      </c>
      <c r="B81" s="257" t="s">
        <v>166</v>
      </c>
      <c r="C81" s="101">
        <v>2318</v>
      </c>
      <c r="D81" s="80">
        <v>2020</v>
      </c>
      <c r="E81" s="80">
        <v>1054</v>
      </c>
      <c r="F81" s="80">
        <v>5</v>
      </c>
      <c r="G81" s="81">
        <v>251</v>
      </c>
      <c r="H81" s="230">
        <f t="shared" si="2"/>
        <v>0.11028119507908611</v>
      </c>
      <c r="I81" s="231">
        <f t="shared" si="3"/>
        <v>0.5217821782178218</v>
      </c>
    </row>
    <row r="82" spans="1:9" ht="16" x14ac:dyDescent="0.2">
      <c r="A82" s="73">
        <v>80</v>
      </c>
      <c r="B82" s="261" t="s">
        <v>545</v>
      </c>
      <c r="C82" s="101">
        <v>2089</v>
      </c>
      <c r="D82" s="80">
        <v>1785</v>
      </c>
      <c r="E82" s="80">
        <v>1214</v>
      </c>
      <c r="F82" s="80">
        <v>58</v>
      </c>
      <c r="G82" s="81">
        <v>114</v>
      </c>
      <c r="H82" s="230">
        <f t="shared" si="2"/>
        <v>5.8252427184466021E-2</v>
      </c>
      <c r="I82" s="231">
        <f t="shared" si="3"/>
        <v>0.6801120448179272</v>
      </c>
    </row>
    <row r="83" spans="1:9" ht="17" thickBot="1" x14ac:dyDescent="0.25">
      <c r="A83" s="73">
        <v>81</v>
      </c>
      <c r="B83" s="261" t="s">
        <v>541</v>
      </c>
      <c r="C83" s="101">
        <v>2019</v>
      </c>
      <c r="D83" s="80">
        <v>1612</v>
      </c>
      <c r="E83" s="80">
        <v>1404</v>
      </c>
      <c r="F83" s="80">
        <v>162</v>
      </c>
      <c r="G83" s="81">
        <v>231</v>
      </c>
      <c r="H83" s="230">
        <f t="shared" si="2"/>
        <v>0.11521197007481297</v>
      </c>
      <c r="I83" s="231">
        <f t="shared" si="3"/>
        <v>0.87096774193548387</v>
      </c>
    </row>
    <row r="84" spans="1:9" ht="17" thickBot="1" x14ac:dyDescent="0.25">
      <c r="A84" s="73">
        <v>82</v>
      </c>
      <c r="B84" s="257" t="s">
        <v>241</v>
      </c>
      <c r="C84" s="101">
        <v>1921</v>
      </c>
      <c r="D84" s="80">
        <v>1161</v>
      </c>
      <c r="E84" s="80">
        <v>291</v>
      </c>
      <c r="F84" s="80">
        <v>0</v>
      </c>
      <c r="G84" s="81">
        <v>690</v>
      </c>
      <c r="H84" s="230">
        <f t="shared" si="2"/>
        <v>0.37277147487844409</v>
      </c>
      <c r="I84" s="231">
        <f t="shared" si="3"/>
        <v>0.25064599483204136</v>
      </c>
    </row>
    <row r="85" spans="1:9" ht="16" x14ac:dyDescent="0.2">
      <c r="A85" s="73">
        <v>83</v>
      </c>
      <c r="B85" s="74" t="s">
        <v>26</v>
      </c>
      <c r="C85" s="101">
        <v>1787</v>
      </c>
      <c r="D85" s="80">
        <v>1705</v>
      </c>
      <c r="E85" s="80">
        <v>1604</v>
      </c>
      <c r="F85" s="80">
        <v>47</v>
      </c>
      <c r="G85" s="81">
        <v>29</v>
      </c>
      <c r="H85" s="230">
        <f t="shared" si="2"/>
        <v>1.6282987085906794E-2</v>
      </c>
      <c r="I85" s="231">
        <f t="shared" si="3"/>
        <v>0.94076246334310853</v>
      </c>
    </row>
    <row r="86" spans="1:9" ht="17" thickBot="1" x14ac:dyDescent="0.25">
      <c r="A86" s="73">
        <v>84</v>
      </c>
      <c r="B86" s="256" t="s">
        <v>156</v>
      </c>
      <c r="C86" s="101">
        <v>1769</v>
      </c>
      <c r="D86" s="80">
        <v>1514</v>
      </c>
      <c r="E86" s="80">
        <v>947</v>
      </c>
      <c r="F86" s="80">
        <v>0</v>
      </c>
      <c r="G86" s="81">
        <v>213</v>
      </c>
      <c r="H86" s="230">
        <f t="shared" si="2"/>
        <v>0.123335263462652</v>
      </c>
      <c r="I86" s="231">
        <f t="shared" si="3"/>
        <v>0.62549537648612941</v>
      </c>
    </row>
    <row r="87" spans="1:9" ht="16" x14ac:dyDescent="0.2">
      <c r="A87" s="73">
        <v>85</v>
      </c>
      <c r="B87" s="74" t="s">
        <v>138</v>
      </c>
      <c r="C87" s="101">
        <v>1734</v>
      </c>
      <c r="D87" s="80">
        <v>1276</v>
      </c>
      <c r="E87" s="80">
        <v>878</v>
      </c>
      <c r="F87" s="80">
        <v>0</v>
      </c>
      <c r="G87" s="81">
        <v>408</v>
      </c>
      <c r="H87" s="230">
        <f t="shared" si="2"/>
        <v>0.24228028503562946</v>
      </c>
      <c r="I87" s="231">
        <f t="shared" si="3"/>
        <v>0.68808777429467083</v>
      </c>
    </row>
    <row r="88" spans="1:9" ht="16" x14ac:dyDescent="0.2">
      <c r="A88" s="73">
        <v>86</v>
      </c>
      <c r="B88" s="77" t="s">
        <v>87</v>
      </c>
      <c r="C88" s="101">
        <v>1657</v>
      </c>
      <c r="D88" s="80">
        <v>1135</v>
      </c>
      <c r="E88" s="80"/>
      <c r="F88" s="80">
        <v>8</v>
      </c>
      <c r="G88" s="81">
        <v>514</v>
      </c>
      <c r="H88" s="230">
        <f t="shared" si="2"/>
        <v>0.31019915509957757</v>
      </c>
      <c r="I88" s="231">
        <f t="shared" si="3"/>
        <v>0</v>
      </c>
    </row>
    <row r="89" spans="1:9" ht="17" thickBot="1" x14ac:dyDescent="0.25">
      <c r="A89" s="73">
        <v>87</v>
      </c>
      <c r="B89" s="256" t="s">
        <v>342</v>
      </c>
      <c r="C89" s="101">
        <v>1500</v>
      </c>
      <c r="D89" s="80">
        <v>1363</v>
      </c>
      <c r="E89" s="80">
        <v>614</v>
      </c>
      <c r="F89" s="80">
        <v>0</v>
      </c>
      <c r="G89" s="81">
        <v>108</v>
      </c>
      <c r="H89" s="230">
        <f t="shared" si="2"/>
        <v>7.3419442556084291E-2</v>
      </c>
      <c r="I89" s="231">
        <f t="shared" si="3"/>
        <v>0.45047688921496698</v>
      </c>
    </row>
    <row r="90" spans="1:9" ht="17" thickBot="1" x14ac:dyDescent="0.25">
      <c r="A90" s="73">
        <v>88</v>
      </c>
      <c r="B90" s="257" t="s">
        <v>368</v>
      </c>
      <c r="C90" s="101">
        <v>1461</v>
      </c>
      <c r="D90" s="80">
        <v>1296</v>
      </c>
      <c r="E90" s="80"/>
      <c r="F90" s="80">
        <v>6</v>
      </c>
      <c r="G90" s="81">
        <v>159</v>
      </c>
      <c r="H90" s="230">
        <f t="shared" si="2"/>
        <v>0.10882956878850103</v>
      </c>
      <c r="I90" s="231">
        <f t="shared" si="3"/>
        <v>0</v>
      </c>
    </row>
    <row r="91" spans="1:9" ht="17" thickBot="1" x14ac:dyDescent="0.25">
      <c r="A91" s="73">
        <v>89</v>
      </c>
      <c r="B91" s="257" t="s">
        <v>346</v>
      </c>
      <c r="C91" s="101">
        <v>1357</v>
      </c>
      <c r="D91" s="80">
        <v>1253</v>
      </c>
      <c r="E91" s="80">
        <v>688</v>
      </c>
      <c r="F91" s="80">
        <v>0</v>
      </c>
      <c r="G91" s="81">
        <v>84</v>
      </c>
      <c r="H91" s="230">
        <f t="shared" si="2"/>
        <v>6.2827225130890049E-2</v>
      </c>
      <c r="I91" s="231">
        <f t="shared" si="3"/>
        <v>0.54908220271348762</v>
      </c>
    </row>
    <row r="92" spans="1:9" ht="17" thickBot="1" x14ac:dyDescent="0.25">
      <c r="A92" s="73">
        <v>90</v>
      </c>
      <c r="B92" s="257" t="s">
        <v>53</v>
      </c>
      <c r="C92" s="101">
        <v>1339</v>
      </c>
      <c r="D92" s="80">
        <v>1206</v>
      </c>
      <c r="E92" s="80">
        <v>1011</v>
      </c>
      <c r="F92" s="80">
        <v>34</v>
      </c>
      <c r="G92" s="81">
        <v>89</v>
      </c>
      <c r="H92" s="230">
        <f t="shared" si="2"/>
        <v>6.6967644845748686E-2</v>
      </c>
      <c r="I92" s="231">
        <f t="shared" si="3"/>
        <v>0.8383084577114428</v>
      </c>
    </row>
    <row r="93" spans="1:9" ht="17" thickBot="1" x14ac:dyDescent="0.25">
      <c r="A93" s="73">
        <v>91</v>
      </c>
      <c r="B93" s="257" t="s">
        <v>321</v>
      </c>
      <c r="C93" s="101">
        <v>1234</v>
      </c>
      <c r="D93" s="80">
        <v>1092</v>
      </c>
      <c r="E93" s="80">
        <v>448</v>
      </c>
      <c r="F93" s="80">
        <v>5</v>
      </c>
      <c r="G93" s="81">
        <v>93</v>
      </c>
      <c r="H93" s="230">
        <f t="shared" si="2"/>
        <v>7.8151260504201681E-2</v>
      </c>
      <c r="I93" s="231">
        <f t="shared" si="3"/>
        <v>0.41025641025641024</v>
      </c>
    </row>
    <row r="94" spans="1:9" ht="16" x14ac:dyDescent="0.2">
      <c r="A94" s="73">
        <v>92</v>
      </c>
      <c r="B94" s="74" t="s">
        <v>335</v>
      </c>
      <c r="C94" s="101">
        <v>1217</v>
      </c>
      <c r="D94" s="80">
        <v>1128</v>
      </c>
      <c r="E94" s="80">
        <v>567</v>
      </c>
      <c r="F94" s="80">
        <v>1</v>
      </c>
      <c r="G94" s="81">
        <v>38</v>
      </c>
      <c r="H94" s="230">
        <f t="shared" si="2"/>
        <v>3.2562125107112254E-2</v>
      </c>
      <c r="I94" s="231">
        <f t="shared" si="3"/>
        <v>0.50265957446808507</v>
      </c>
    </row>
    <row r="95" spans="1:9" ht="17" thickBot="1" x14ac:dyDescent="0.25">
      <c r="A95" s="73">
        <v>93</v>
      </c>
      <c r="B95" s="256" t="s">
        <v>330</v>
      </c>
      <c r="C95" s="101">
        <v>1185</v>
      </c>
      <c r="D95" s="80">
        <v>815</v>
      </c>
      <c r="E95" s="80">
        <v>359</v>
      </c>
      <c r="F95" s="80">
        <v>0</v>
      </c>
      <c r="G95" s="81">
        <v>279</v>
      </c>
      <c r="H95" s="230">
        <f t="shared" si="2"/>
        <v>0.25502742230347347</v>
      </c>
      <c r="I95" s="231">
        <f t="shared" si="3"/>
        <v>0.44049079754601228</v>
      </c>
    </row>
    <row r="96" spans="1:9" ht="17" thickBot="1" x14ac:dyDescent="0.25">
      <c r="A96" s="73">
        <v>94</v>
      </c>
      <c r="B96" s="261" t="s">
        <v>553</v>
      </c>
      <c r="C96" s="101">
        <v>1167</v>
      </c>
      <c r="D96" s="80">
        <v>822</v>
      </c>
      <c r="E96" s="80">
        <v>376</v>
      </c>
      <c r="F96" s="80"/>
      <c r="G96" s="81">
        <v>247</v>
      </c>
      <c r="H96" s="230">
        <f t="shared" si="2"/>
        <v>0.23105706267539758</v>
      </c>
      <c r="I96" s="231">
        <f t="shared" si="3"/>
        <v>0.45742092457420924</v>
      </c>
    </row>
    <row r="97" spans="1:9" ht="17" thickBot="1" x14ac:dyDescent="0.25">
      <c r="A97" s="73">
        <v>95</v>
      </c>
      <c r="B97" s="257" t="s">
        <v>110</v>
      </c>
      <c r="C97" s="101">
        <v>1054</v>
      </c>
      <c r="D97" s="80">
        <v>979</v>
      </c>
      <c r="E97" s="80">
        <v>608</v>
      </c>
      <c r="F97" s="80">
        <v>6</v>
      </c>
      <c r="G97" s="81">
        <v>89</v>
      </c>
      <c r="H97" s="230">
        <f t="shared" si="2"/>
        <v>8.2867783985102417E-2</v>
      </c>
      <c r="I97" s="231">
        <f t="shared" si="3"/>
        <v>0.62104187946884581</v>
      </c>
    </row>
    <row r="98" spans="1:9" ht="16" x14ac:dyDescent="0.2">
      <c r="A98" s="73">
        <v>96</v>
      </c>
      <c r="B98" s="74" t="s">
        <v>324</v>
      </c>
      <c r="C98" s="101">
        <v>1021</v>
      </c>
      <c r="D98" s="80">
        <v>691</v>
      </c>
      <c r="E98" s="80">
        <v>112</v>
      </c>
      <c r="F98" s="80">
        <v>0</v>
      </c>
      <c r="G98" s="81">
        <v>278</v>
      </c>
      <c r="H98" s="230">
        <f t="shared" si="2"/>
        <v>0.2868937048503612</v>
      </c>
      <c r="I98" s="231">
        <f t="shared" si="3"/>
        <v>0.16208393632416787</v>
      </c>
    </row>
    <row r="99" spans="1:9" ht="17" thickBot="1" x14ac:dyDescent="0.25">
      <c r="A99" s="73">
        <v>97</v>
      </c>
      <c r="B99" s="256" t="s">
        <v>386</v>
      </c>
      <c r="C99" s="101">
        <v>1017</v>
      </c>
      <c r="D99" s="80">
        <v>495</v>
      </c>
      <c r="E99" s="80">
        <v>286</v>
      </c>
      <c r="F99" s="80">
        <v>184</v>
      </c>
      <c r="G99" s="81">
        <v>302</v>
      </c>
      <c r="H99" s="230">
        <f t="shared" si="2"/>
        <v>0.30784913353720694</v>
      </c>
      <c r="I99" s="231">
        <f t="shared" si="3"/>
        <v>0.57777777777777772</v>
      </c>
    </row>
    <row r="100" spans="1:9" ht="16" x14ac:dyDescent="0.2">
      <c r="A100" s="73">
        <v>98</v>
      </c>
      <c r="B100" s="74" t="s">
        <v>234</v>
      </c>
      <c r="C100" s="101">
        <v>982</v>
      </c>
      <c r="D100" s="80">
        <v>810</v>
      </c>
      <c r="E100" s="80">
        <v>343</v>
      </c>
      <c r="F100" s="80">
        <v>37</v>
      </c>
      <c r="G100" s="81">
        <v>96</v>
      </c>
      <c r="H100" s="230">
        <f t="shared" si="2"/>
        <v>0.10180275715800637</v>
      </c>
      <c r="I100" s="231">
        <f t="shared" si="3"/>
        <v>0.42345679012345677</v>
      </c>
    </row>
    <row r="101" spans="1:9" ht="17" thickBot="1" x14ac:dyDescent="0.25">
      <c r="A101" s="73">
        <v>99</v>
      </c>
      <c r="B101" s="256" t="s">
        <v>137</v>
      </c>
      <c r="C101" s="101">
        <v>959</v>
      </c>
      <c r="D101" s="80">
        <v>800</v>
      </c>
      <c r="E101" s="80">
        <v>558</v>
      </c>
      <c r="F101" s="80">
        <v>5</v>
      </c>
      <c r="G101" s="81">
        <v>91</v>
      </c>
      <c r="H101" s="230">
        <f t="shared" si="2"/>
        <v>0.1015625</v>
      </c>
      <c r="I101" s="231">
        <f t="shared" si="3"/>
        <v>0.69750000000000001</v>
      </c>
    </row>
    <row r="102" spans="1:9" ht="17" thickBot="1" x14ac:dyDescent="0.25">
      <c r="A102" s="73">
        <v>100</v>
      </c>
      <c r="B102" s="261" t="s">
        <v>552</v>
      </c>
      <c r="C102" s="101">
        <v>929</v>
      </c>
      <c r="D102" s="80">
        <v>289</v>
      </c>
      <c r="E102" s="80">
        <v>42</v>
      </c>
      <c r="F102" s="80">
        <v>129</v>
      </c>
      <c r="G102" s="81">
        <v>350</v>
      </c>
      <c r="H102" s="230">
        <f t="shared" si="2"/>
        <v>0.45572916666666669</v>
      </c>
      <c r="I102" s="231">
        <f t="shared" si="3"/>
        <v>0.1453287197231834</v>
      </c>
    </row>
    <row r="103" spans="1:9" ht="17" thickBot="1" x14ac:dyDescent="0.25">
      <c r="A103" s="73">
        <v>101</v>
      </c>
      <c r="B103" s="257" t="s">
        <v>536</v>
      </c>
      <c r="C103" s="101">
        <v>929</v>
      </c>
      <c r="D103" s="80">
        <v>798</v>
      </c>
      <c r="E103" s="80">
        <v>500</v>
      </c>
      <c r="F103" s="80">
        <v>0</v>
      </c>
      <c r="G103" s="81">
        <v>109</v>
      </c>
      <c r="H103" s="230">
        <f t="shared" si="2"/>
        <v>0.12017640573318633</v>
      </c>
      <c r="I103" s="231">
        <f t="shared" si="3"/>
        <v>0.62656641604010022</v>
      </c>
    </row>
    <row r="104" spans="1:9" ht="17" thickBot="1" x14ac:dyDescent="0.25">
      <c r="A104" s="73">
        <v>102</v>
      </c>
      <c r="B104" s="257" t="s">
        <v>76</v>
      </c>
      <c r="C104" s="101">
        <v>870</v>
      </c>
      <c r="D104" s="80">
        <v>750</v>
      </c>
      <c r="E104" s="80">
        <v>353</v>
      </c>
      <c r="F104" s="80">
        <v>19</v>
      </c>
      <c r="G104" s="81">
        <v>89</v>
      </c>
      <c r="H104" s="230">
        <f t="shared" si="2"/>
        <v>0.10372960372960373</v>
      </c>
      <c r="I104" s="231">
        <f t="shared" si="3"/>
        <v>0.47066666666666668</v>
      </c>
    </row>
    <row r="105" spans="1:9" ht="16" x14ac:dyDescent="0.2">
      <c r="A105" s="73">
        <v>103</v>
      </c>
      <c r="B105" s="74" t="s">
        <v>109</v>
      </c>
      <c r="C105" s="101">
        <v>838</v>
      </c>
      <c r="D105" s="80">
        <v>729</v>
      </c>
      <c r="E105" s="80">
        <v>452</v>
      </c>
      <c r="F105" s="80">
        <v>0</v>
      </c>
      <c r="G105" s="81">
        <v>53</v>
      </c>
      <c r="H105" s="230">
        <f t="shared" si="2"/>
        <v>6.7774936061381075E-2</v>
      </c>
      <c r="I105" s="231">
        <f t="shared" si="3"/>
        <v>0.62002743484224965</v>
      </c>
    </row>
    <row r="106" spans="1:9" ht="17" thickBot="1" x14ac:dyDescent="0.25">
      <c r="A106" s="73">
        <v>104</v>
      </c>
      <c r="B106" s="256" t="s">
        <v>61</v>
      </c>
      <c r="C106" s="101">
        <v>830</v>
      </c>
      <c r="D106" s="80">
        <v>682</v>
      </c>
      <c r="E106" s="80">
        <v>203</v>
      </c>
      <c r="F106" s="80">
        <v>7</v>
      </c>
      <c r="G106" s="81">
        <v>12</v>
      </c>
      <c r="H106" s="230">
        <f t="shared" si="2"/>
        <v>1.7118402282453638E-2</v>
      </c>
      <c r="I106" s="231">
        <f t="shared" si="3"/>
        <v>0.29765395894428154</v>
      </c>
    </row>
    <row r="107" spans="1:9" ht="17" thickBot="1" x14ac:dyDescent="0.25">
      <c r="A107" s="73">
        <v>105</v>
      </c>
      <c r="B107" s="261" t="s">
        <v>491</v>
      </c>
      <c r="C107" s="101">
        <v>784</v>
      </c>
      <c r="D107" s="80">
        <v>332</v>
      </c>
      <c r="E107" s="80">
        <v>300</v>
      </c>
      <c r="F107" s="80">
        <v>51</v>
      </c>
      <c r="G107" s="81">
        <v>394</v>
      </c>
      <c r="H107" s="230">
        <f t="shared" si="2"/>
        <v>0.5070785070785071</v>
      </c>
      <c r="I107" s="231">
        <f t="shared" si="3"/>
        <v>0.90361445783132532</v>
      </c>
    </row>
    <row r="108" spans="1:9" ht="17" thickBot="1" x14ac:dyDescent="0.25">
      <c r="A108" s="73">
        <v>106</v>
      </c>
      <c r="B108" s="257" t="s">
        <v>319</v>
      </c>
      <c r="C108" s="101">
        <v>782</v>
      </c>
      <c r="D108" s="80">
        <v>537</v>
      </c>
      <c r="E108" s="80">
        <v>202</v>
      </c>
      <c r="F108" s="80">
        <v>0</v>
      </c>
      <c r="G108" s="81">
        <v>191</v>
      </c>
      <c r="H108" s="230">
        <f t="shared" si="2"/>
        <v>0.26236263736263737</v>
      </c>
      <c r="I108" s="231">
        <f t="shared" si="3"/>
        <v>0.37616387337057727</v>
      </c>
    </row>
    <row r="109" spans="1:9" ht="17" thickBot="1" x14ac:dyDescent="0.25">
      <c r="A109" s="73">
        <v>107</v>
      </c>
      <c r="B109" s="257" t="s">
        <v>0</v>
      </c>
      <c r="C109" s="101">
        <v>780</v>
      </c>
      <c r="D109" s="80">
        <v>627</v>
      </c>
      <c r="E109" s="80">
        <v>237</v>
      </c>
      <c r="F109" s="80">
        <v>102</v>
      </c>
      <c r="G109" s="81">
        <v>98</v>
      </c>
      <c r="H109" s="230">
        <f t="shared" si="2"/>
        <v>0.1185006045949214</v>
      </c>
      <c r="I109" s="231">
        <f t="shared" si="3"/>
        <v>0.37799043062200954</v>
      </c>
    </row>
    <row r="110" spans="1:9" ht="17" thickBot="1" x14ac:dyDescent="0.25">
      <c r="A110" s="73">
        <v>108</v>
      </c>
      <c r="B110" s="261" t="s">
        <v>490</v>
      </c>
      <c r="C110" s="101">
        <v>731</v>
      </c>
      <c r="D110" s="80">
        <v>710</v>
      </c>
      <c r="E110" s="80">
        <v>142</v>
      </c>
      <c r="F110" s="80">
        <v>1</v>
      </c>
      <c r="G110" s="81">
        <v>11</v>
      </c>
      <c r="H110" s="230">
        <f t="shared" si="2"/>
        <v>1.5235457063711912E-2</v>
      </c>
      <c r="I110" s="231">
        <f t="shared" si="3"/>
        <v>0.2</v>
      </c>
    </row>
    <row r="111" spans="1:9" ht="17" thickBot="1" x14ac:dyDescent="0.25">
      <c r="A111" s="73">
        <v>109</v>
      </c>
      <c r="B111" s="257" t="s">
        <v>47</v>
      </c>
      <c r="C111" s="101">
        <v>601</v>
      </c>
      <c r="D111" s="80">
        <v>446</v>
      </c>
      <c r="E111" s="80">
        <v>236</v>
      </c>
      <c r="F111" s="80">
        <v>0</v>
      </c>
      <c r="G111" s="81">
        <v>95</v>
      </c>
      <c r="H111" s="230">
        <f t="shared" si="2"/>
        <v>0.1756007393715342</v>
      </c>
      <c r="I111" s="231">
        <f t="shared" si="3"/>
        <v>0.52914798206278024</v>
      </c>
    </row>
    <row r="112" spans="1:9" ht="16" x14ac:dyDescent="0.2">
      <c r="A112" s="73">
        <v>110</v>
      </c>
      <c r="B112" s="74" t="s">
        <v>380</v>
      </c>
      <c r="C112" s="101">
        <v>596</v>
      </c>
      <c r="D112" s="80">
        <v>536</v>
      </c>
      <c r="E112" s="80">
        <v>511</v>
      </c>
      <c r="F112" s="80">
        <v>19</v>
      </c>
      <c r="G112" s="81">
        <v>41</v>
      </c>
      <c r="H112" s="230">
        <f t="shared" si="2"/>
        <v>6.879194630872483E-2</v>
      </c>
      <c r="I112" s="231">
        <f t="shared" si="3"/>
        <v>0.95335820895522383</v>
      </c>
    </row>
    <row r="113" spans="1:9" ht="17" thickBot="1" x14ac:dyDescent="0.25">
      <c r="A113" s="73">
        <v>111</v>
      </c>
      <c r="B113" s="256" t="s">
        <v>2</v>
      </c>
      <c r="C113" s="101">
        <v>595</v>
      </c>
      <c r="D113" s="80">
        <v>535</v>
      </c>
      <c r="E113" s="80">
        <v>277</v>
      </c>
      <c r="F113" s="80">
        <v>110</v>
      </c>
      <c r="G113" s="81">
        <v>25</v>
      </c>
      <c r="H113" s="230">
        <f t="shared" si="2"/>
        <v>3.7313432835820892E-2</v>
      </c>
      <c r="I113" s="231">
        <f t="shared" si="3"/>
        <v>0.51775700934579438</v>
      </c>
    </row>
    <row r="114" spans="1:9" ht="17" thickBot="1" x14ac:dyDescent="0.25">
      <c r="A114" s="73">
        <v>112</v>
      </c>
      <c r="B114" s="257" t="s">
        <v>158</v>
      </c>
      <c r="C114" s="101">
        <v>588</v>
      </c>
      <c r="D114" s="80">
        <v>527</v>
      </c>
      <c r="E114" s="80">
        <v>306</v>
      </c>
      <c r="F114" s="80">
        <v>1</v>
      </c>
      <c r="G114" s="81">
        <v>43</v>
      </c>
      <c r="H114" s="230">
        <f t="shared" si="2"/>
        <v>7.5306479859894915E-2</v>
      </c>
      <c r="I114" s="231">
        <f t="shared" si="3"/>
        <v>0.58064516129032262</v>
      </c>
    </row>
    <row r="115" spans="1:9" ht="16" x14ac:dyDescent="0.2">
      <c r="A115" s="73">
        <v>113</v>
      </c>
      <c r="B115" s="74" t="s">
        <v>130</v>
      </c>
      <c r="C115" s="101">
        <v>544</v>
      </c>
      <c r="D115" s="80">
        <v>493</v>
      </c>
      <c r="E115" s="80">
        <v>175</v>
      </c>
      <c r="F115" s="80">
        <v>3</v>
      </c>
      <c r="G115" s="81">
        <v>27</v>
      </c>
      <c r="H115" s="230">
        <f t="shared" si="2"/>
        <v>5.1625239005736137E-2</v>
      </c>
      <c r="I115" s="231">
        <f t="shared" si="3"/>
        <v>0.35496957403651114</v>
      </c>
    </row>
    <row r="116" spans="1:9" ht="17" thickBot="1" x14ac:dyDescent="0.25">
      <c r="A116" s="73">
        <v>114</v>
      </c>
      <c r="B116" s="256" t="s">
        <v>40</v>
      </c>
      <c r="C116" s="101">
        <v>533</v>
      </c>
      <c r="D116" s="80">
        <v>327</v>
      </c>
      <c r="E116" s="80">
        <v>92</v>
      </c>
      <c r="F116" s="80">
        <v>9</v>
      </c>
      <c r="G116" s="81">
        <v>150</v>
      </c>
      <c r="H116" s="230">
        <f t="shared" si="2"/>
        <v>0.30864197530864196</v>
      </c>
      <c r="I116" s="231">
        <f t="shared" si="3"/>
        <v>0.28134556574923547</v>
      </c>
    </row>
    <row r="117" spans="1:9" ht="17" thickBot="1" x14ac:dyDescent="0.25">
      <c r="A117" s="73">
        <v>115</v>
      </c>
      <c r="B117" s="261" t="s">
        <v>542</v>
      </c>
      <c r="C117" s="101">
        <v>518</v>
      </c>
      <c r="D117" s="80">
        <v>391</v>
      </c>
      <c r="E117" s="80">
        <v>139</v>
      </c>
      <c r="F117" s="80">
        <v>1</v>
      </c>
      <c r="G117" s="81">
        <v>110</v>
      </c>
      <c r="H117" s="230">
        <f t="shared" si="2"/>
        <v>0.21912350597609562</v>
      </c>
      <c r="I117" s="231">
        <f t="shared" si="3"/>
        <v>0.35549872122762149</v>
      </c>
    </row>
    <row r="118" spans="1:9" ht="17" thickBot="1" x14ac:dyDescent="0.25">
      <c r="A118" s="73">
        <v>116</v>
      </c>
      <c r="B118" s="257" t="s">
        <v>13</v>
      </c>
      <c r="C118" s="101">
        <v>516</v>
      </c>
      <c r="D118" s="80">
        <v>508</v>
      </c>
      <c r="E118" s="80">
        <v>499</v>
      </c>
      <c r="F118" s="80">
        <v>3</v>
      </c>
      <c r="G118" s="81">
        <v>1</v>
      </c>
      <c r="H118" s="230">
        <f t="shared" si="2"/>
        <v>1.953125E-3</v>
      </c>
      <c r="I118" s="231">
        <f t="shared" si="3"/>
        <v>0.98228346456692917</v>
      </c>
    </row>
    <row r="119" spans="1:9" ht="16" x14ac:dyDescent="0.2">
      <c r="A119" s="73">
        <v>117</v>
      </c>
      <c r="B119" s="74" t="s">
        <v>10</v>
      </c>
      <c r="C119" s="101">
        <v>479</v>
      </c>
      <c r="D119" s="80">
        <v>383</v>
      </c>
      <c r="E119" s="80">
        <v>179</v>
      </c>
      <c r="F119" s="80">
        <v>22</v>
      </c>
      <c r="G119" s="81">
        <v>43</v>
      </c>
      <c r="H119" s="230">
        <f t="shared" si="2"/>
        <v>9.5982142857142863E-2</v>
      </c>
      <c r="I119" s="231">
        <f t="shared" si="3"/>
        <v>0.46736292428198434</v>
      </c>
    </row>
    <row r="120" spans="1:9" ht="17" thickBot="1" x14ac:dyDescent="0.25">
      <c r="A120" s="73">
        <v>118</v>
      </c>
      <c r="B120" s="256" t="s">
        <v>125</v>
      </c>
      <c r="C120" s="101">
        <v>446</v>
      </c>
      <c r="D120" s="80">
        <v>339</v>
      </c>
      <c r="E120" s="80">
        <v>200</v>
      </c>
      <c r="F120" s="80">
        <v>1</v>
      </c>
      <c r="G120" s="81">
        <v>93</v>
      </c>
      <c r="H120" s="230">
        <f t="shared" si="2"/>
        <v>0.21478060046189376</v>
      </c>
      <c r="I120" s="231">
        <f t="shared" si="3"/>
        <v>0.58997050147492625</v>
      </c>
    </row>
    <row r="121" spans="1:9" ht="17" thickBot="1" x14ac:dyDescent="0.25">
      <c r="A121" s="73">
        <v>119</v>
      </c>
      <c r="B121" s="257" t="s">
        <v>28</v>
      </c>
      <c r="C121" s="101">
        <v>434</v>
      </c>
      <c r="D121" s="80">
        <v>316</v>
      </c>
      <c r="E121" s="80">
        <v>127</v>
      </c>
      <c r="F121" s="80">
        <v>1</v>
      </c>
      <c r="G121" s="81">
        <v>79</v>
      </c>
      <c r="H121" s="230">
        <f t="shared" si="2"/>
        <v>0.1994949494949495</v>
      </c>
      <c r="I121" s="231">
        <f t="shared" si="3"/>
        <v>0.40189873417721517</v>
      </c>
    </row>
    <row r="122" spans="1:9" ht="17" thickBot="1" x14ac:dyDescent="0.25">
      <c r="A122" s="73">
        <v>120</v>
      </c>
      <c r="B122" s="257" t="s">
        <v>233</v>
      </c>
      <c r="C122" s="101">
        <v>430</v>
      </c>
      <c r="D122" s="80">
        <v>338</v>
      </c>
      <c r="E122" s="80">
        <v>244</v>
      </c>
      <c r="F122" s="80">
        <v>0</v>
      </c>
      <c r="G122" s="81">
        <v>85</v>
      </c>
      <c r="H122" s="230">
        <f t="shared" si="2"/>
        <v>0.20094562647754138</v>
      </c>
      <c r="I122" s="231">
        <f t="shared" si="3"/>
        <v>0.72189349112426038</v>
      </c>
    </row>
    <row r="123" spans="1:9" ht="16" x14ac:dyDescent="0.2">
      <c r="A123" s="73">
        <v>121</v>
      </c>
      <c r="B123" s="74" t="s">
        <v>140</v>
      </c>
      <c r="C123" s="101">
        <v>351</v>
      </c>
      <c r="D123" s="80">
        <v>268</v>
      </c>
      <c r="E123" s="80">
        <v>120</v>
      </c>
      <c r="F123" s="80">
        <v>43</v>
      </c>
      <c r="G123" s="81">
        <v>44</v>
      </c>
      <c r="H123" s="230">
        <f t="shared" si="2"/>
        <v>0.12394366197183099</v>
      </c>
      <c r="I123" s="231">
        <f t="shared" si="3"/>
        <v>0.44776119402985076</v>
      </c>
    </row>
    <row r="124" spans="1:9" ht="17" thickBot="1" x14ac:dyDescent="0.25">
      <c r="A124" s="73">
        <v>122</v>
      </c>
      <c r="B124" s="256" t="s">
        <v>8</v>
      </c>
      <c r="C124" s="101">
        <v>334</v>
      </c>
      <c r="D124" s="80">
        <v>285</v>
      </c>
      <c r="E124" s="80">
        <v>52</v>
      </c>
      <c r="F124" s="80">
        <v>1</v>
      </c>
      <c r="G124" s="81">
        <v>33</v>
      </c>
      <c r="H124" s="230">
        <f t="shared" si="2"/>
        <v>0.10344827586206896</v>
      </c>
      <c r="I124" s="231">
        <f t="shared" si="3"/>
        <v>0.18245614035087721</v>
      </c>
    </row>
    <row r="125" spans="1:9" ht="17" thickBot="1" x14ac:dyDescent="0.25">
      <c r="A125" s="73">
        <v>123</v>
      </c>
      <c r="B125" s="261" t="s">
        <v>543</v>
      </c>
      <c r="C125" s="101">
        <v>324</v>
      </c>
      <c r="D125" s="80">
        <v>224</v>
      </c>
      <c r="E125" s="80">
        <v>109</v>
      </c>
      <c r="F125" s="80">
        <v>1</v>
      </c>
      <c r="G125" s="81">
        <v>79</v>
      </c>
      <c r="H125" s="230">
        <f t="shared" si="2"/>
        <v>0.25986842105263158</v>
      </c>
      <c r="I125" s="231">
        <f t="shared" si="3"/>
        <v>0.48660714285714285</v>
      </c>
    </row>
    <row r="126" spans="1:9" ht="17" thickBot="1" x14ac:dyDescent="0.25">
      <c r="A126" s="73">
        <v>124</v>
      </c>
      <c r="B126" s="257" t="s">
        <v>565</v>
      </c>
      <c r="C126" s="101">
        <v>273</v>
      </c>
      <c r="D126" s="80">
        <v>261</v>
      </c>
      <c r="E126" s="80">
        <v>9</v>
      </c>
      <c r="F126" s="80"/>
      <c r="G126" s="81">
        <v>3</v>
      </c>
      <c r="H126" s="230">
        <f t="shared" si="2"/>
        <v>1.1363636363636364E-2</v>
      </c>
      <c r="I126" s="231">
        <f t="shared" si="3"/>
        <v>3.4482758620689655E-2</v>
      </c>
    </row>
    <row r="127" spans="1:9" ht="17" thickBot="1" x14ac:dyDescent="0.25">
      <c r="A127" s="73">
        <v>125</v>
      </c>
      <c r="B127" s="257" t="s">
        <v>413</v>
      </c>
      <c r="C127" s="101">
        <v>256</v>
      </c>
      <c r="D127" s="80">
        <v>222</v>
      </c>
      <c r="E127" s="80">
        <v>161</v>
      </c>
      <c r="F127" s="80"/>
      <c r="G127" s="81">
        <v>34</v>
      </c>
      <c r="H127" s="230">
        <f t="shared" si="2"/>
        <v>0.1328125</v>
      </c>
      <c r="I127" s="231">
        <f t="shared" si="3"/>
        <v>0.72522522522522526</v>
      </c>
    </row>
    <row r="128" spans="1:9" ht="17" thickBot="1" x14ac:dyDescent="0.25">
      <c r="A128" s="73">
        <v>126</v>
      </c>
      <c r="B128" s="261" t="s">
        <v>560</v>
      </c>
      <c r="C128" s="101">
        <v>248</v>
      </c>
      <c r="D128" s="80">
        <v>221</v>
      </c>
      <c r="E128" s="80">
        <v>53</v>
      </c>
      <c r="F128" s="80"/>
      <c r="G128" s="81">
        <v>14</v>
      </c>
      <c r="H128" s="230">
        <f t="shared" si="2"/>
        <v>5.9574468085106386E-2</v>
      </c>
      <c r="I128" s="231">
        <f t="shared" si="3"/>
        <v>0.23981900452488689</v>
      </c>
    </row>
    <row r="129" spans="1:9" ht="17" thickBot="1" x14ac:dyDescent="0.25">
      <c r="A129" s="73">
        <v>127</v>
      </c>
      <c r="B129" s="257" t="s">
        <v>78</v>
      </c>
      <c r="C129" s="101">
        <v>246</v>
      </c>
      <c r="D129" s="80">
        <v>216</v>
      </c>
      <c r="E129" s="80">
        <v>166</v>
      </c>
      <c r="F129" s="80">
        <v>4</v>
      </c>
      <c r="G129" s="81">
        <v>16</v>
      </c>
      <c r="H129" s="230">
        <f t="shared" si="2"/>
        <v>6.7796610169491525E-2</v>
      </c>
      <c r="I129" s="231">
        <f t="shared" si="3"/>
        <v>0.76851851851851849</v>
      </c>
    </row>
    <row r="130" spans="1:9" ht="17" thickBot="1" x14ac:dyDescent="0.25">
      <c r="A130" s="73">
        <v>128</v>
      </c>
      <c r="B130" s="261" t="s">
        <v>562</v>
      </c>
      <c r="C130" s="101">
        <v>185</v>
      </c>
      <c r="D130" s="80">
        <v>162</v>
      </c>
      <c r="E130" s="80">
        <v>13</v>
      </c>
      <c r="F130" s="80">
        <v>1</v>
      </c>
      <c r="G130" s="81">
        <v>10</v>
      </c>
      <c r="H130" s="230">
        <f t="shared" si="2"/>
        <v>5.7803468208092484E-2</v>
      </c>
      <c r="I130" s="231">
        <f t="shared" si="3"/>
        <v>8.0246913580246909E-2</v>
      </c>
    </row>
    <row r="131" spans="1:9" ht="17" thickBot="1" x14ac:dyDescent="0.25">
      <c r="A131" s="73">
        <v>129</v>
      </c>
      <c r="B131" s="257" t="s">
        <v>219</v>
      </c>
      <c r="C131" s="101">
        <v>173</v>
      </c>
      <c r="D131" s="80">
        <v>161</v>
      </c>
      <c r="E131" s="80">
        <v>7</v>
      </c>
      <c r="F131" s="80">
        <v>1</v>
      </c>
      <c r="G131" s="81">
        <v>4</v>
      </c>
      <c r="H131" s="230">
        <f t="shared" si="2"/>
        <v>2.4096385542168676E-2</v>
      </c>
      <c r="I131" s="231">
        <f t="shared" si="3"/>
        <v>4.3478260869565216E-2</v>
      </c>
    </row>
    <row r="132" spans="1:9" ht="17" thickBot="1" x14ac:dyDescent="0.25">
      <c r="A132" s="73">
        <v>130</v>
      </c>
      <c r="B132" s="261" t="s">
        <v>544</v>
      </c>
      <c r="C132" s="101">
        <v>153</v>
      </c>
      <c r="D132" s="80">
        <v>137</v>
      </c>
      <c r="E132" s="80">
        <v>107</v>
      </c>
      <c r="F132" s="80">
        <v>0</v>
      </c>
      <c r="G132" s="81">
        <v>22</v>
      </c>
      <c r="H132" s="230">
        <f t="shared" ref="H132:H162" si="4">IF(C132&lt;&gt;0,G132/(D132+F132+G132),"")</f>
        <v>0.13836477987421383</v>
      </c>
      <c r="I132" s="231">
        <f t="shared" ref="I132:I162" si="5">IF(D132&lt;&gt;0,E132/D132,"")</f>
        <v>0.78102189781021902</v>
      </c>
    </row>
    <row r="133" spans="1:9" ht="17" thickBot="1" x14ac:dyDescent="0.25">
      <c r="A133" s="73">
        <v>131</v>
      </c>
      <c r="B133" s="257" t="s">
        <v>185</v>
      </c>
      <c r="C133" s="101">
        <v>151</v>
      </c>
      <c r="D133" s="80">
        <v>98</v>
      </c>
      <c r="E133" s="80">
        <v>31</v>
      </c>
      <c r="F133" s="80">
        <v>56</v>
      </c>
      <c r="G133" s="81">
        <v>4</v>
      </c>
      <c r="H133" s="230">
        <f t="shared" si="4"/>
        <v>2.5316455696202531E-2</v>
      </c>
      <c r="I133" s="231">
        <f t="shared" si="5"/>
        <v>0.31632653061224492</v>
      </c>
    </row>
    <row r="134" spans="1:9" ht="17" thickBot="1" x14ac:dyDescent="0.25">
      <c r="A134" s="73">
        <v>132</v>
      </c>
      <c r="B134" s="257" t="s">
        <v>354</v>
      </c>
      <c r="C134" s="101">
        <v>150</v>
      </c>
      <c r="D134" s="80">
        <v>120</v>
      </c>
      <c r="E134" s="80">
        <v>115</v>
      </c>
      <c r="F134" s="80">
        <v>28</v>
      </c>
      <c r="G134" s="81">
        <v>0</v>
      </c>
      <c r="H134" s="230">
        <f t="shared" si="4"/>
        <v>0</v>
      </c>
      <c r="I134" s="231">
        <f t="shared" si="5"/>
        <v>0.95833333333333337</v>
      </c>
    </row>
    <row r="135" spans="1:9" ht="17" thickBot="1" x14ac:dyDescent="0.25">
      <c r="A135" s="73">
        <v>133</v>
      </c>
      <c r="B135" s="257" t="s">
        <v>181</v>
      </c>
      <c r="C135" s="101">
        <v>147</v>
      </c>
      <c r="D135" s="80">
        <v>33</v>
      </c>
      <c r="E135" s="80">
        <v>33</v>
      </c>
      <c r="F135" s="80">
        <v>65</v>
      </c>
      <c r="G135" s="81">
        <v>40</v>
      </c>
      <c r="H135" s="230">
        <f t="shared" si="4"/>
        <v>0.28985507246376813</v>
      </c>
      <c r="I135" s="231">
        <f t="shared" si="5"/>
        <v>1</v>
      </c>
    </row>
    <row r="136" spans="1:9" ht="16" x14ac:dyDescent="0.2">
      <c r="A136" s="73">
        <v>134</v>
      </c>
      <c r="B136" s="74" t="s">
        <v>415</v>
      </c>
      <c r="C136" s="101">
        <v>145</v>
      </c>
      <c r="D136" s="80">
        <v>143</v>
      </c>
      <c r="E136" s="80">
        <v>137</v>
      </c>
      <c r="F136" s="80"/>
      <c r="G136" s="81">
        <v>2</v>
      </c>
      <c r="H136" s="230">
        <f t="shared" si="4"/>
        <v>1.3793103448275862E-2</v>
      </c>
      <c r="I136" s="231">
        <f t="shared" si="5"/>
        <v>0.95804195804195802</v>
      </c>
    </row>
    <row r="137" spans="1:9" ht="16" x14ac:dyDescent="0.2">
      <c r="A137" s="73">
        <v>135</v>
      </c>
      <c r="B137" s="77" t="s">
        <v>340</v>
      </c>
      <c r="C137" s="101">
        <v>124</v>
      </c>
      <c r="D137" s="80">
        <v>113</v>
      </c>
      <c r="E137" s="80">
        <v>68</v>
      </c>
      <c r="F137" s="80">
        <v>0</v>
      </c>
      <c r="G137" s="81">
        <v>4</v>
      </c>
      <c r="H137" s="230">
        <f t="shared" si="4"/>
        <v>3.4188034188034191E-2</v>
      </c>
      <c r="I137" s="231">
        <f t="shared" si="5"/>
        <v>0.60176991150442483</v>
      </c>
    </row>
    <row r="138" spans="1:9" ht="16" x14ac:dyDescent="0.2">
      <c r="A138" s="73">
        <v>136</v>
      </c>
      <c r="B138" s="77" t="s">
        <v>239</v>
      </c>
      <c r="C138" s="101">
        <v>120</v>
      </c>
      <c r="D138" s="80">
        <v>113</v>
      </c>
      <c r="E138" s="80">
        <v>78</v>
      </c>
      <c r="F138" s="80"/>
      <c r="G138" s="81">
        <v>2</v>
      </c>
      <c r="H138" s="230">
        <f t="shared" si="4"/>
        <v>1.7391304347826087E-2</v>
      </c>
      <c r="I138" s="231">
        <f t="shared" si="5"/>
        <v>0.69026548672566368</v>
      </c>
    </row>
    <row r="139" spans="1:9" ht="16" x14ac:dyDescent="0.2">
      <c r="A139" s="73">
        <v>137</v>
      </c>
      <c r="B139" s="77" t="s">
        <v>74</v>
      </c>
      <c r="C139" s="101">
        <v>111</v>
      </c>
      <c r="D139" s="80">
        <v>78</v>
      </c>
      <c r="E139" s="80">
        <v>40</v>
      </c>
      <c r="F139" s="80">
        <v>4</v>
      </c>
      <c r="G139" s="81">
        <v>0</v>
      </c>
      <c r="H139" s="230">
        <f t="shared" si="4"/>
        <v>0</v>
      </c>
      <c r="I139" s="231">
        <f t="shared" si="5"/>
        <v>0.51282051282051277</v>
      </c>
    </row>
    <row r="140" spans="1:9" ht="16" x14ac:dyDescent="0.2">
      <c r="A140" s="73">
        <v>138</v>
      </c>
      <c r="B140" s="77" t="s">
        <v>107</v>
      </c>
      <c r="C140" s="101">
        <v>94</v>
      </c>
      <c r="D140" s="80">
        <v>69</v>
      </c>
      <c r="E140" s="80">
        <v>21</v>
      </c>
      <c r="F140" s="80">
        <v>10</v>
      </c>
      <c r="G140" s="81">
        <v>11</v>
      </c>
      <c r="H140" s="230">
        <f t="shared" si="4"/>
        <v>0.12222222222222222</v>
      </c>
      <c r="I140" s="231">
        <f t="shared" si="5"/>
        <v>0.30434782608695654</v>
      </c>
    </row>
    <row r="141" spans="1:9" ht="16" x14ac:dyDescent="0.2">
      <c r="A141" s="73">
        <v>139</v>
      </c>
      <c r="B141" s="77" t="s">
        <v>144</v>
      </c>
      <c r="C141" s="101">
        <v>91</v>
      </c>
      <c r="D141" s="80">
        <v>81</v>
      </c>
      <c r="E141" s="80">
        <v>45</v>
      </c>
      <c r="F141" s="80">
        <v>0</v>
      </c>
      <c r="G141" s="81">
        <v>9</v>
      </c>
      <c r="H141" s="230">
        <f t="shared" si="4"/>
        <v>0.1</v>
      </c>
      <c r="I141" s="231">
        <f t="shared" si="5"/>
        <v>0.55555555555555558</v>
      </c>
    </row>
    <row r="142" spans="1:9" ht="17" thickBot="1" x14ac:dyDescent="0.25">
      <c r="A142" s="73">
        <v>140</v>
      </c>
      <c r="B142" s="256" t="s">
        <v>315</v>
      </c>
      <c r="C142" s="101">
        <v>74</v>
      </c>
      <c r="D142" s="80">
        <v>66</v>
      </c>
      <c r="E142" s="80">
        <v>56</v>
      </c>
      <c r="F142" s="80">
        <v>0</v>
      </c>
      <c r="G142" s="81">
        <v>8</v>
      </c>
      <c r="H142" s="230">
        <f t="shared" si="4"/>
        <v>0.10810810810810811</v>
      </c>
      <c r="I142" s="231">
        <f t="shared" si="5"/>
        <v>0.84848484848484851</v>
      </c>
    </row>
    <row r="143" spans="1:9" ht="17" thickBot="1" x14ac:dyDescent="0.25">
      <c r="A143" s="73">
        <v>141</v>
      </c>
      <c r="B143" s="257" t="s">
        <v>512</v>
      </c>
      <c r="C143" s="101">
        <v>73</v>
      </c>
      <c r="D143" s="80">
        <v>52</v>
      </c>
      <c r="E143" s="80">
        <v>51</v>
      </c>
      <c r="F143" s="80">
        <v>0</v>
      </c>
      <c r="G143" s="81">
        <v>1</v>
      </c>
      <c r="H143" s="230">
        <f t="shared" si="4"/>
        <v>1.8867924528301886E-2</v>
      </c>
      <c r="I143" s="231">
        <f t="shared" si="5"/>
        <v>0.98076923076923073</v>
      </c>
    </row>
    <row r="144" spans="1:9" ht="16" x14ac:dyDescent="0.2">
      <c r="A144" s="73">
        <v>142</v>
      </c>
      <c r="B144" s="74" t="s">
        <v>50</v>
      </c>
      <c r="C144" s="101">
        <v>72</v>
      </c>
      <c r="D144" s="80">
        <v>61</v>
      </c>
      <c r="E144" s="80">
        <v>33</v>
      </c>
      <c r="F144" s="80">
        <v>1</v>
      </c>
      <c r="G144" s="81">
        <v>4</v>
      </c>
      <c r="H144" s="230">
        <f t="shared" si="4"/>
        <v>6.0606060606060608E-2</v>
      </c>
      <c r="I144" s="231">
        <f t="shared" si="5"/>
        <v>0.54098360655737709</v>
      </c>
    </row>
    <row r="145" spans="1:9" ht="17" thickBot="1" x14ac:dyDescent="0.25">
      <c r="A145" s="73">
        <v>143</v>
      </c>
      <c r="B145" s="256" t="s">
        <v>229</v>
      </c>
      <c r="C145" s="101">
        <v>72</v>
      </c>
      <c r="D145" s="80">
        <v>54</v>
      </c>
      <c r="E145" s="80">
        <v>18</v>
      </c>
      <c r="F145" s="80">
        <v>1</v>
      </c>
      <c r="G145" s="81">
        <v>14</v>
      </c>
      <c r="H145" s="230">
        <f t="shared" si="4"/>
        <v>0.20289855072463769</v>
      </c>
      <c r="I145" s="231">
        <f t="shared" si="5"/>
        <v>0.33333333333333331</v>
      </c>
    </row>
    <row r="146" spans="1:9" ht="17" thickBot="1" x14ac:dyDescent="0.25">
      <c r="A146" s="73">
        <v>144</v>
      </c>
      <c r="B146" s="257" t="s">
        <v>508</v>
      </c>
      <c r="C146" s="101">
        <v>69</v>
      </c>
      <c r="D146" s="80">
        <v>69</v>
      </c>
      <c r="E146" s="80">
        <v>12</v>
      </c>
      <c r="F146" s="80"/>
      <c r="G146" s="81"/>
      <c r="H146" s="230">
        <f t="shared" si="4"/>
        <v>0</v>
      </c>
      <c r="I146" s="231">
        <f t="shared" si="5"/>
        <v>0.17391304347826086</v>
      </c>
    </row>
    <row r="147" spans="1:9" ht="17" thickBot="1" x14ac:dyDescent="0.25">
      <c r="A147" s="73">
        <v>145</v>
      </c>
      <c r="B147" s="257" t="s">
        <v>200</v>
      </c>
      <c r="C147" s="101">
        <v>63</v>
      </c>
      <c r="D147" s="80">
        <v>55</v>
      </c>
      <c r="E147" s="80">
        <v>39</v>
      </c>
      <c r="F147" s="80">
        <v>0</v>
      </c>
      <c r="G147" s="81">
        <v>4</v>
      </c>
      <c r="H147" s="230">
        <f t="shared" si="4"/>
        <v>6.7796610169491525E-2</v>
      </c>
      <c r="I147" s="231">
        <f t="shared" si="5"/>
        <v>0.70909090909090911</v>
      </c>
    </row>
    <row r="148" spans="1:9" ht="17" thickBot="1" x14ac:dyDescent="0.25">
      <c r="A148" s="73">
        <v>146</v>
      </c>
      <c r="B148" s="261" t="s">
        <v>554</v>
      </c>
      <c r="C148" s="101">
        <v>62</v>
      </c>
      <c r="D148" s="80">
        <v>6</v>
      </c>
      <c r="E148" s="80">
        <v>1</v>
      </c>
      <c r="F148" s="80">
        <v>46</v>
      </c>
      <c r="G148" s="81"/>
      <c r="H148" s="230">
        <f t="shared" si="4"/>
        <v>0</v>
      </c>
      <c r="I148" s="231">
        <f t="shared" si="5"/>
        <v>0.16666666666666666</v>
      </c>
    </row>
    <row r="149" spans="1:9" ht="17" thickBot="1" x14ac:dyDescent="0.25">
      <c r="A149" s="73">
        <v>147</v>
      </c>
      <c r="B149" s="257" t="s">
        <v>67</v>
      </c>
      <c r="C149" s="101">
        <v>58</v>
      </c>
      <c r="D149" s="80">
        <v>56</v>
      </c>
      <c r="E149" s="80">
        <v>28</v>
      </c>
      <c r="F149" s="80">
        <v>0</v>
      </c>
      <c r="G149" s="81">
        <v>0</v>
      </c>
      <c r="H149" s="230">
        <f t="shared" si="4"/>
        <v>0</v>
      </c>
      <c r="I149" s="231">
        <f t="shared" si="5"/>
        <v>0.5</v>
      </c>
    </row>
    <row r="150" spans="1:9" ht="16" x14ac:dyDescent="0.2">
      <c r="A150" s="73">
        <v>148</v>
      </c>
      <c r="B150" s="74" t="s">
        <v>85</v>
      </c>
      <c r="C150" s="101">
        <v>56</v>
      </c>
      <c r="D150" s="80">
        <v>49</v>
      </c>
      <c r="E150" s="80">
        <v>27</v>
      </c>
      <c r="F150" s="80">
        <v>0</v>
      </c>
      <c r="G150" s="81">
        <v>2</v>
      </c>
      <c r="H150" s="230">
        <f t="shared" si="4"/>
        <v>3.9215686274509803E-2</v>
      </c>
      <c r="I150" s="231">
        <f t="shared" si="5"/>
        <v>0.55102040816326525</v>
      </c>
    </row>
    <row r="151" spans="1:9" ht="16" x14ac:dyDescent="0.2">
      <c r="A151" s="73">
        <v>149</v>
      </c>
      <c r="B151" s="77" t="s">
        <v>83</v>
      </c>
      <c r="C151" s="101">
        <v>55</v>
      </c>
      <c r="D151" s="80">
        <v>34</v>
      </c>
      <c r="E151" s="80">
        <v>12</v>
      </c>
      <c r="F151" s="80">
        <v>12</v>
      </c>
      <c r="G151" s="81">
        <v>1</v>
      </c>
      <c r="H151" s="230">
        <f t="shared" si="4"/>
        <v>2.1276595744680851E-2</v>
      </c>
      <c r="I151" s="231">
        <f t="shared" si="5"/>
        <v>0.35294117647058826</v>
      </c>
    </row>
    <row r="152" spans="1:9" ht="16" x14ac:dyDescent="0.2">
      <c r="A152" s="73">
        <v>150</v>
      </c>
      <c r="B152" s="77" t="s">
        <v>195</v>
      </c>
      <c r="C152" s="101">
        <v>53</v>
      </c>
      <c r="D152" s="80">
        <v>42</v>
      </c>
      <c r="E152" s="80">
        <v>26</v>
      </c>
      <c r="F152" s="80">
        <v>2</v>
      </c>
      <c r="G152" s="81">
        <v>1</v>
      </c>
      <c r="H152" s="230">
        <f t="shared" si="4"/>
        <v>2.2222222222222223E-2</v>
      </c>
      <c r="I152" s="231">
        <f t="shared" si="5"/>
        <v>0.61904761904761907</v>
      </c>
    </row>
    <row r="153" spans="1:9" ht="17" thickBot="1" x14ac:dyDescent="0.25">
      <c r="A153" s="73">
        <v>151</v>
      </c>
      <c r="B153" s="256" t="s">
        <v>348</v>
      </c>
      <c r="C153" s="101">
        <v>51</v>
      </c>
      <c r="D153" s="80">
        <v>41</v>
      </c>
      <c r="E153" s="80">
        <v>24</v>
      </c>
      <c r="F153" s="80">
        <v>0</v>
      </c>
      <c r="G153" s="81">
        <v>4</v>
      </c>
      <c r="H153" s="230">
        <f t="shared" si="4"/>
        <v>8.8888888888888892E-2</v>
      </c>
      <c r="I153" s="231">
        <f t="shared" si="5"/>
        <v>0.58536585365853655</v>
      </c>
    </row>
    <row r="154" spans="1:9" ht="17" thickBot="1" x14ac:dyDescent="0.25">
      <c r="A154" s="73">
        <v>152</v>
      </c>
      <c r="B154" s="257" t="s">
        <v>21</v>
      </c>
      <c r="C154" s="101">
        <v>48</v>
      </c>
      <c r="D154" s="80">
        <v>28</v>
      </c>
      <c r="E154" s="80">
        <v>12</v>
      </c>
      <c r="F154" s="80">
        <v>1</v>
      </c>
      <c r="G154" s="81">
        <v>5</v>
      </c>
      <c r="H154" s="230">
        <f t="shared" si="4"/>
        <v>0.14705882352941177</v>
      </c>
      <c r="I154" s="231">
        <f t="shared" si="5"/>
        <v>0.42857142857142855</v>
      </c>
    </row>
    <row r="155" spans="1:9" ht="16" x14ac:dyDescent="0.2">
      <c r="A155" s="73">
        <v>153</v>
      </c>
      <c r="B155" s="74" t="s">
        <v>559</v>
      </c>
      <c r="C155" s="101">
        <v>47</v>
      </c>
      <c r="D155" s="80">
        <v>37</v>
      </c>
      <c r="E155" s="80">
        <v>3</v>
      </c>
      <c r="F155" s="80"/>
      <c r="G155" s="81">
        <v>4</v>
      </c>
      <c r="H155" s="230">
        <f t="shared" si="4"/>
        <v>9.7560975609756101E-2</v>
      </c>
      <c r="I155" s="231">
        <f t="shared" si="5"/>
        <v>8.1081081081081086E-2</v>
      </c>
    </row>
    <row r="156" spans="1:9" ht="16" x14ac:dyDescent="0.2">
      <c r="A156" s="73">
        <v>154</v>
      </c>
      <c r="B156" s="77" t="s">
        <v>193</v>
      </c>
      <c r="C156" s="101">
        <v>42</v>
      </c>
      <c r="D156" s="80">
        <v>35</v>
      </c>
      <c r="E156" s="80">
        <v>30</v>
      </c>
      <c r="F156" s="80">
        <v>4</v>
      </c>
      <c r="G156" s="81">
        <v>5</v>
      </c>
      <c r="H156" s="230">
        <f t="shared" si="4"/>
        <v>0.11363636363636363</v>
      </c>
      <c r="I156" s="231">
        <f t="shared" si="5"/>
        <v>0.8571428571428571</v>
      </c>
    </row>
    <row r="157" spans="1:9" ht="17" thickBot="1" x14ac:dyDescent="0.25">
      <c r="A157" s="73">
        <v>155</v>
      </c>
      <c r="B157" s="256" t="s">
        <v>384</v>
      </c>
      <c r="C157" s="101">
        <v>41</v>
      </c>
      <c r="D157" s="80">
        <v>20</v>
      </c>
      <c r="E157" s="80">
        <v>20</v>
      </c>
      <c r="F157" s="80">
        <v>2</v>
      </c>
      <c r="G157" s="81">
        <v>2</v>
      </c>
      <c r="H157" s="230">
        <f t="shared" si="4"/>
        <v>8.3333333333333329E-2</v>
      </c>
      <c r="I157" s="231">
        <f t="shared" si="5"/>
        <v>1</v>
      </c>
    </row>
    <row r="158" spans="1:9" ht="17" thickBot="1" x14ac:dyDescent="0.25">
      <c r="A158" s="73">
        <v>156</v>
      </c>
      <c r="B158" s="257" t="s">
        <v>157</v>
      </c>
      <c r="C158" s="101">
        <v>40</v>
      </c>
      <c r="D158" s="80">
        <v>28</v>
      </c>
      <c r="E158" s="80">
        <v>17</v>
      </c>
      <c r="F158" s="80">
        <v>0</v>
      </c>
      <c r="G158" s="81">
        <v>9</v>
      </c>
      <c r="H158" s="230">
        <f t="shared" si="4"/>
        <v>0.24324324324324326</v>
      </c>
      <c r="I158" s="231">
        <f t="shared" si="5"/>
        <v>0.6071428571428571</v>
      </c>
    </row>
    <row r="159" spans="1:9" ht="17" thickBot="1" x14ac:dyDescent="0.25">
      <c r="A159" s="73">
        <v>157</v>
      </c>
      <c r="B159" s="257" t="s">
        <v>370</v>
      </c>
      <c r="C159" s="101">
        <v>37</v>
      </c>
      <c r="D159" s="80">
        <v>36</v>
      </c>
      <c r="E159" s="80"/>
      <c r="F159" s="80"/>
      <c r="G159" s="81">
        <v>1</v>
      </c>
      <c r="H159" s="230">
        <f t="shared" si="4"/>
        <v>2.7027027027027029E-2</v>
      </c>
      <c r="I159" s="231">
        <f t="shared" si="5"/>
        <v>0</v>
      </c>
    </row>
    <row r="160" spans="1:9" ht="16" x14ac:dyDescent="0.2">
      <c r="A160" s="73">
        <v>158</v>
      </c>
      <c r="B160" s="74" t="s">
        <v>129</v>
      </c>
      <c r="C160" s="101">
        <v>36</v>
      </c>
      <c r="D160" s="80">
        <v>24</v>
      </c>
      <c r="E160" s="80">
        <v>7</v>
      </c>
      <c r="F160" s="80">
        <v>1</v>
      </c>
      <c r="G160" s="81">
        <v>0</v>
      </c>
      <c r="H160" s="230">
        <f t="shared" si="4"/>
        <v>0</v>
      </c>
      <c r="I160" s="231">
        <f t="shared" si="5"/>
        <v>0.29166666666666669</v>
      </c>
    </row>
    <row r="161" spans="1:9" ht="16" x14ac:dyDescent="0.2">
      <c r="A161" s="73">
        <v>159</v>
      </c>
      <c r="B161" s="77" t="s">
        <v>162</v>
      </c>
      <c r="C161" s="101">
        <v>31</v>
      </c>
      <c r="D161" s="80">
        <v>11</v>
      </c>
      <c r="E161" s="80">
        <v>5</v>
      </c>
      <c r="F161" s="80">
        <v>14</v>
      </c>
      <c r="G161" s="81">
        <v>2</v>
      </c>
      <c r="H161" s="230">
        <f t="shared" si="4"/>
        <v>7.407407407407407E-2</v>
      </c>
      <c r="I161" s="231">
        <f t="shared" si="5"/>
        <v>0.45454545454545453</v>
      </c>
    </row>
    <row r="162" spans="1:9" ht="16" x14ac:dyDescent="0.2">
      <c r="A162" s="73">
        <v>160</v>
      </c>
      <c r="B162" s="77" t="s">
        <v>124</v>
      </c>
      <c r="C162" s="101">
        <v>31</v>
      </c>
      <c r="D162" s="80">
        <v>22</v>
      </c>
      <c r="E162" s="80">
        <v>19</v>
      </c>
      <c r="F162" s="80">
        <v>7</v>
      </c>
      <c r="G162" s="81"/>
      <c r="H162" s="230">
        <f t="shared" si="4"/>
        <v>0</v>
      </c>
      <c r="I162" s="231">
        <f t="shared" si="5"/>
        <v>0.86363636363636365</v>
      </c>
    </row>
    <row r="163" spans="1:9" ht="16" x14ac:dyDescent="0.2">
      <c r="A163" s="73">
        <v>161</v>
      </c>
      <c r="B163" s="77" t="s">
        <v>71</v>
      </c>
      <c r="C163" s="101">
        <v>29</v>
      </c>
      <c r="D163" s="80">
        <v>28</v>
      </c>
      <c r="E163" s="80">
        <v>11</v>
      </c>
      <c r="F163" s="80">
        <v>0</v>
      </c>
      <c r="G163" s="81">
        <v>0</v>
      </c>
      <c r="H163" s="230">
        <f t="shared" ref="H163:H166" si="6">IF(C163&lt;&gt;0,G163/(D163+F163+G163),"")</f>
        <v>0</v>
      </c>
      <c r="I163" s="231">
        <f t="shared" ref="I163:I166" si="7">IF(D163&lt;&gt;0,E163/D163,"")</f>
        <v>0.39285714285714285</v>
      </c>
    </row>
    <row r="164" spans="1:9" ht="17" thickBot="1" x14ac:dyDescent="0.25">
      <c r="A164" s="73">
        <v>162</v>
      </c>
      <c r="B164" s="256" t="s">
        <v>146</v>
      </c>
      <c r="C164" s="101">
        <v>25</v>
      </c>
      <c r="D164" s="80">
        <v>19</v>
      </c>
      <c r="E164" s="80">
        <v>4</v>
      </c>
      <c r="F164" s="80">
        <v>1</v>
      </c>
      <c r="G164" s="81">
        <v>0</v>
      </c>
      <c r="H164" s="230">
        <f t="shared" si="6"/>
        <v>0</v>
      </c>
      <c r="I164" s="231">
        <f t="shared" si="7"/>
        <v>0.21052631578947367</v>
      </c>
    </row>
    <row r="165" spans="1:9" ht="17" thickBot="1" x14ac:dyDescent="0.25">
      <c r="A165" s="73">
        <v>163</v>
      </c>
      <c r="B165" s="257" t="s">
        <v>163</v>
      </c>
      <c r="C165" s="101">
        <v>24</v>
      </c>
      <c r="D165" s="80">
        <v>19</v>
      </c>
      <c r="E165" s="80">
        <v>11</v>
      </c>
      <c r="F165" s="80">
        <v>0</v>
      </c>
      <c r="G165" s="81">
        <v>2</v>
      </c>
      <c r="H165" s="230">
        <f t="shared" si="6"/>
        <v>9.5238095238095233E-2</v>
      </c>
      <c r="I165" s="231">
        <f t="shared" si="7"/>
        <v>0.57894736842105265</v>
      </c>
    </row>
    <row r="166" spans="1:9" ht="16" x14ac:dyDescent="0.2">
      <c r="A166" s="73">
        <v>164</v>
      </c>
      <c r="B166" s="74" t="s">
        <v>90</v>
      </c>
      <c r="C166" s="101">
        <v>21</v>
      </c>
      <c r="D166" s="80">
        <v>16</v>
      </c>
      <c r="E166" s="80">
        <v>9</v>
      </c>
      <c r="F166" s="80">
        <v>0</v>
      </c>
      <c r="G166" s="81">
        <v>2</v>
      </c>
      <c r="H166" s="230">
        <f t="shared" si="6"/>
        <v>0.1111111111111111</v>
      </c>
      <c r="I166" s="231">
        <f t="shared" si="7"/>
        <v>0.5625</v>
      </c>
    </row>
    <row r="167" spans="1:9" ht="17" thickBot="1" x14ac:dyDescent="0.25">
      <c r="A167" s="73">
        <v>165</v>
      </c>
      <c r="B167" s="256" t="s">
        <v>149</v>
      </c>
      <c r="C167" s="101">
        <v>18</v>
      </c>
      <c r="D167" s="80">
        <v>17</v>
      </c>
      <c r="E167" s="80">
        <v>4</v>
      </c>
      <c r="F167" s="80">
        <v>0</v>
      </c>
      <c r="G167" s="81">
        <v>1</v>
      </c>
      <c r="H167" s="230">
        <f>IF(C167&lt;&gt;0,G167/(D167+F167+G167),"")</f>
        <v>5.5555555555555552E-2</v>
      </c>
      <c r="I167" s="231">
        <f>IF(D167&lt;&gt;0,E167/D167,"")</f>
        <v>0.23529411764705882</v>
      </c>
    </row>
    <row r="168" spans="1:9" ht="17" thickBot="1" x14ac:dyDescent="0.25">
      <c r="A168" s="73">
        <v>166</v>
      </c>
      <c r="B168" s="261" t="s">
        <v>537</v>
      </c>
      <c r="C168" s="101">
        <v>14</v>
      </c>
      <c r="D168" s="80">
        <v>13</v>
      </c>
      <c r="E168" s="80"/>
      <c r="F168" s="80"/>
      <c r="G168" s="81">
        <v>1</v>
      </c>
      <c r="H168" s="230">
        <f t="shared" ref="H168:H175" si="8">IF(C168&lt;&gt;0,G168/(D168+F168+G168),"")</f>
        <v>7.1428571428571425E-2</v>
      </c>
      <c r="I168" s="231">
        <f t="shared" ref="I168:I175" si="9">IF(D168&lt;&gt;0,E168/D168,"")</f>
        <v>0</v>
      </c>
    </row>
    <row r="169" spans="1:9" ht="16" x14ac:dyDescent="0.2">
      <c r="A169" s="73">
        <v>167</v>
      </c>
      <c r="B169" s="74" t="s">
        <v>88</v>
      </c>
      <c r="C169" s="101">
        <v>13</v>
      </c>
      <c r="D169" s="80">
        <v>13</v>
      </c>
      <c r="E169" s="80">
        <v>9</v>
      </c>
      <c r="F169" s="80">
        <v>0</v>
      </c>
      <c r="G169" s="81">
        <v>0</v>
      </c>
      <c r="H169" s="230">
        <f t="shared" si="8"/>
        <v>0</v>
      </c>
      <c r="I169" s="231">
        <f t="shared" si="9"/>
        <v>0.69230769230769229</v>
      </c>
    </row>
    <row r="170" spans="1:9" ht="16" x14ac:dyDescent="0.2">
      <c r="A170" s="73">
        <v>168</v>
      </c>
      <c r="B170" s="77" t="s">
        <v>358</v>
      </c>
      <c r="C170" s="101">
        <v>6</v>
      </c>
      <c r="D170" s="80">
        <v>6</v>
      </c>
      <c r="E170" s="80"/>
      <c r="F170" s="80"/>
      <c r="G170" s="81"/>
      <c r="H170" s="230">
        <f t="shared" si="8"/>
        <v>0</v>
      </c>
      <c r="I170" s="231">
        <f t="shared" si="9"/>
        <v>0</v>
      </c>
    </row>
    <row r="171" spans="1:9" ht="16" x14ac:dyDescent="0.2">
      <c r="A171" s="73">
        <v>169</v>
      </c>
      <c r="B171" s="77" t="s">
        <v>68</v>
      </c>
      <c r="C171" s="101">
        <v>5</v>
      </c>
      <c r="D171" s="80">
        <v>4</v>
      </c>
      <c r="E171" s="80">
        <v>0</v>
      </c>
      <c r="F171" s="80">
        <v>1</v>
      </c>
      <c r="G171" s="81">
        <v>0</v>
      </c>
      <c r="H171" s="230">
        <f t="shared" si="8"/>
        <v>0</v>
      </c>
      <c r="I171" s="231">
        <f t="shared" si="9"/>
        <v>0</v>
      </c>
    </row>
    <row r="172" spans="1:9" ht="16" x14ac:dyDescent="0.2">
      <c r="A172" s="73">
        <v>170</v>
      </c>
      <c r="B172" s="77" t="s">
        <v>375</v>
      </c>
      <c r="C172" s="101">
        <v>3</v>
      </c>
      <c r="D172" s="80">
        <v>3</v>
      </c>
      <c r="E172" s="80">
        <v>1</v>
      </c>
      <c r="F172" s="80"/>
      <c r="G172" s="81"/>
      <c r="H172" s="230">
        <f t="shared" si="8"/>
        <v>0</v>
      </c>
      <c r="I172" s="231">
        <f t="shared" si="9"/>
        <v>0.33333333333333331</v>
      </c>
    </row>
    <row r="173" spans="1:9" ht="17" thickBot="1" x14ac:dyDescent="0.25">
      <c r="A173" s="73">
        <v>171</v>
      </c>
      <c r="B173" s="258" t="s">
        <v>549</v>
      </c>
      <c r="C173" s="253">
        <v>3</v>
      </c>
      <c r="D173" s="254"/>
      <c r="E173" s="254"/>
      <c r="F173" s="254">
        <v>3</v>
      </c>
      <c r="G173" s="255"/>
      <c r="H173" s="230">
        <f t="shared" si="8"/>
        <v>0</v>
      </c>
      <c r="I173" s="231" t="str">
        <f t="shared" si="9"/>
        <v/>
      </c>
    </row>
    <row r="174" spans="1:9" ht="18" thickTop="1" thickBot="1" x14ac:dyDescent="0.25">
      <c r="A174" s="73">
        <v>172</v>
      </c>
      <c r="B174" s="256" t="s">
        <v>59</v>
      </c>
      <c r="C174" s="101">
        <v>3</v>
      </c>
      <c r="D174" s="80">
        <v>2</v>
      </c>
      <c r="E174" s="80">
        <v>1</v>
      </c>
      <c r="F174" s="80">
        <v>0</v>
      </c>
      <c r="G174" s="81">
        <v>0</v>
      </c>
      <c r="H174" s="265">
        <f t="shared" si="8"/>
        <v>0</v>
      </c>
      <c r="I174" s="128">
        <f t="shared" si="9"/>
        <v>0.5</v>
      </c>
    </row>
    <row r="175" spans="1:9" ht="18" thickTop="1" thickBot="1" x14ac:dyDescent="0.25">
      <c r="B175" s="152" t="s">
        <v>244</v>
      </c>
      <c r="C175" s="103">
        <v>2926104</v>
      </c>
      <c r="D175" s="82">
        <v>2396279</v>
      </c>
      <c r="E175" s="82">
        <v>1688586</v>
      </c>
      <c r="F175" s="82">
        <v>53884</v>
      </c>
      <c r="G175" s="83">
        <v>379207</v>
      </c>
      <c r="H175" s="263">
        <f t="shared" si="8"/>
        <v>0.13402524236844243</v>
      </c>
      <c r="I175" s="264">
        <f t="shared" si="9"/>
        <v>0.70467003216236501</v>
      </c>
    </row>
    <row r="176" spans="1:9" x14ac:dyDescent="0.2">
      <c r="B176"/>
      <c r="C176"/>
      <c r="D176"/>
      <c r="E176"/>
    </row>
    <row r="177" customFormat="1" ht="17" thickTop="1" thickBot="1" x14ac:dyDescent="0.25"/>
    <row r="178" customFormat="1" x14ac:dyDescent="0.2"/>
    <row r="179" customFormat="1" ht="16" thickBot="1" x14ac:dyDescent="0.25"/>
    <row r="180" customFormat="1" ht="16" thickBot="1" x14ac:dyDescent="0.25"/>
    <row r="181" customFormat="1" ht="16" thickBot="1" x14ac:dyDescent="0.25"/>
    <row r="182" customFormat="1" ht="17" thickTop="1" thickBot="1" x14ac:dyDescent="0.25"/>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sheetData>
  <autoFilter ref="A2:I168" xr:uid="{00000000-0009-0000-0000-00000600000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CF28"/>
  <sheetViews>
    <sheetView topLeftCell="A9" workbookViewId="0">
      <selection activeCell="G10" sqref="G10"/>
    </sheetView>
  </sheetViews>
  <sheetFormatPr baseColWidth="10" defaultColWidth="8.83203125" defaultRowHeight="15" x14ac:dyDescent="0.2"/>
  <cols>
    <col min="1" max="1" width="15.6640625" customWidth="1"/>
    <col min="2" max="2" width="10.6640625" style="26" customWidth="1"/>
    <col min="3" max="4" width="10.6640625" customWidth="1"/>
    <col min="5" max="5" width="8.1640625" customWidth="1"/>
    <col min="7" max="83" width="38.1640625" bestFit="1" customWidth="1"/>
    <col min="84" max="84" width="11.1640625" bestFit="1" customWidth="1"/>
  </cols>
  <sheetData>
    <row r="1" spans="1:84" s="29" customFormat="1" ht="17" thickTop="1" thickBot="1" x14ac:dyDescent="0.25">
      <c r="A1" s="160"/>
      <c r="B1" s="159" t="s">
        <v>245</v>
      </c>
      <c r="C1" s="160"/>
      <c r="D1" s="160"/>
      <c r="E1" s="160"/>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row>
    <row r="2" spans="1:84" s="27" customFormat="1" ht="65" thickBot="1" x14ac:dyDescent="0.25">
      <c r="A2" s="158" t="s">
        <v>236</v>
      </c>
      <c r="B2" s="104" t="s">
        <v>484</v>
      </c>
      <c r="C2" s="104" t="s">
        <v>485</v>
      </c>
      <c r="D2" s="104" t="s">
        <v>486</v>
      </c>
      <c r="E2" s="104" t="s">
        <v>487</v>
      </c>
      <c r="F2" s="157" t="s">
        <v>466</v>
      </c>
    </row>
    <row r="3" spans="1:84" x14ac:dyDescent="0.2">
      <c r="A3" s="144" t="s">
        <v>418</v>
      </c>
      <c r="B3" s="141">
        <v>6</v>
      </c>
      <c r="C3" s="142">
        <v>6</v>
      </c>
      <c r="D3" s="142">
        <v>1</v>
      </c>
      <c r="E3" s="143">
        <v>1</v>
      </c>
      <c r="F3" s="135">
        <f>IF(C3&lt;&gt;0,E3/(C3+E3),"")</f>
        <v>0.14285714285714285</v>
      </c>
    </row>
    <row r="4" spans="1:84" x14ac:dyDescent="0.2">
      <c r="A4" s="67" t="s">
        <v>395</v>
      </c>
      <c r="B4" s="63">
        <v>174</v>
      </c>
      <c r="C4" s="26">
        <v>141</v>
      </c>
      <c r="D4" s="26">
        <v>9</v>
      </c>
      <c r="E4" s="64">
        <v>11</v>
      </c>
      <c r="F4" s="135">
        <f t="shared" ref="F4:F26" si="0">IF(C4&lt;&gt;0,E4/(C4+E4),"")</f>
        <v>7.2368421052631582E-2</v>
      </c>
    </row>
    <row r="5" spans="1:84" x14ac:dyDescent="0.2">
      <c r="A5" s="67" t="s">
        <v>419</v>
      </c>
      <c r="B5" s="63"/>
      <c r="C5" s="26"/>
      <c r="D5" s="26"/>
      <c r="E5" s="64"/>
      <c r="F5" s="135" t="str">
        <f t="shared" si="0"/>
        <v/>
      </c>
    </row>
    <row r="6" spans="1:84" x14ac:dyDescent="0.2">
      <c r="A6" s="67" t="s">
        <v>420</v>
      </c>
      <c r="B6" s="63">
        <v>19</v>
      </c>
      <c r="C6" s="26">
        <v>6</v>
      </c>
      <c r="D6" s="26">
        <v>4</v>
      </c>
      <c r="E6" s="64">
        <v>2</v>
      </c>
      <c r="F6" s="135">
        <f t="shared" si="0"/>
        <v>0.25</v>
      </c>
    </row>
    <row r="7" spans="1:84" x14ac:dyDescent="0.2">
      <c r="A7" s="67" t="s">
        <v>439</v>
      </c>
      <c r="B7" s="63"/>
      <c r="C7" s="26"/>
      <c r="D7" s="26"/>
      <c r="E7" s="64"/>
      <c r="F7" s="135" t="str">
        <f t="shared" si="0"/>
        <v/>
      </c>
    </row>
    <row r="8" spans="1:84" x14ac:dyDescent="0.2">
      <c r="A8" s="67" t="s">
        <v>390</v>
      </c>
      <c r="B8" s="63">
        <v>3</v>
      </c>
      <c r="C8" s="26"/>
      <c r="D8" s="26"/>
      <c r="E8" s="64"/>
      <c r="F8" s="135" t="str">
        <f t="shared" si="0"/>
        <v/>
      </c>
    </row>
    <row r="9" spans="1:84" x14ac:dyDescent="0.2">
      <c r="A9" s="67" t="s">
        <v>392</v>
      </c>
      <c r="B9" s="63">
        <v>6822</v>
      </c>
      <c r="C9" s="26">
        <v>5858</v>
      </c>
      <c r="D9" s="26"/>
      <c r="E9" s="64">
        <v>681</v>
      </c>
      <c r="F9" s="135">
        <f t="shared" si="0"/>
        <v>0.10414436458174033</v>
      </c>
    </row>
    <row r="10" spans="1:84" x14ac:dyDescent="0.2">
      <c r="A10" s="67" t="s">
        <v>397</v>
      </c>
      <c r="B10" s="63">
        <v>1246</v>
      </c>
      <c r="C10" s="26">
        <v>1080</v>
      </c>
      <c r="D10" s="26">
        <v>808</v>
      </c>
      <c r="E10" s="64">
        <v>155</v>
      </c>
      <c r="F10" s="135">
        <f t="shared" si="0"/>
        <v>0.12550607287449392</v>
      </c>
    </row>
    <row r="11" spans="1:84" x14ac:dyDescent="0.2">
      <c r="A11" s="67" t="s">
        <v>422</v>
      </c>
      <c r="B11" s="63">
        <v>1</v>
      </c>
      <c r="C11" s="26"/>
      <c r="D11" s="26"/>
      <c r="E11" s="64">
        <v>1</v>
      </c>
      <c r="F11" s="135" t="str">
        <f t="shared" si="0"/>
        <v/>
      </c>
    </row>
    <row r="12" spans="1:84" x14ac:dyDescent="0.2">
      <c r="A12" s="67" t="s">
        <v>396</v>
      </c>
      <c r="B12" s="63"/>
      <c r="C12" s="26"/>
      <c r="D12" s="26"/>
      <c r="E12" s="64"/>
      <c r="F12" s="135" t="str">
        <f t="shared" si="0"/>
        <v/>
      </c>
    </row>
    <row r="13" spans="1:84" x14ac:dyDescent="0.2">
      <c r="A13" s="67" t="s">
        <v>389</v>
      </c>
      <c r="B13" s="63"/>
      <c r="C13" s="26"/>
      <c r="D13" s="26"/>
      <c r="E13" s="64"/>
      <c r="F13" s="135" t="str">
        <f t="shared" si="0"/>
        <v/>
      </c>
    </row>
    <row r="14" spans="1:84" x14ac:dyDescent="0.2">
      <c r="A14" s="67" t="s">
        <v>408</v>
      </c>
      <c r="B14" s="63">
        <v>6</v>
      </c>
      <c r="C14" s="26">
        <v>6</v>
      </c>
      <c r="D14" s="26">
        <v>3</v>
      </c>
      <c r="E14" s="64"/>
      <c r="F14" s="135">
        <f t="shared" si="0"/>
        <v>0</v>
      </c>
    </row>
    <row r="15" spans="1:84" x14ac:dyDescent="0.2">
      <c r="A15" s="67" t="s">
        <v>426</v>
      </c>
      <c r="B15" s="63"/>
      <c r="C15" s="26"/>
      <c r="D15" s="26"/>
      <c r="E15" s="64"/>
      <c r="F15" s="135" t="str">
        <f t="shared" si="0"/>
        <v/>
      </c>
    </row>
    <row r="16" spans="1:84" x14ac:dyDescent="0.2">
      <c r="A16" s="67" t="s">
        <v>393</v>
      </c>
      <c r="B16" s="63">
        <v>0</v>
      </c>
      <c r="C16" s="26"/>
      <c r="D16" s="26"/>
      <c r="E16" s="64"/>
      <c r="F16" s="135" t="str">
        <f t="shared" si="0"/>
        <v/>
      </c>
    </row>
    <row r="17" spans="1:6" x14ac:dyDescent="0.2">
      <c r="A17" s="67" t="s">
        <v>425</v>
      </c>
      <c r="B17" s="63">
        <v>1</v>
      </c>
      <c r="C17" s="26"/>
      <c r="D17" s="26"/>
      <c r="E17" s="64"/>
      <c r="F17" s="135" t="str">
        <f t="shared" si="0"/>
        <v/>
      </c>
    </row>
    <row r="18" spans="1:6" x14ac:dyDescent="0.2">
      <c r="A18" s="67" t="s">
        <v>429</v>
      </c>
      <c r="B18" s="63"/>
      <c r="C18" s="26"/>
      <c r="D18" s="26"/>
      <c r="E18" s="64"/>
      <c r="F18" s="135" t="str">
        <f t="shared" si="0"/>
        <v/>
      </c>
    </row>
    <row r="19" spans="1:6" x14ac:dyDescent="0.2">
      <c r="A19" s="67" t="s">
        <v>394</v>
      </c>
      <c r="B19" s="63">
        <v>1568</v>
      </c>
      <c r="C19" s="26">
        <v>1170</v>
      </c>
      <c r="D19" s="26">
        <v>962</v>
      </c>
      <c r="E19" s="64">
        <v>236</v>
      </c>
      <c r="F19" s="135">
        <f t="shared" si="0"/>
        <v>0.1678520625889047</v>
      </c>
    </row>
    <row r="20" spans="1:6" x14ac:dyDescent="0.2">
      <c r="A20" s="67" t="s">
        <v>430</v>
      </c>
      <c r="B20" s="63"/>
      <c r="C20" s="26"/>
      <c r="D20" s="26"/>
      <c r="E20" s="64"/>
      <c r="F20" s="135" t="str">
        <f t="shared" si="0"/>
        <v/>
      </c>
    </row>
    <row r="21" spans="1:6" x14ac:dyDescent="0.2">
      <c r="A21" s="67" t="s">
        <v>431</v>
      </c>
      <c r="B21" s="63"/>
      <c r="C21" s="26"/>
      <c r="D21" s="26"/>
      <c r="E21" s="64"/>
      <c r="F21" s="135" t="str">
        <f t="shared" si="0"/>
        <v/>
      </c>
    </row>
    <row r="22" spans="1:6" x14ac:dyDescent="0.2">
      <c r="A22" s="67" t="s">
        <v>398</v>
      </c>
      <c r="B22" s="63">
        <v>78</v>
      </c>
      <c r="C22" s="26">
        <v>74</v>
      </c>
      <c r="D22" s="26"/>
      <c r="E22" s="64">
        <v>4</v>
      </c>
      <c r="F22" s="135">
        <f t="shared" si="0"/>
        <v>5.128205128205128E-2</v>
      </c>
    </row>
    <row r="23" spans="1:6" x14ac:dyDescent="0.2">
      <c r="A23" s="67" t="s">
        <v>436</v>
      </c>
      <c r="B23" s="63">
        <v>0</v>
      </c>
      <c r="C23" s="26">
        <v>0</v>
      </c>
      <c r="D23" s="26">
        <v>0</v>
      </c>
      <c r="E23" s="64">
        <v>0</v>
      </c>
      <c r="F23" s="135" t="str">
        <f t="shared" si="0"/>
        <v/>
      </c>
    </row>
    <row r="24" spans="1:6" x14ac:dyDescent="0.2">
      <c r="A24" s="67" t="s">
        <v>404</v>
      </c>
      <c r="B24" s="63"/>
      <c r="C24" s="26"/>
      <c r="D24" s="26"/>
      <c r="E24" s="64"/>
      <c r="F24" s="135" t="str">
        <f t="shared" si="0"/>
        <v/>
      </c>
    </row>
    <row r="25" spans="1:6" x14ac:dyDescent="0.2">
      <c r="A25" s="67" t="s">
        <v>391</v>
      </c>
      <c r="B25" s="63">
        <v>1898</v>
      </c>
      <c r="C25" s="26">
        <v>1432</v>
      </c>
      <c r="D25" s="26"/>
      <c r="E25" s="64">
        <v>377</v>
      </c>
      <c r="F25" s="135">
        <f t="shared" si="0"/>
        <v>0.20840243228302929</v>
      </c>
    </row>
    <row r="26" spans="1:6" x14ac:dyDescent="0.2">
      <c r="A26" s="67" t="s">
        <v>437</v>
      </c>
      <c r="B26" s="63"/>
      <c r="C26" s="26"/>
      <c r="D26" s="26"/>
      <c r="E26" s="64"/>
      <c r="F26" s="135" t="str">
        <f t="shared" si="0"/>
        <v/>
      </c>
    </row>
    <row r="27" spans="1:6" ht="16" thickBot="1" x14ac:dyDescent="0.25">
      <c r="A27" s="68" t="s">
        <v>399</v>
      </c>
      <c r="B27" s="65">
        <v>19</v>
      </c>
      <c r="C27" s="62">
        <v>19</v>
      </c>
      <c r="D27" s="62">
        <v>9</v>
      </c>
      <c r="E27" s="66">
        <v>0</v>
      </c>
      <c r="F27" s="153">
        <f>IF(C27&lt;&gt;0,E27/(C27+E27),"")</f>
        <v>0</v>
      </c>
    </row>
    <row r="28" spans="1:6" ht="17" thickTop="1" thickBot="1" x14ac:dyDescent="0.25">
      <c r="A28" s="71" t="s">
        <v>244</v>
      </c>
      <c r="B28" s="69">
        <v>11841</v>
      </c>
      <c r="C28" s="70">
        <v>9792</v>
      </c>
      <c r="D28" s="70">
        <v>1796</v>
      </c>
      <c r="E28" s="156">
        <v>1468</v>
      </c>
      <c r="F28" s="154">
        <f>IF(C28&lt;&gt;0,E28/(C28+E28),"")</f>
        <v>0.13037300177619893</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00000"/>
  </sheetPr>
  <dimension ref="A1:R284"/>
  <sheetViews>
    <sheetView zoomScaleNormal="100" workbookViewId="0">
      <pane ySplit="1" topLeftCell="A2" activePane="bottomLeft" state="frozen"/>
      <selection pane="bottomLeft" activeCell="J1" sqref="J1"/>
    </sheetView>
  </sheetViews>
  <sheetFormatPr baseColWidth="10" defaultColWidth="8.83203125" defaultRowHeight="15" x14ac:dyDescent="0.2"/>
  <cols>
    <col min="1" max="1" width="14" customWidth="1"/>
    <col min="2" max="2" width="17.33203125" customWidth="1"/>
    <col min="3" max="3" width="15" customWidth="1"/>
    <col min="4" max="8" width="10.6640625" customWidth="1"/>
    <col min="9" max="18" width="11.6640625" customWidth="1"/>
  </cols>
  <sheetData>
    <row r="1" spans="1:18" ht="154" x14ac:dyDescent="0.2">
      <c r="A1" s="3" t="s">
        <v>526</v>
      </c>
      <c r="B1" s="4" t="s">
        <v>237</v>
      </c>
      <c r="C1" s="5" t="s">
        <v>238</v>
      </c>
      <c r="D1" s="6" t="s">
        <v>462</v>
      </c>
      <c r="E1" s="7" t="s">
        <v>463</v>
      </c>
      <c r="F1" s="7" t="s">
        <v>464</v>
      </c>
      <c r="G1" s="7" t="s">
        <v>465</v>
      </c>
      <c r="H1" s="8" t="s">
        <v>466</v>
      </c>
      <c r="I1" s="268" t="s">
        <v>467</v>
      </c>
      <c r="J1" s="266" t="s">
        <v>576</v>
      </c>
      <c r="K1" s="266" t="s">
        <v>510</v>
      </c>
      <c r="L1" s="266" t="s">
        <v>468</v>
      </c>
      <c r="M1" s="266" t="s">
        <v>469</v>
      </c>
      <c r="N1" s="267" t="s">
        <v>470</v>
      </c>
      <c r="O1" s="9" t="s">
        <v>502</v>
      </c>
      <c r="P1" s="10" t="s">
        <v>503</v>
      </c>
      <c r="Q1" s="10" t="s">
        <v>504</v>
      </c>
      <c r="R1" s="11" t="s">
        <v>505</v>
      </c>
    </row>
    <row r="2" spans="1:18" x14ac:dyDescent="0.2">
      <c r="A2" s="89" t="s">
        <v>451</v>
      </c>
      <c r="B2" s="179" t="s">
        <v>2</v>
      </c>
      <c r="C2" s="179" t="s">
        <v>3</v>
      </c>
      <c r="D2" s="171"/>
      <c r="E2" s="171"/>
      <c r="F2" s="171"/>
      <c r="G2" s="171"/>
      <c r="H2" s="183" t="str">
        <f t="shared" ref="H2:H65" si="0">IF((E2+G2)&lt;&gt;0,G2/(E2+G2),"")</f>
        <v/>
      </c>
      <c r="I2" s="140">
        <v>259</v>
      </c>
      <c r="J2" s="140">
        <v>244</v>
      </c>
      <c r="K2" s="140">
        <v>117</v>
      </c>
      <c r="L2" s="184">
        <f t="shared" ref="L2:L65" si="1">IF(J2&lt;&gt;0,K2/J2,"")</f>
        <v>0.47950819672131145</v>
      </c>
      <c r="M2" s="140">
        <v>15</v>
      </c>
      <c r="N2" s="184">
        <f t="shared" ref="N2:N65" si="2">IF((J2+M2)&lt;&gt;0,M2/(J2+M2),"")</f>
        <v>5.7915057915057917E-2</v>
      </c>
      <c r="O2" s="173">
        <f t="shared" ref="O2:O65" si="3">IF(SUM(D2,I2)&gt;0,SUM(D2,I2),"")</f>
        <v>259</v>
      </c>
      <c r="P2" s="173">
        <f t="shared" ref="P2:P65" si="4">IF( SUM(E2,J2)&gt;0, SUM(E2,J2),"")</f>
        <v>244</v>
      </c>
      <c r="Q2" s="173">
        <f t="shared" ref="Q2:Q65" si="5">IF(SUM(G2,M2)&gt;0,SUM(G2,M2),"")</f>
        <v>15</v>
      </c>
      <c r="R2" s="185">
        <f t="shared" ref="R2:R65" si="6">IFERROR(IF((P2+Q2)&lt;&gt;0,Q2/(P2+Q2),""),"")</f>
        <v>5.7915057915057917E-2</v>
      </c>
    </row>
    <row r="3" spans="1:18" x14ac:dyDescent="0.2">
      <c r="A3" s="89" t="s">
        <v>451</v>
      </c>
      <c r="B3" s="179" t="s">
        <v>4</v>
      </c>
      <c r="C3" s="179" t="s">
        <v>5</v>
      </c>
      <c r="D3" s="171"/>
      <c r="E3" s="171"/>
      <c r="F3" s="171"/>
      <c r="G3" s="171"/>
      <c r="H3" s="183" t="str">
        <f t="shared" si="0"/>
        <v/>
      </c>
      <c r="I3" s="140">
        <v>50</v>
      </c>
      <c r="J3" s="140">
        <v>42</v>
      </c>
      <c r="K3" s="140">
        <v>3</v>
      </c>
      <c r="L3" s="184">
        <f t="shared" si="1"/>
        <v>7.1428571428571425E-2</v>
      </c>
      <c r="M3" s="140">
        <v>8</v>
      </c>
      <c r="N3" s="184">
        <f t="shared" si="2"/>
        <v>0.16</v>
      </c>
      <c r="O3" s="173">
        <f t="shared" si="3"/>
        <v>50</v>
      </c>
      <c r="P3" s="173">
        <f t="shared" si="4"/>
        <v>42</v>
      </c>
      <c r="Q3" s="173">
        <f t="shared" si="5"/>
        <v>8</v>
      </c>
      <c r="R3" s="185">
        <f t="shared" si="6"/>
        <v>0.16</v>
      </c>
    </row>
    <row r="4" spans="1:18" x14ac:dyDescent="0.2">
      <c r="A4" s="89" t="s">
        <v>451</v>
      </c>
      <c r="B4" s="179" t="s">
        <v>8</v>
      </c>
      <c r="C4" s="179" t="s">
        <v>9</v>
      </c>
      <c r="D4" s="171"/>
      <c r="E4" s="171"/>
      <c r="F4" s="171"/>
      <c r="G4" s="171"/>
      <c r="H4" s="183" t="str">
        <f t="shared" si="0"/>
        <v/>
      </c>
      <c r="I4" s="140">
        <v>2</v>
      </c>
      <c r="J4" s="140">
        <v>1</v>
      </c>
      <c r="K4" s="140">
        <v>0</v>
      </c>
      <c r="L4" s="184">
        <f t="shared" si="1"/>
        <v>0</v>
      </c>
      <c r="M4" s="140">
        <v>1</v>
      </c>
      <c r="N4" s="184">
        <f t="shared" si="2"/>
        <v>0.5</v>
      </c>
      <c r="O4" s="173">
        <f t="shared" si="3"/>
        <v>2</v>
      </c>
      <c r="P4" s="173">
        <f t="shared" si="4"/>
        <v>1</v>
      </c>
      <c r="Q4" s="173">
        <f t="shared" si="5"/>
        <v>1</v>
      </c>
      <c r="R4" s="185">
        <f t="shared" si="6"/>
        <v>0.5</v>
      </c>
    </row>
    <row r="5" spans="1:18" x14ac:dyDescent="0.2">
      <c r="A5" s="89" t="s">
        <v>451</v>
      </c>
      <c r="B5" s="179" t="s">
        <v>311</v>
      </c>
      <c r="C5" s="179" t="s">
        <v>312</v>
      </c>
      <c r="D5" s="171"/>
      <c r="E5" s="171"/>
      <c r="F5" s="171"/>
      <c r="G5" s="171"/>
      <c r="H5" s="183" t="str">
        <f t="shared" si="0"/>
        <v/>
      </c>
      <c r="I5" s="140">
        <v>906</v>
      </c>
      <c r="J5" s="140">
        <v>895</v>
      </c>
      <c r="K5" s="140">
        <v>178</v>
      </c>
      <c r="L5" s="184">
        <f t="shared" si="1"/>
        <v>0.19888268156424582</v>
      </c>
      <c r="M5" s="140">
        <v>11</v>
      </c>
      <c r="N5" s="184">
        <f t="shared" si="2"/>
        <v>1.2141280353200883E-2</v>
      </c>
      <c r="O5" s="173">
        <f t="shared" si="3"/>
        <v>906</v>
      </c>
      <c r="P5" s="173">
        <f t="shared" si="4"/>
        <v>895</v>
      </c>
      <c r="Q5" s="173">
        <f t="shared" si="5"/>
        <v>11</v>
      </c>
      <c r="R5" s="185">
        <f t="shared" si="6"/>
        <v>1.2141280353200883E-2</v>
      </c>
    </row>
    <row r="6" spans="1:18" x14ac:dyDescent="0.2">
      <c r="A6" s="89" t="s">
        <v>451</v>
      </c>
      <c r="B6" s="179" t="s">
        <v>10</v>
      </c>
      <c r="C6" s="179" t="s">
        <v>11</v>
      </c>
      <c r="D6" s="171"/>
      <c r="E6" s="171"/>
      <c r="F6" s="171"/>
      <c r="G6" s="171"/>
      <c r="H6" s="183" t="str">
        <f t="shared" si="0"/>
        <v/>
      </c>
      <c r="I6" s="140">
        <v>6</v>
      </c>
      <c r="J6" s="140">
        <v>6</v>
      </c>
      <c r="K6" s="140">
        <v>0</v>
      </c>
      <c r="L6" s="184">
        <f t="shared" si="1"/>
        <v>0</v>
      </c>
      <c r="M6" s="140">
        <v>0</v>
      </c>
      <c r="N6" s="184">
        <f t="shared" si="2"/>
        <v>0</v>
      </c>
      <c r="O6" s="173">
        <f t="shared" si="3"/>
        <v>6</v>
      </c>
      <c r="P6" s="173">
        <f t="shared" si="4"/>
        <v>6</v>
      </c>
      <c r="Q6" s="173" t="str">
        <f t="shared" si="5"/>
        <v/>
      </c>
      <c r="R6" s="185" t="str">
        <f t="shared" si="6"/>
        <v/>
      </c>
    </row>
    <row r="7" spans="1:18" x14ac:dyDescent="0.2">
      <c r="A7" s="89" t="s">
        <v>451</v>
      </c>
      <c r="B7" s="179" t="s">
        <v>13</v>
      </c>
      <c r="C7" s="179" t="s">
        <v>14</v>
      </c>
      <c r="D7" s="171"/>
      <c r="E7" s="171"/>
      <c r="F7" s="171"/>
      <c r="G7" s="171"/>
      <c r="H7" s="183" t="str">
        <f t="shared" si="0"/>
        <v/>
      </c>
      <c r="I7" s="140">
        <v>4</v>
      </c>
      <c r="J7" s="140">
        <v>4</v>
      </c>
      <c r="K7" s="140">
        <v>1</v>
      </c>
      <c r="L7" s="184">
        <f t="shared" si="1"/>
        <v>0.25</v>
      </c>
      <c r="M7" s="140">
        <v>0</v>
      </c>
      <c r="N7" s="184">
        <f t="shared" si="2"/>
        <v>0</v>
      </c>
      <c r="O7" s="173">
        <f t="shared" si="3"/>
        <v>4</v>
      </c>
      <c r="P7" s="173">
        <f t="shared" si="4"/>
        <v>4</v>
      </c>
      <c r="Q7" s="173" t="str">
        <f t="shared" si="5"/>
        <v/>
      </c>
      <c r="R7" s="185" t="str">
        <f t="shared" si="6"/>
        <v/>
      </c>
    </row>
    <row r="8" spans="1:18" x14ac:dyDescent="0.2">
      <c r="A8" s="89" t="s">
        <v>451</v>
      </c>
      <c r="B8" s="179" t="s">
        <v>15</v>
      </c>
      <c r="C8" s="179" t="s">
        <v>16</v>
      </c>
      <c r="D8" s="171"/>
      <c r="E8" s="171"/>
      <c r="F8" s="171"/>
      <c r="G8" s="171"/>
      <c r="H8" s="183" t="str">
        <f t="shared" si="0"/>
        <v/>
      </c>
      <c r="I8" s="140">
        <v>347</v>
      </c>
      <c r="J8" s="140">
        <v>342</v>
      </c>
      <c r="K8" s="140">
        <v>71</v>
      </c>
      <c r="L8" s="184">
        <f t="shared" si="1"/>
        <v>0.20760233918128654</v>
      </c>
      <c r="M8" s="140">
        <v>5</v>
      </c>
      <c r="N8" s="184">
        <f t="shared" si="2"/>
        <v>1.4409221902017291E-2</v>
      </c>
      <c r="O8" s="173">
        <f t="shared" si="3"/>
        <v>347</v>
      </c>
      <c r="P8" s="173">
        <f t="shared" si="4"/>
        <v>342</v>
      </c>
      <c r="Q8" s="173">
        <f t="shared" si="5"/>
        <v>5</v>
      </c>
      <c r="R8" s="185">
        <f t="shared" si="6"/>
        <v>1.4409221902017291E-2</v>
      </c>
    </row>
    <row r="9" spans="1:18" x14ac:dyDescent="0.2">
      <c r="A9" s="89" t="s">
        <v>451</v>
      </c>
      <c r="B9" s="179" t="s">
        <v>19</v>
      </c>
      <c r="C9" s="179" t="s">
        <v>20</v>
      </c>
      <c r="D9" s="171"/>
      <c r="E9" s="171"/>
      <c r="F9" s="171"/>
      <c r="G9" s="171"/>
      <c r="H9" s="183" t="str">
        <f t="shared" si="0"/>
        <v/>
      </c>
      <c r="I9" s="140">
        <v>3421</v>
      </c>
      <c r="J9" s="140">
        <v>3411</v>
      </c>
      <c r="K9" s="140">
        <v>2917</v>
      </c>
      <c r="L9" s="184">
        <f t="shared" si="1"/>
        <v>0.85517443564936968</v>
      </c>
      <c r="M9" s="140">
        <v>10</v>
      </c>
      <c r="N9" s="184">
        <f t="shared" si="2"/>
        <v>2.9231218941829875E-3</v>
      </c>
      <c r="O9" s="173">
        <f t="shared" si="3"/>
        <v>3421</v>
      </c>
      <c r="P9" s="173">
        <f t="shared" si="4"/>
        <v>3411</v>
      </c>
      <c r="Q9" s="173">
        <f t="shared" si="5"/>
        <v>10</v>
      </c>
      <c r="R9" s="185">
        <f t="shared" si="6"/>
        <v>2.9231218941829875E-3</v>
      </c>
    </row>
    <row r="10" spans="1:18" x14ac:dyDescent="0.2">
      <c r="A10" s="89" t="s">
        <v>451</v>
      </c>
      <c r="B10" s="179" t="s">
        <v>21</v>
      </c>
      <c r="C10" s="179" t="s">
        <v>22</v>
      </c>
      <c r="D10" s="171"/>
      <c r="E10" s="171"/>
      <c r="F10" s="171"/>
      <c r="G10" s="171"/>
      <c r="H10" s="183" t="str">
        <f t="shared" si="0"/>
        <v/>
      </c>
      <c r="I10" s="140">
        <v>2</v>
      </c>
      <c r="J10" s="140">
        <v>2</v>
      </c>
      <c r="K10" s="140">
        <v>0</v>
      </c>
      <c r="L10" s="184">
        <f t="shared" si="1"/>
        <v>0</v>
      </c>
      <c r="M10" s="140">
        <v>0</v>
      </c>
      <c r="N10" s="184">
        <f t="shared" si="2"/>
        <v>0</v>
      </c>
      <c r="O10" s="173">
        <f t="shared" si="3"/>
        <v>2</v>
      </c>
      <c r="P10" s="173">
        <f t="shared" si="4"/>
        <v>2</v>
      </c>
      <c r="Q10" s="173" t="str">
        <f t="shared" si="5"/>
        <v/>
      </c>
      <c r="R10" s="185" t="str">
        <f t="shared" si="6"/>
        <v/>
      </c>
    </row>
    <row r="11" spans="1:18" ht="29" x14ac:dyDescent="0.2">
      <c r="A11" s="89" t="s">
        <v>451</v>
      </c>
      <c r="B11" s="179" t="s">
        <v>26</v>
      </c>
      <c r="C11" s="179" t="s">
        <v>27</v>
      </c>
      <c r="D11" s="171"/>
      <c r="E11" s="171"/>
      <c r="F11" s="171"/>
      <c r="G11" s="171"/>
      <c r="H11" s="183" t="str">
        <f t="shared" si="0"/>
        <v/>
      </c>
      <c r="I11" s="140">
        <v>172</v>
      </c>
      <c r="J11" s="140">
        <v>171</v>
      </c>
      <c r="K11" s="140">
        <v>146</v>
      </c>
      <c r="L11" s="184">
        <f t="shared" si="1"/>
        <v>0.85380116959064323</v>
      </c>
      <c r="M11" s="140">
        <v>1</v>
      </c>
      <c r="N11" s="184">
        <f t="shared" si="2"/>
        <v>5.8139534883720929E-3</v>
      </c>
      <c r="O11" s="173">
        <f t="shared" si="3"/>
        <v>172</v>
      </c>
      <c r="P11" s="173">
        <f t="shared" si="4"/>
        <v>171</v>
      </c>
      <c r="Q11" s="173">
        <f t="shared" si="5"/>
        <v>1</v>
      </c>
      <c r="R11" s="185">
        <f t="shared" si="6"/>
        <v>5.8139534883720929E-3</v>
      </c>
    </row>
    <row r="12" spans="1:18" x14ac:dyDescent="0.2">
      <c r="A12" s="89" t="s">
        <v>451</v>
      </c>
      <c r="B12" s="179" t="s">
        <v>28</v>
      </c>
      <c r="C12" s="179" t="s">
        <v>29</v>
      </c>
      <c r="D12" s="171"/>
      <c r="E12" s="171"/>
      <c r="F12" s="171"/>
      <c r="G12" s="171"/>
      <c r="H12" s="183" t="str">
        <f t="shared" si="0"/>
        <v/>
      </c>
      <c r="I12" s="140">
        <v>26</v>
      </c>
      <c r="J12" s="140">
        <v>25</v>
      </c>
      <c r="K12" s="140">
        <v>2</v>
      </c>
      <c r="L12" s="184">
        <f t="shared" si="1"/>
        <v>0.08</v>
      </c>
      <c r="M12" s="140">
        <v>1</v>
      </c>
      <c r="N12" s="184">
        <f t="shared" si="2"/>
        <v>3.8461538461538464E-2</v>
      </c>
      <c r="O12" s="173">
        <f t="shared" si="3"/>
        <v>26</v>
      </c>
      <c r="P12" s="173">
        <f t="shared" si="4"/>
        <v>25</v>
      </c>
      <c r="Q12" s="173">
        <f t="shared" si="5"/>
        <v>1</v>
      </c>
      <c r="R12" s="185">
        <f t="shared" si="6"/>
        <v>3.8461538461538464E-2</v>
      </c>
    </row>
    <row r="13" spans="1:18" x14ac:dyDescent="0.2">
      <c r="A13" s="89" t="s">
        <v>451</v>
      </c>
      <c r="B13" s="179" t="s">
        <v>35</v>
      </c>
      <c r="C13" s="179" t="s">
        <v>36</v>
      </c>
      <c r="D13" s="171"/>
      <c r="E13" s="171"/>
      <c r="F13" s="171"/>
      <c r="G13" s="171"/>
      <c r="H13" s="183" t="str">
        <f t="shared" si="0"/>
        <v/>
      </c>
      <c r="I13" s="140">
        <v>3</v>
      </c>
      <c r="J13" s="140">
        <v>3</v>
      </c>
      <c r="K13" s="140">
        <v>0</v>
      </c>
      <c r="L13" s="184">
        <f t="shared" si="1"/>
        <v>0</v>
      </c>
      <c r="M13" s="140">
        <v>0</v>
      </c>
      <c r="N13" s="184">
        <f t="shared" si="2"/>
        <v>0</v>
      </c>
      <c r="O13" s="173">
        <f t="shared" si="3"/>
        <v>3</v>
      </c>
      <c r="P13" s="173">
        <f t="shared" si="4"/>
        <v>3</v>
      </c>
      <c r="Q13" s="173" t="str">
        <f t="shared" si="5"/>
        <v/>
      </c>
      <c r="R13" s="185" t="str">
        <f t="shared" si="6"/>
        <v/>
      </c>
    </row>
    <row r="14" spans="1:18" x14ac:dyDescent="0.2">
      <c r="A14" s="89" t="s">
        <v>451</v>
      </c>
      <c r="B14" s="179" t="s">
        <v>35</v>
      </c>
      <c r="C14" s="179" t="s">
        <v>37</v>
      </c>
      <c r="D14" s="171"/>
      <c r="E14" s="171"/>
      <c r="F14" s="171"/>
      <c r="G14" s="171"/>
      <c r="H14" s="183" t="str">
        <f t="shared" si="0"/>
        <v/>
      </c>
      <c r="I14" s="140">
        <v>46</v>
      </c>
      <c r="J14" s="140">
        <v>46</v>
      </c>
      <c r="K14" s="140">
        <v>4</v>
      </c>
      <c r="L14" s="184">
        <f t="shared" si="1"/>
        <v>8.6956521739130432E-2</v>
      </c>
      <c r="M14" s="140">
        <v>0</v>
      </c>
      <c r="N14" s="184">
        <f t="shared" si="2"/>
        <v>0</v>
      </c>
      <c r="O14" s="173">
        <f t="shared" si="3"/>
        <v>46</v>
      </c>
      <c r="P14" s="173">
        <f t="shared" si="4"/>
        <v>46</v>
      </c>
      <c r="Q14" s="173" t="str">
        <f t="shared" si="5"/>
        <v/>
      </c>
      <c r="R14" s="185" t="str">
        <f t="shared" si="6"/>
        <v/>
      </c>
    </row>
    <row r="15" spans="1:18" x14ac:dyDescent="0.2">
      <c r="A15" s="89" t="s">
        <v>451</v>
      </c>
      <c r="B15" s="179" t="s">
        <v>42</v>
      </c>
      <c r="C15" s="179" t="s">
        <v>43</v>
      </c>
      <c r="D15" s="171"/>
      <c r="E15" s="171"/>
      <c r="F15" s="171"/>
      <c r="G15" s="171"/>
      <c r="H15" s="183" t="str">
        <f t="shared" si="0"/>
        <v/>
      </c>
      <c r="I15" s="140">
        <v>163</v>
      </c>
      <c r="J15" s="140">
        <v>160</v>
      </c>
      <c r="K15" s="140">
        <v>10</v>
      </c>
      <c r="L15" s="184">
        <f t="shared" si="1"/>
        <v>6.25E-2</v>
      </c>
      <c r="M15" s="140">
        <v>3</v>
      </c>
      <c r="N15" s="184">
        <f t="shared" si="2"/>
        <v>1.8404907975460124E-2</v>
      </c>
      <c r="O15" s="173">
        <f t="shared" si="3"/>
        <v>163</v>
      </c>
      <c r="P15" s="173">
        <f t="shared" si="4"/>
        <v>160</v>
      </c>
      <c r="Q15" s="173">
        <f t="shared" si="5"/>
        <v>3</v>
      </c>
      <c r="R15" s="185">
        <f t="shared" si="6"/>
        <v>1.8404907975460124E-2</v>
      </c>
    </row>
    <row r="16" spans="1:18" x14ac:dyDescent="0.2">
      <c r="A16" s="89" t="s">
        <v>451</v>
      </c>
      <c r="B16" s="179" t="s">
        <v>42</v>
      </c>
      <c r="C16" s="179" t="s">
        <v>46</v>
      </c>
      <c r="D16" s="171"/>
      <c r="E16" s="171"/>
      <c r="F16" s="171"/>
      <c r="G16" s="171"/>
      <c r="H16" s="183" t="str">
        <f t="shared" si="0"/>
        <v/>
      </c>
      <c r="I16" s="140">
        <v>153</v>
      </c>
      <c r="J16" s="140">
        <v>141</v>
      </c>
      <c r="K16" s="140">
        <v>11</v>
      </c>
      <c r="L16" s="184">
        <f t="shared" si="1"/>
        <v>7.8014184397163122E-2</v>
      </c>
      <c r="M16" s="140">
        <v>12</v>
      </c>
      <c r="N16" s="184">
        <f t="shared" si="2"/>
        <v>7.8431372549019607E-2</v>
      </c>
      <c r="O16" s="173">
        <f t="shared" si="3"/>
        <v>153</v>
      </c>
      <c r="P16" s="173">
        <f t="shared" si="4"/>
        <v>141</v>
      </c>
      <c r="Q16" s="173">
        <f t="shared" si="5"/>
        <v>12</v>
      </c>
      <c r="R16" s="185">
        <f t="shared" si="6"/>
        <v>7.8431372549019607E-2</v>
      </c>
    </row>
    <row r="17" spans="1:18" x14ac:dyDescent="0.2">
      <c r="A17" s="89" t="s">
        <v>451</v>
      </c>
      <c r="B17" s="179" t="s">
        <v>53</v>
      </c>
      <c r="C17" s="179" t="s">
        <v>54</v>
      </c>
      <c r="D17" s="171"/>
      <c r="E17" s="171"/>
      <c r="F17" s="171"/>
      <c r="G17" s="171"/>
      <c r="H17" s="183" t="str">
        <f t="shared" si="0"/>
        <v/>
      </c>
      <c r="I17" s="140">
        <v>3</v>
      </c>
      <c r="J17" s="140">
        <v>3</v>
      </c>
      <c r="K17" s="140">
        <v>2</v>
      </c>
      <c r="L17" s="184">
        <f t="shared" si="1"/>
        <v>0.66666666666666663</v>
      </c>
      <c r="M17" s="140">
        <v>0</v>
      </c>
      <c r="N17" s="184">
        <f t="shared" si="2"/>
        <v>0</v>
      </c>
      <c r="O17" s="173">
        <f t="shared" si="3"/>
        <v>3</v>
      </c>
      <c r="P17" s="173">
        <f t="shared" si="4"/>
        <v>3</v>
      </c>
      <c r="Q17" s="173" t="str">
        <f t="shared" si="5"/>
        <v/>
      </c>
      <c r="R17" s="185" t="str">
        <f t="shared" si="6"/>
        <v/>
      </c>
    </row>
    <row r="18" spans="1:18" x14ac:dyDescent="0.2">
      <c r="A18" s="89" t="s">
        <v>451</v>
      </c>
      <c r="B18" s="179" t="s">
        <v>55</v>
      </c>
      <c r="C18" s="179" t="s">
        <v>56</v>
      </c>
      <c r="D18" s="171"/>
      <c r="E18" s="171"/>
      <c r="F18" s="171"/>
      <c r="G18" s="171"/>
      <c r="H18" s="183" t="str">
        <f t="shared" si="0"/>
        <v/>
      </c>
      <c r="I18" s="140">
        <v>112</v>
      </c>
      <c r="J18" s="140">
        <v>112</v>
      </c>
      <c r="K18" s="140">
        <v>17</v>
      </c>
      <c r="L18" s="184">
        <f t="shared" si="1"/>
        <v>0.15178571428571427</v>
      </c>
      <c r="M18" s="140">
        <v>0</v>
      </c>
      <c r="N18" s="184">
        <f t="shared" si="2"/>
        <v>0</v>
      </c>
      <c r="O18" s="173">
        <f t="shared" si="3"/>
        <v>112</v>
      </c>
      <c r="P18" s="173">
        <f t="shared" si="4"/>
        <v>112</v>
      </c>
      <c r="Q18" s="173" t="str">
        <f t="shared" si="5"/>
        <v/>
      </c>
      <c r="R18" s="185" t="str">
        <f t="shared" si="6"/>
        <v/>
      </c>
    </row>
    <row r="19" spans="1:18" x14ac:dyDescent="0.2">
      <c r="A19" s="89" t="s">
        <v>451</v>
      </c>
      <c r="B19" s="179" t="s">
        <v>57</v>
      </c>
      <c r="C19" s="179" t="s">
        <v>58</v>
      </c>
      <c r="D19" s="171"/>
      <c r="E19" s="171"/>
      <c r="F19" s="171"/>
      <c r="G19" s="171"/>
      <c r="H19" s="183" t="str">
        <f t="shared" si="0"/>
        <v/>
      </c>
      <c r="I19" s="140">
        <v>16</v>
      </c>
      <c r="J19" s="140">
        <v>16</v>
      </c>
      <c r="K19" s="140">
        <v>0</v>
      </c>
      <c r="L19" s="184">
        <f t="shared" si="1"/>
        <v>0</v>
      </c>
      <c r="M19" s="140">
        <v>0</v>
      </c>
      <c r="N19" s="184">
        <f t="shared" si="2"/>
        <v>0</v>
      </c>
      <c r="O19" s="173">
        <f t="shared" si="3"/>
        <v>16</v>
      </c>
      <c r="P19" s="173">
        <f t="shared" si="4"/>
        <v>16</v>
      </c>
      <c r="Q19" s="173" t="str">
        <f t="shared" si="5"/>
        <v/>
      </c>
      <c r="R19" s="185" t="str">
        <f t="shared" si="6"/>
        <v/>
      </c>
    </row>
    <row r="20" spans="1:18" x14ac:dyDescent="0.2">
      <c r="A20" s="89" t="s">
        <v>451</v>
      </c>
      <c r="B20" s="179" t="s">
        <v>59</v>
      </c>
      <c r="C20" s="179" t="s">
        <v>60</v>
      </c>
      <c r="D20" s="171"/>
      <c r="E20" s="171"/>
      <c r="F20" s="171"/>
      <c r="G20" s="171"/>
      <c r="H20" s="183" t="str">
        <f t="shared" si="0"/>
        <v/>
      </c>
      <c r="I20" s="140">
        <v>9</v>
      </c>
      <c r="J20" s="140">
        <v>9</v>
      </c>
      <c r="K20" s="140">
        <v>0</v>
      </c>
      <c r="L20" s="184">
        <f t="shared" si="1"/>
        <v>0</v>
      </c>
      <c r="M20" s="140">
        <v>0</v>
      </c>
      <c r="N20" s="184">
        <f t="shared" si="2"/>
        <v>0</v>
      </c>
      <c r="O20" s="173">
        <f t="shared" si="3"/>
        <v>9</v>
      </c>
      <c r="P20" s="173">
        <f t="shared" si="4"/>
        <v>9</v>
      </c>
      <c r="Q20" s="173" t="str">
        <f t="shared" si="5"/>
        <v/>
      </c>
      <c r="R20" s="185" t="str">
        <f t="shared" si="6"/>
        <v/>
      </c>
    </row>
    <row r="21" spans="1:18" x14ac:dyDescent="0.2">
      <c r="A21" s="89" t="s">
        <v>451</v>
      </c>
      <c r="B21" s="179" t="s">
        <v>61</v>
      </c>
      <c r="C21" s="179" t="s">
        <v>269</v>
      </c>
      <c r="D21" s="171"/>
      <c r="E21" s="171"/>
      <c r="F21" s="171"/>
      <c r="G21" s="171"/>
      <c r="H21" s="183" t="str">
        <f t="shared" si="0"/>
        <v/>
      </c>
      <c r="I21" s="140">
        <v>2</v>
      </c>
      <c r="J21" s="140">
        <v>2</v>
      </c>
      <c r="K21" s="140">
        <v>0</v>
      </c>
      <c r="L21" s="184">
        <f t="shared" si="1"/>
        <v>0</v>
      </c>
      <c r="M21" s="140">
        <v>0</v>
      </c>
      <c r="N21" s="184">
        <f t="shared" si="2"/>
        <v>0</v>
      </c>
      <c r="O21" s="173">
        <f t="shared" si="3"/>
        <v>2</v>
      </c>
      <c r="P21" s="173">
        <f t="shared" si="4"/>
        <v>2</v>
      </c>
      <c r="Q21" s="173" t="str">
        <f t="shared" si="5"/>
        <v/>
      </c>
      <c r="R21" s="185" t="str">
        <f t="shared" si="6"/>
        <v/>
      </c>
    </row>
    <row r="22" spans="1:18" x14ac:dyDescent="0.2">
      <c r="A22" s="89" t="s">
        <v>451</v>
      </c>
      <c r="B22" s="179" t="s">
        <v>65</v>
      </c>
      <c r="C22" s="179" t="s">
        <v>66</v>
      </c>
      <c r="D22" s="171"/>
      <c r="E22" s="171"/>
      <c r="F22" s="171"/>
      <c r="G22" s="171"/>
      <c r="H22" s="183" t="str">
        <f t="shared" si="0"/>
        <v/>
      </c>
      <c r="I22" s="140">
        <v>516</v>
      </c>
      <c r="J22" s="140">
        <v>485</v>
      </c>
      <c r="K22" s="140">
        <v>54</v>
      </c>
      <c r="L22" s="184">
        <f t="shared" si="1"/>
        <v>0.11134020618556702</v>
      </c>
      <c r="M22" s="140">
        <v>31</v>
      </c>
      <c r="N22" s="184">
        <f t="shared" si="2"/>
        <v>6.0077519379844964E-2</v>
      </c>
      <c r="O22" s="173">
        <f t="shared" si="3"/>
        <v>516</v>
      </c>
      <c r="P22" s="173">
        <f t="shared" si="4"/>
        <v>485</v>
      </c>
      <c r="Q22" s="173">
        <f t="shared" si="5"/>
        <v>31</v>
      </c>
      <c r="R22" s="185">
        <f t="shared" si="6"/>
        <v>6.0077519379844964E-2</v>
      </c>
    </row>
    <row r="23" spans="1:18" x14ac:dyDescent="0.2">
      <c r="A23" s="89" t="s">
        <v>451</v>
      </c>
      <c r="B23" s="179" t="s">
        <v>71</v>
      </c>
      <c r="C23" s="179" t="s">
        <v>72</v>
      </c>
      <c r="D23" s="171"/>
      <c r="E23" s="171"/>
      <c r="F23" s="171"/>
      <c r="G23" s="171"/>
      <c r="H23" s="183" t="str">
        <f t="shared" si="0"/>
        <v/>
      </c>
      <c r="I23" s="140">
        <v>2</v>
      </c>
      <c r="J23" s="140">
        <v>2</v>
      </c>
      <c r="K23" s="140">
        <v>0</v>
      </c>
      <c r="L23" s="184">
        <f t="shared" si="1"/>
        <v>0</v>
      </c>
      <c r="M23" s="140">
        <v>0</v>
      </c>
      <c r="N23" s="184">
        <f t="shared" si="2"/>
        <v>0</v>
      </c>
      <c r="O23" s="173">
        <f t="shared" si="3"/>
        <v>2</v>
      </c>
      <c r="P23" s="173">
        <f t="shared" si="4"/>
        <v>2</v>
      </c>
      <c r="Q23" s="173" t="str">
        <f t="shared" si="5"/>
        <v/>
      </c>
      <c r="R23" s="185" t="str">
        <f t="shared" si="6"/>
        <v/>
      </c>
    </row>
    <row r="24" spans="1:18" ht="57" x14ac:dyDescent="0.2">
      <c r="A24" s="89" t="s">
        <v>451</v>
      </c>
      <c r="B24" s="179" t="s">
        <v>546</v>
      </c>
      <c r="C24" s="179" t="s">
        <v>406</v>
      </c>
      <c r="D24" s="171"/>
      <c r="E24" s="171"/>
      <c r="F24" s="171"/>
      <c r="G24" s="171"/>
      <c r="H24" s="183" t="str">
        <f t="shared" si="0"/>
        <v/>
      </c>
      <c r="I24" s="140">
        <v>122</v>
      </c>
      <c r="J24" s="140">
        <v>111</v>
      </c>
      <c r="K24" s="140">
        <v>11</v>
      </c>
      <c r="L24" s="184">
        <f t="shared" si="1"/>
        <v>9.90990990990991E-2</v>
      </c>
      <c r="M24" s="140">
        <v>11</v>
      </c>
      <c r="N24" s="184">
        <f t="shared" si="2"/>
        <v>9.0163934426229511E-2</v>
      </c>
      <c r="O24" s="173">
        <f t="shared" si="3"/>
        <v>122</v>
      </c>
      <c r="P24" s="173">
        <f t="shared" si="4"/>
        <v>111</v>
      </c>
      <c r="Q24" s="173">
        <f t="shared" si="5"/>
        <v>11</v>
      </c>
      <c r="R24" s="185">
        <f t="shared" si="6"/>
        <v>9.0163934426229511E-2</v>
      </c>
    </row>
    <row r="25" spans="1:18" ht="57" x14ac:dyDescent="0.2">
      <c r="A25" s="89" t="s">
        <v>451</v>
      </c>
      <c r="B25" s="179" t="s">
        <v>546</v>
      </c>
      <c r="C25" s="179" t="s">
        <v>73</v>
      </c>
      <c r="D25" s="171"/>
      <c r="E25" s="171"/>
      <c r="F25" s="171"/>
      <c r="G25" s="171"/>
      <c r="H25" s="183" t="str">
        <f t="shared" si="0"/>
        <v/>
      </c>
      <c r="I25" s="140">
        <v>795</v>
      </c>
      <c r="J25" s="140">
        <v>774</v>
      </c>
      <c r="K25" s="140">
        <v>309</v>
      </c>
      <c r="L25" s="184">
        <f t="shared" si="1"/>
        <v>0.39922480620155038</v>
      </c>
      <c r="M25" s="140">
        <v>21</v>
      </c>
      <c r="N25" s="184">
        <f t="shared" si="2"/>
        <v>2.6415094339622643E-2</v>
      </c>
      <c r="O25" s="173">
        <f t="shared" si="3"/>
        <v>795</v>
      </c>
      <c r="P25" s="173">
        <f t="shared" si="4"/>
        <v>774</v>
      </c>
      <c r="Q25" s="173">
        <f t="shared" si="5"/>
        <v>21</v>
      </c>
      <c r="R25" s="185">
        <f t="shared" si="6"/>
        <v>2.6415094339622643E-2</v>
      </c>
    </row>
    <row r="26" spans="1:18" x14ac:dyDescent="0.2">
      <c r="A26" s="89" t="s">
        <v>451</v>
      </c>
      <c r="B26" s="179" t="s">
        <v>74</v>
      </c>
      <c r="C26" s="179" t="s">
        <v>247</v>
      </c>
      <c r="D26" s="171"/>
      <c r="E26" s="171"/>
      <c r="F26" s="171"/>
      <c r="G26" s="171"/>
      <c r="H26" s="183" t="str">
        <f t="shared" si="0"/>
        <v/>
      </c>
      <c r="I26" s="140">
        <v>19</v>
      </c>
      <c r="J26" s="140">
        <v>19</v>
      </c>
      <c r="K26" s="140">
        <v>0</v>
      </c>
      <c r="L26" s="184">
        <f t="shared" si="1"/>
        <v>0</v>
      </c>
      <c r="M26" s="140">
        <v>0</v>
      </c>
      <c r="N26" s="184">
        <f t="shared" si="2"/>
        <v>0</v>
      </c>
      <c r="O26" s="173">
        <f t="shared" si="3"/>
        <v>19</v>
      </c>
      <c r="P26" s="173">
        <f t="shared" si="4"/>
        <v>19</v>
      </c>
      <c r="Q26" s="173" t="str">
        <f t="shared" si="5"/>
        <v/>
      </c>
      <c r="R26" s="185" t="str">
        <f t="shared" si="6"/>
        <v/>
      </c>
    </row>
    <row r="27" spans="1:18" x14ac:dyDescent="0.2">
      <c r="A27" s="89" t="s">
        <v>451</v>
      </c>
      <c r="B27" s="179" t="s">
        <v>76</v>
      </c>
      <c r="C27" s="179" t="s">
        <v>77</v>
      </c>
      <c r="D27" s="171"/>
      <c r="E27" s="171"/>
      <c r="F27" s="171"/>
      <c r="G27" s="171"/>
      <c r="H27" s="183" t="str">
        <f t="shared" si="0"/>
        <v/>
      </c>
      <c r="I27" s="140">
        <v>50</v>
      </c>
      <c r="J27" s="140">
        <v>50</v>
      </c>
      <c r="K27" s="140">
        <v>3</v>
      </c>
      <c r="L27" s="184">
        <f t="shared" si="1"/>
        <v>0.06</v>
      </c>
      <c r="M27" s="140">
        <v>0</v>
      </c>
      <c r="N27" s="184">
        <f t="shared" si="2"/>
        <v>0</v>
      </c>
      <c r="O27" s="173">
        <f t="shared" si="3"/>
        <v>50</v>
      </c>
      <c r="P27" s="173">
        <f t="shared" si="4"/>
        <v>50</v>
      </c>
      <c r="Q27" s="173" t="str">
        <f t="shared" si="5"/>
        <v/>
      </c>
      <c r="R27" s="185" t="str">
        <f t="shared" si="6"/>
        <v/>
      </c>
    </row>
    <row r="28" spans="1:18" x14ac:dyDescent="0.2">
      <c r="A28" s="89" t="s">
        <v>451</v>
      </c>
      <c r="B28" s="179" t="s">
        <v>78</v>
      </c>
      <c r="C28" s="179" t="s">
        <v>79</v>
      </c>
      <c r="D28" s="171"/>
      <c r="E28" s="171"/>
      <c r="F28" s="171"/>
      <c r="G28" s="171"/>
      <c r="H28" s="183" t="str">
        <f t="shared" si="0"/>
        <v/>
      </c>
      <c r="I28" s="140">
        <v>2</v>
      </c>
      <c r="J28" s="140">
        <v>2</v>
      </c>
      <c r="K28" s="140">
        <v>0</v>
      </c>
      <c r="L28" s="184">
        <f t="shared" si="1"/>
        <v>0</v>
      </c>
      <c r="M28" s="140">
        <v>0</v>
      </c>
      <c r="N28" s="184">
        <f t="shared" si="2"/>
        <v>0</v>
      </c>
      <c r="O28" s="173">
        <f t="shared" si="3"/>
        <v>2</v>
      </c>
      <c r="P28" s="173">
        <f t="shared" si="4"/>
        <v>2</v>
      </c>
      <c r="Q28" s="173" t="str">
        <f t="shared" si="5"/>
        <v/>
      </c>
      <c r="R28" s="185" t="str">
        <f t="shared" si="6"/>
        <v/>
      </c>
    </row>
    <row r="29" spans="1:18" ht="29" x14ac:dyDescent="0.2">
      <c r="A29" s="89" t="s">
        <v>451</v>
      </c>
      <c r="B29" s="179" t="s">
        <v>78</v>
      </c>
      <c r="C29" s="179" t="s">
        <v>278</v>
      </c>
      <c r="D29" s="171"/>
      <c r="E29" s="171"/>
      <c r="F29" s="171"/>
      <c r="G29" s="171"/>
      <c r="H29" s="183" t="str">
        <f t="shared" si="0"/>
        <v/>
      </c>
      <c r="I29" s="140">
        <v>8</v>
      </c>
      <c r="J29" s="140">
        <v>8</v>
      </c>
      <c r="K29" s="140">
        <v>0</v>
      </c>
      <c r="L29" s="184">
        <f t="shared" si="1"/>
        <v>0</v>
      </c>
      <c r="M29" s="140">
        <v>0</v>
      </c>
      <c r="N29" s="184">
        <f t="shared" si="2"/>
        <v>0</v>
      </c>
      <c r="O29" s="173">
        <f t="shared" si="3"/>
        <v>8</v>
      </c>
      <c r="P29" s="173">
        <f t="shared" si="4"/>
        <v>8</v>
      </c>
      <c r="Q29" s="173" t="str">
        <f t="shared" si="5"/>
        <v/>
      </c>
      <c r="R29" s="185" t="str">
        <f t="shared" si="6"/>
        <v/>
      </c>
    </row>
    <row r="30" spans="1:18" x14ac:dyDescent="0.2">
      <c r="A30" s="89" t="s">
        <v>451</v>
      </c>
      <c r="B30" s="179" t="s">
        <v>78</v>
      </c>
      <c r="C30" s="179" t="s">
        <v>280</v>
      </c>
      <c r="D30" s="171"/>
      <c r="E30" s="171"/>
      <c r="F30" s="171"/>
      <c r="G30" s="171"/>
      <c r="H30" s="183" t="str">
        <f t="shared" si="0"/>
        <v/>
      </c>
      <c r="I30" s="140">
        <v>2</v>
      </c>
      <c r="J30" s="140">
        <v>2</v>
      </c>
      <c r="K30" s="140">
        <v>0</v>
      </c>
      <c r="L30" s="184">
        <f t="shared" si="1"/>
        <v>0</v>
      </c>
      <c r="M30" s="140">
        <v>0</v>
      </c>
      <c r="N30" s="184">
        <f t="shared" si="2"/>
        <v>0</v>
      </c>
      <c r="O30" s="173">
        <f t="shared" si="3"/>
        <v>2</v>
      </c>
      <c r="P30" s="173">
        <f t="shared" si="4"/>
        <v>2</v>
      </c>
      <c r="Q30" s="173" t="str">
        <f t="shared" si="5"/>
        <v/>
      </c>
      <c r="R30" s="185" t="str">
        <f t="shared" si="6"/>
        <v/>
      </c>
    </row>
    <row r="31" spans="1:18" x14ac:dyDescent="0.2">
      <c r="A31" s="89" t="s">
        <v>451</v>
      </c>
      <c r="B31" s="179" t="s">
        <v>83</v>
      </c>
      <c r="C31" s="179" t="s">
        <v>84</v>
      </c>
      <c r="D31" s="171"/>
      <c r="E31" s="171"/>
      <c r="F31" s="171"/>
      <c r="G31" s="171"/>
      <c r="H31" s="183" t="str">
        <f t="shared" si="0"/>
        <v/>
      </c>
      <c r="I31" s="140">
        <v>11</v>
      </c>
      <c r="J31" s="140">
        <v>9</v>
      </c>
      <c r="K31" s="140">
        <v>9</v>
      </c>
      <c r="L31" s="184">
        <f t="shared" si="1"/>
        <v>1</v>
      </c>
      <c r="M31" s="140">
        <v>2</v>
      </c>
      <c r="N31" s="184">
        <f t="shared" si="2"/>
        <v>0.18181818181818182</v>
      </c>
      <c r="O31" s="173">
        <f t="shared" si="3"/>
        <v>11</v>
      </c>
      <c r="P31" s="173">
        <f t="shared" si="4"/>
        <v>9</v>
      </c>
      <c r="Q31" s="173">
        <f t="shared" si="5"/>
        <v>2</v>
      </c>
      <c r="R31" s="185">
        <f t="shared" si="6"/>
        <v>0.18181818181818182</v>
      </c>
    </row>
    <row r="32" spans="1:18" x14ac:dyDescent="0.2">
      <c r="A32" s="89" t="s">
        <v>451</v>
      </c>
      <c r="B32" s="179" t="s">
        <v>83</v>
      </c>
      <c r="C32" s="179" t="s">
        <v>446</v>
      </c>
      <c r="D32" s="171"/>
      <c r="E32" s="171"/>
      <c r="F32" s="171"/>
      <c r="G32" s="171"/>
      <c r="H32" s="183" t="str">
        <f t="shared" si="0"/>
        <v/>
      </c>
      <c r="I32" s="140">
        <v>40</v>
      </c>
      <c r="J32" s="140">
        <v>40</v>
      </c>
      <c r="K32" s="140">
        <v>13</v>
      </c>
      <c r="L32" s="184">
        <f t="shared" si="1"/>
        <v>0.32500000000000001</v>
      </c>
      <c r="M32" s="140">
        <v>0</v>
      </c>
      <c r="N32" s="184">
        <f t="shared" si="2"/>
        <v>0</v>
      </c>
      <c r="O32" s="173">
        <f t="shared" si="3"/>
        <v>40</v>
      </c>
      <c r="P32" s="173">
        <f t="shared" si="4"/>
        <v>40</v>
      </c>
      <c r="Q32" s="173" t="str">
        <f t="shared" si="5"/>
        <v/>
      </c>
      <c r="R32" s="185" t="str">
        <f t="shared" si="6"/>
        <v/>
      </c>
    </row>
    <row r="33" spans="1:18" x14ac:dyDescent="0.2">
      <c r="A33" s="89" t="s">
        <v>451</v>
      </c>
      <c r="B33" s="179" t="s">
        <v>90</v>
      </c>
      <c r="C33" s="179" t="s">
        <v>91</v>
      </c>
      <c r="D33" s="171"/>
      <c r="E33" s="171"/>
      <c r="F33" s="171"/>
      <c r="G33" s="171"/>
      <c r="H33" s="183" t="str">
        <f t="shared" si="0"/>
        <v/>
      </c>
      <c r="I33" s="140">
        <v>12</v>
      </c>
      <c r="J33" s="140">
        <v>11</v>
      </c>
      <c r="K33" s="140">
        <v>0</v>
      </c>
      <c r="L33" s="184">
        <f t="shared" si="1"/>
        <v>0</v>
      </c>
      <c r="M33" s="140">
        <v>1</v>
      </c>
      <c r="N33" s="184">
        <f t="shared" si="2"/>
        <v>8.3333333333333329E-2</v>
      </c>
      <c r="O33" s="173">
        <f t="shared" si="3"/>
        <v>12</v>
      </c>
      <c r="P33" s="173">
        <f t="shared" si="4"/>
        <v>11</v>
      </c>
      <c r="Q33" s="173">
        <f t="shared" si="5"/>
        <v>1</v>
      </c>
      <c r="R33" s="185">
        <f t="shared" si="6"/>
        <v>8.3333333333333329E-2</v>
      </c>
    </row>
    <row r="34" spans="1:18" x14ac:dyDescent="0.2">
      <c r="A34" s="89" t="s">
        <v>451</v>
      </c>
      <c r="B34" s="179" t="s">
        <v>92</v>
      </c>
      <c r="C34" s="179" t="s">
        <v>93</v>
      </c>
      <c r="D34" s="171"/>
      <c r="E34" s="171"/>
      <c r="F34" s="171"/>
      <c r="G34" s="171"/>
      <c r="H34" s="183" t="str">
        <f t="shared" si="0"/>
        <v/>
      </c>
      <c r="I34" s="140">
        <v>387</v>
      </c>
      <c r="J34" s="140">
        <v>333</v>
      </c>
      <c r="K34" s="140">
        <v>55</v>
      </c>
      <c r="L34" s="184">
        <f t="shared" si="1"/>
        <v>0.16516516516516516</v>
      </c>
      <c r="M34" s="140">
        <v>54</v>
      </c>
      <c r="N34" s="184">
        <f t="shared" si="2"/>
        <v>0.13953488372093023</v>
      </c>
      <c r="O34" s="173">
        <f t="shared" si="3"/>
        <v>387</v>
      </c>
      <c r="P34" s="173">
        <f t="shared" si="4"/>
        <v>333</v>
      </c>
      <c r="Q34" s="173">
        <f t="shared" si="5"/>
        <v>54</v>
      </c>
      <c r="R34" s="185">
        <f t="shared" si="6"/>
        <v>0.13953488372093023</v>
      </c>
    </row>
    <row r="35" spans="1:18" x14ac:dyDescent="0.2">
      <c r="A35" s="89" t="s">
        <v>451</v>
      </c>
      <c r="B35" s="179" t="s">
        <v>98</v>
      </c>
      <c r="C35" s="179" t="s">
        <v>99</v>
      </c>
      <c r="D35" s="171"/>
      <c r="E35" s="171"/>
      <c r="F35" s="171"/>
      <c r="G35" s="171"/>
      <c r="H35" s="183" t="str">
        <f t="shared" si="0"/>
        <v/>
      </c>
      <c r="I35" s="140">
        <v>73</v>
      </c>
      <c r="J35" s="140">
        <v>73</v>
      </c>
      <c r="K35" s="140">
        <v>24</v>
      </c>
      <c r="L35" s="184">
        <f t="shared" si="1"/>
        <v>0.32876712328767121</v>
      </c>
      <c r="M35" s="140">
        <v>0</v>
      </c>
      <c r="N35" s="184">
        <f t="shared" si="2"/>
        <v>0</v>
      </c>
      <c r="O35" s="173">
        <f t="shared" si="3"/>
        <v>73</v>
      </c>
      <c r="P35" s="173">
        <f t="shared" si="4"/>
        <v>73</v>
      </c>
      <c r="Q35" s="173" t="str">
        <f t="shared" si="5"/>
        <v/>
      </c>
      <c r="R35" s="185" t="str">
        <f t="shared" si="6"/>
        <v/>
      </c>
    </row>
    <row r="36" spans="1:18" x14ac:dyDescent="0.2">
      <c r="A36" s="89" t="s">
        <v>451</v>
      </c>
      <c r="B36" s="179" t="s">
        <v>538</v>
      </c>
      <c r="C36" s="179" t="s">
        <v>100</v>
      </c>
      <c r="D36" s="171"/>
      <c r="E36" s="171"/>
      <c r="F36" s="171"/>
      <c r="G36" s="171"/>
      <c r="H36" s="183" t="str">
        <f t="shared" si="0"/>
        <v/>
      </c>
      <c r="I36" s="140">
        <v>2436</v>
      </c>
      <c r="J36" s="140">
        <v>2268</v>
      </c>
      <c r="K36" s="140">
        <v>1678</v>
      </c>
      <c r="L36" s="184">
        <f t="shared" si="1"/>
        <v>0.73985890652557318</v>
      </c>
      <c r="M36" s="140">
        <v>168</v>
      </c>
      <c r="N36" s="184">
        <f t="shared" si="2"/>
        <v>6.8965517241379309E-2</v>
      </c>
      <c r="O36" s="173">
        <f t="shared" si="3"/>
        <v>2436</v>
      </c>
      <c r="P36" s="173">
        <f t="shared" si="4"/>
        <v>2268</v>
      </c>
      <c r="Q36" s="173">
        <f t="shared" si="5"/>
        <v>168</v>
      </c>
      <c r="R36" s="185">
        <f t="shared" si="6"/>
        <v>6.8965517241379309E-2</v>
      </c>
    </row>
    <row r="37" spans="1:18" x14ac:dyDescent="0.2">
      <c r="A37" s="89" t="s">
        <v>451</v>
      </c>
      <c r="B37" s="179" t="s">
        <v>103</v>
      </c>
      <c r="C37" s="179" t="s">
        <v>104</v>
      </c>
      <c r="D37" s="171"/>
      <c r="E37" s="171"/>
      <c r="F37" s="171"/>
      <c r="G37" s="171"/>
      <c r="H37" s="183" t="str">
        <f t="shared" si="0"/>
        <v/>
      </c>
      <c r="I37" s="140">
        <v>24</v>
      </c>
      <c r="J37" s="140">
        <v>24</v>
      </c>
      <c r="K37" s="140">
        <v>2</v>
      </c>
      <c r="L37" s="184">
        <f t="shared" si="1"/>
        <v>8.3333333333333329E-2</v>
      </c>
      <c r="M37" s="140">
        <v>0</v>
      </c>
      <c r="N37" s="184">
        <f t="shared" si="2"/>
        <v>0</v>
      </c>
      <c r="O37" s="173">
        <f t="shared" si="3"/>
        <v>24</v>
      </c>
      <c r="P37" s="173">
        <f t="shared" si="4"/>
        <v>24</v>
      </c>
      <c r="Q37" s="173" t="str">
        <f t="shared" si="5"/>
        <v/>
      </c>
      <c r="R37" s="185" t="str">
        <f t="shared" si="6"/>
        <v/>
      </c>
    </row>
    <row r="38" spans="1:18" x14ac:dyDescent="0.2">
      <c r="A38" s="89" t="s">
        <v>451</v>
      </c>
      <c r="B38" s="179" t="s">
        <v>105</v>
      </c>
      <c r="C38" s="179" t="s">
        <v>106</v>
      </c>
      <c r="D38" s="171"/>
      <c r="E38" s="171"/>
      <c r="F38" s="171"/>
      <c r="G38" s="171"/>
      <c r="H38" s="183" t="str">
        <f t="shared" si="0"/>
        <v/>
      </c>
      <c r="I38" s="140">
        <v>260</v>
      </c>
      <c r="J38" s="140">
        <v>232</v>
      </c>
      <c r="K38" s="140">
        <v>6</v>
      </c>
      <c r="L38" s="184">
        <f t="shared" si="1"/>
        <v>2.5862068965517241E-2</v>
      </c>
      <c r="M38" s="140">
        <v>28</v>
      </c>
      <c r="N38" s="184">
        <f t="shared" si="2"/>
        <v>0.1076923076923077</v>
      </c>
      <c r="O38" s="173">
        <f t="shared" si="3"/>
        <v>260</v>
      </c>
      <c r="P38" s="173">
        <f t="shared" si="4"/>
        <v>232</v>
      </c>
      <c r="Q38" s="173">
        <f t="shared" si="5"/>
        <v>28</v>
      </c>
      <c r="R38" s="185">
        <f t="shared" si="6"/>
        <v>0.1076923076923077</v>
      </c>
    </row>
    <row r="39" spans="1:18" x14ac:dyDescent="0.2">
      <c r="A39" s="89" t="s">
        <v>451</v>
      </c>
      <c r="B39" s="179" t="s">
        <v>107</v>
      </c>
      <c r="C39" s="179" t="s">
        <v>108</v>
      </c>
      <c r="D39" s="171"/>
      <c r="E39" s="171"/>
      <c r="F39" s="171"/>
      <c r="G39" s="171"/>
      <c r="H39" s="183" t="str">
        <f t="shared" si="0"/>
        <v/>
      </c>
      <c r="I39" s="140">
        <v>3</v>
      </c>
      <c r="J39" s="140">
        <v>3</v>
      </c>
      <c r="K39" s="140">
        <v>0</v>
      </c>
      <c r="L39" s="184">
        <f t="shared" si="1"/>
        <v>0</v>
      </c>
      <c r="M39" s="140">
        <v>0</v>
      </c>
      <c r="N39" s="184">
        <f t="shared" si="2"/>
        <v>0</v>
      </c>
      <c r="O39" s="173">
        <f t="shared" si="3"/>
        <v>3</v>
      </c>
      <c r="P39" s="173">
        <f t="shared" si="4"/>
        <v>3</v>
      </c>
      <c r="Q39" s="173" t="str">
        <f t="shared" si="5"/>
        <v/>
      </c>
      <c r="R39" s="185" t="str">
        <f t="shared" si="6"/>
        <v/>
      </c>
    </row>
    <row r="40" spans="1:18" x14ac:dyDescent="0.2">
      <c r="A40" s="89" t="s">
        <v>451</v>
      </c>
      <c r="B40" s="179" t="s">
        <v>107</v>
      </c>
      <c r="C40" s="179" t="s">
        <v>287</v>
      </c>
      <c r="D40" s="171"/>
      <c r="E40" s="171"/>
      <c r="F40" s="171"/>
      <c r="G40" s="171"/>
      <c r="H40" s="183" t="str">
        <f t="shared" si="0"/>
        <v/>
      </c>
      <c r="I40" s="140">
        <v>27</v>
      </c>
      <c r="J40" s="140">
        <v>26</v>
      </c>
      <c r="K40" s="140">
        <v>6</v>
      </c>
      <c r="L40" s="184">
        <f t="shared" si="1"/>
        <v>0.23076923076923078</v>
      </c>
      <c r="M40" s="140">
        <v>1</v>
      </c>
      <c r="N40" s="184">
        <f t="shared" si="2"/>
        <v>3.7037037037037035E-2</v>
      </c>
      <c r="O40" s="173">
        <f t="shared" si="3"/>
        <v>27</v>
      </c>
      <c r="P40" s="173">
        <f t="shared" si="4"/>
        <v>26</v>
      </c>
      <c r="Q40" s="173">
        <f t="shared" si="5"/>
        <v>1</v>
      </c>
      <c r="R40" s="185">
        <f t="shared" si="6"/>
        <v>3.7037037037037035E-2</v>
      </c>
    </row>
    <row r="41" spans="1:18" x14ac:dyDescent="0.2">
      <c r="A41" s="89" t="s">
        <v>451</v>
      </c>
      <c r="B41" s="179" t="s">
        <v>110</v>
      </c>
      <c r="C41" s="179" t="s">
        <v>111</v>
      </c>
      <c r="D41" s="171"/>
      <c r="E41" s="171"/>
      <c r="F41" s="171"/>
      <c r="G41" s="171"/>
      <c r="H41" s="183" t="str">
        <f t="shared" si="0"/>
        <v/>
      </c>
      <c r="I41" s="140">
        <v>36</v>
      </c>
      <c r="J41" s="140">
        <v>36</v>
      </c>
      <c r="K41" s="140">
        <v>2</v>
      </c>
      <c r="L41" s="184">
        <f t="shared" si="1"/>
        <v>5.5555555555555552E-2</v>
      </c>
      <c r="M41" s="140">
        <v>0</v>
      </c>
      <c r="N41" s="184">
        <f t="shared" si="2"/>
        <v>0</v>
      </c>
      <c r="O41" s="173">
        <f t="shared" si="3"/>
        <v>36</v>
      </c>
      <c r="P41" s="173">
        <f t="shared" si="4"/>
        <v>36</v>
      </c>
      <c r="Q41" s="173" t="str">
        <f t="shared" si="5"/>
        <v/>
      </c>
      <c r="R41" s="185" t="str">
        <f t="shared" si="6"/>
        <v/>
      </c>
    </row>
    <row r="42" spans="1:18" x14ac:dyDescent="0.2">
      <c r="A42" s="89" t="s">
        <v>451</v>
      </c>
      <c r="B42" s="179" t="s">
        <v>112</v>
      </c>
      <c r="C42" s="179" t="s">
        <v>113</v>
      </c>
      <c r="D42" s="171"/>
      <c r="E42" s="171"/>
      <c r="F42" s="171"/>
      <c r="G42" s="171"/>
      <c r="H42" s="183" t="str">
        <f t="shared" si="0"/>
        <v/>
      </c>
      <c r="I42" s="140">
        <v>355</v>
      </c>
      <c r="J42" s="140">
        <v>343</v>
      </c>
      <c r="K42" s="140">
        <v>107</v>
      </c>
      <c r="L42" s="184">
        <f t="shared" si="1"/>
        <v>0.31195335276967928</v>
      </c>
      <c r="M42" s="140">
        <v>12</v>
      </c>
      <c r="N42" s="184">
        <f t="shared" si="2"/>
        <v>3.3802816901408447E-2</v>
      </c>
      <c r="O42" s="173">
        <f t="shared" si="3"/>
        <v>355</v>
      </c>
      <c r="P42" s="173">
        <f t="shared" si="4"/>
        <v>343</v>
      </c>
      <c r="Q42" s="173">
        <f t="shared" si="5"/>
        <v>12</v>
      </c>
      <c r="R42" s="185">
        <f t="shared" si="6"/>
        <v>3.3802816901408447E-2</v>
      </c>
    </row>
    <row r="43" spans="1:18" x14ac:dyDescent="0.2">
      <c r="A43" s="89" t="s">
        <v>451</v>
      </c>
      <c r="B43" s="179" t="s">
        <v>114</v>
      </c>
      <c r="C43" s="179" t="s">
        <v>525</v>
      </c>
      <c r="D43" s="171"/>
      <c r="E43" s="171"/>
      <c r="F43" s="171"/>
      <c r="G43" s="171"/>
      <c r="H43" s="183" t="str">
        <f t="shared" si="0"/>
        <v/>
      </c>
      <c r="I43" s="140">
        <v>2048</v>
      </c>
      <c r="J43" s="140">
        <v>2032</v>
      </c>
      <c r="K43" s="140">
        <v>854</v>
      </c>
      <c r="L43" s="184">
        <f t="shared" si="1"/>
        <v>0.42027559055118108</v>
      </c>
      <c r="M43" s="140">
        <v>16</v>
      </c>
      <c r="N43" s="184">
        <f t="shared" si="2"/>
        <v>7.8125E-3</v>
      </c>
      <c r="O43" s="173">
        <f t="shared" si="3"/>
        <v>2048</v>
      </c>
      <c r="P43" s="173">
        <f t="shared" si="4"/>
        <v>2032</v>
      </c>
      <c r="Q43" s="173">
        <f t="shared" si="5"/>
        <v>16</v>
      </c>
      <c r="R43" s="185">
        <f t="shared" si="6"/>
        <v>7.8125E-3</v>
      </c>
    </row>
    <row r="44" spans="1:18" x14ac:dyDescent="0.2">
      <c r="A44" s="89" t="s">
        <v>451</v>
      </c>
      <c r="B44" s="179" t="s">
        <v>119</v>
      </c>
      <c r="C44" s="179" t="s">
        <v>120</v>
      </c>
      <c r="D44" s="171"/>
      <c r="E44" s="171"/>
      <c r="F44" s="171"/>
      <c r="G44" s="171"/>
      <c r="H44" s="183" t="str">
        <f t="shared" si="0"/>
        <v/>
      </c>
      <c r="I44" s="140">
        <v>6560</v>
      </c>
      <c r="J44" s="140">
        <v>6495</v>
      </c>
      <c r="K44" s="140">
        <v>4968</v>
      </c>
      <c r="L44" s="184">
        <f t="shared" si="1"/>
        <v>0.76489607390300229</v>
      </c>
      <c r="M44" s="140">
        <v>65</v>
      </c>
      <c r="N44" s="184">
        <f t="shared" si="2"/>
        <v>9.9085365853658538E-3</v>
      </c>
      <c r="O44" s="173">
        <f t="shared" si="3"/>
        <v>6560</v>
      </c>
      <c r="P44" s="173">
        <f t="shared" si="4"/>
        <v>6495</v>
      </c>
      <c r="Q44" s="173">
        <f t="shared" si="5"/>
        <v>65</v>
      </c>
      <c r="R44" s="185">
        <f t="shared" si="6"/>
        <v>9.9085365853658538E-3</v>
      </c>
    </row>
    <row r="45" spans="1:18" x14ac:dyDescent="0.2">
      <c r="A45" s="89" t="s">
        <v>451</v>
      </c>
      <c r="B45" s="179" t="s">
        <v>121</v>
      </c>
      <c r="C45" s="179" t="s">
        <v>121</v>
      </c>
      <c r="D45" s="171"/>
      <c r="E45" s="171"/>
      <c r="F45" s="171"/>
      <c r="G45" s="171"/>
      <c r="H45" s="183" t="str">
        <f t="shared" si="0"/>
        <v/>
      </c>
      <c r="I45" s="140">
        <v>330</v>
      </c>
      <c r="J45" s="140">
        <v>324</v>
      </c>
      <c r="K45" s="140">
        <v>175</v>
      </c>
      <c r="L45" s="184">
        <f t="shared" si="1"/>
        <v>0.54012345679012341</v>
      </c>
      <c r="M45" s="140">
        <v>6</v>
      </c>
      <c r="N45" s="184">
        <f t="shared" si="2"/>
        <v>1.8181818181818181E-2</v>
      </c>
      <c r="O45" s="173">
        <f t="shared" si="3"/>
        <v>330</v>
      </c>
      <c r="P45" s="173">
        <f t="shared" si="4"/>
        <v>324</v>
      </c>
      <c r="Q45" s="173">
        <f t="shared" si="5"/>
        <v>6</v>
      </c>
      <c r="R45" s="185">
        <f t="shared" si="6"/>
        <v>1.8181818181818181E-2</v>
      </c>
    </row>
    <row r="46" spans="1:18" x14ac:dyDescent="0.2">
      <c r="A46" s="89" t="s">
        <v>451</v>
      </c>
      <c r="B46" s="179" t="s">
        <v>122</v>
      </c>
      <c r="C46" s="179" t="s">
        <v>123</v>
      </c>
      <c r="D46" s="171"/>
      <c r="E46" s="171"/>
      <c r="F46" s="171"/>
      <c r="G46" s="171"/>
      <c r="H46" s="183" t="str">
        <f t="shared" si="0"/>
        <v/>
      </c>
      <c r="I46" s="140">
        <v>847</v>
      </c>
      <c r="J46" s="140">
        <v>742</v>
      </c>
      <c r="K46" s="140">
        <v>131</v>
      </c>
      <c r="L46" s="184">
        <f t="shared" si="1"/>
        <v>0.17654986522911051</v>
      </c>
      <c r="M46" s="140">
        <v>105</v>
      </c>
      <c r="N46" s="184">
        <f t="shared" si="2"/>
        <v>0.12396694214876033</v>
      </c>
      <c r="O46" s="173">
        <f t="shared" si="3"/>
        <v>847</v>
      </c>
      <c r="P46" s="173">
        <f t="shared" si="4"/>
        <v>742</v>
      </c>
      <c r="Q46" s="173">
        <f t="shared" si="5"/>
        <v>105</v>
      </c>
      <c r="R46" s="185">
        <f t="shared" si="6"/>
        <v>0.12396694214876033</v>
      </c>
    </row>
    <row r="47" spans="1:18" x14ac:dyDescent="0.2">
      <c r="A47" s="89" t="s">
        <v>451</v>
      </c>
      <c r="B47" s="179" t="s">
        <v>130</v>
      </c>
      <c r="C47" s="179" t="s">
        <v>131</v>
      </c>
      <c r="D47" s="171"/>
      <c r="E47" s="171"/>
      <c r="F47" s="171"/>
      <c r="G47" s="171"/>
      <c r="H47" s="183" t="str">
        <f t="shared" si="0"/>
        <v/>
      </c>
      <c r="I47" s="140">
        <v>16</v>
      </c>
      <c r="J47" s="140">
        <v>16</v>
      </c>
      <c r="K47" s="140">
        <v>1</v>
      </c>
      <c r="L47" s="184">
        <f t="shared" si="1"/>
        <v>6.25E-2</v>
      </c>
      <c r="M47" s="140">
        <v>0</v>
      </c>
      <c r="N47" s="184">
        <f t="shared" si="2"/>
        <v>0</v>
      </c>
      <c r="O47" s="173">
        <f t="shared" si="3"/>
        <v>16</v>
      </c>
      <c r="P47" s="173">
        <f t="shared" si="4"/>
        <v>16</v>
      </c>
      <c r="Q47" s="173" t="str">
        <f t="shared" si="5"/>
        <v/>
      </c>
      <c r="R47" s="185" t="str">
        <f t="shared" si="6"/>
        <v/>
      </c>
    </row>
    <row r="48" spans="1:18" x14ac:dyDescent="0.2">
      <c r="A48" s="89" t="s">
        <v>451</v>
      </c>
      <c r="B48" s="179" t="s">
        <v>490</v>
      </c>
      <c r="C48" s="179" t="s">
        <v>132</v>
      </c>
      <c r="D48" s="171"/>
      <c r="E48" s="171"/>
      <c r="F48" s="171"/>
      <c r="G48" s="171"/>
      <c r="H48" s="183" t="str">
        <f t="shared" si="0"/>
        <v/>
      </c>
      <c r="I48" s="140">
        <v>461</v>
      </c>
      <c r="J48" s="140">
        <v>453</v>
      </c>
      <c r="K48" s="140">
        <v>335</v>
      </c>
      <c r="L48" s="184">
        <f t="shared" si="1"/>
        <v>0.73951434878587197</v>
      </c>
      <c r="M48" s="140">
        <v>8</v>
      </c>
      <c r="N48" s="184">
        <f t="shared" si="2"/>
        <v>1.735357917570499E-2</v>
      </c>
      <c r="O48" s="173">
        <f t="shared" si="3"/>
        <v>461</v>
      </c>
      <c r="P48" s="173">
        <f t="shared" si="4"/>
        <v>453</v>
      </c>
      <c r="Q48" s="173">
        <f t="shared" si="5"/>
        <v>8</v>
      </c>
      <c r="R48" s="185">
        <f t="shared" si="6"/>
        <v>1.735357917570499E-2</v>
      </c>
    </row>
    <row r="49" spans="1:18" x14ac:dyDescent="0.2">
      <c r="A49" s="89" t="s">
        <v>451</v>
      </c>
      <c r="B49" s="179" t="s">
        <v>380</v>
      </c>
      <c r="C49" s="179" t="s">
        <v>381</v>
      </c>
      <c r="D49" s="171"/>
      <c r="E49" s="171"/>
      <c r="F49" s="171"/>
      <c r="G49" s="171"/>
      <c r="H49" s="183" t="str">
        <f t="shared" si="0"/>
        <v/>
      </c>
      <c r="I49" s="140">
        <v>307</v>
      </c>
      <c r="J49" s="140">
        <v>303</v>
      </c>
      <c r="K49" s="140">
        <v>260</v>
      </c>
      <c r="L49" s="184">
        <f t="shared" si="1"/>
        <v>0.85808580858085803</v>
      </c>
      <c r="M49" s="140">
        <v>4</v>
      </c>
      <c r="N49" s="184">
        <f t="shared" si="2"/>
        <v>1.3029315960912053E-2</v>
      </c>
      <c r="O49" s="173">
        <f t="shared" si="3"/>
        <v>307</v>
      </c>
      <c r="P49" s="173">
        <f t="shared" si="4"/>
        <v>303</v>
      </c>
      <c r="Q49" s="173">
        <f t="shared" si="5"/>
        <v>4</v>
      </c>
      <c r="R49" s="185">
        <f t="shared" si="6"/>
        <v>1.3029315960912053E-2</v>
      </c>
    </row>
    <row r="50" spans="1:18" x14ac:dyDescent="0.2">
      <c r="A50" s="89" t="s">
        <v>451</v>
      </c>
      <c r="B50" s="179" t="s">
        <v>133</v>
      </c>
      <c r="C50" s="179" t="s">
        <v>134</v>
      </c>
      <c r="D50" s="171"/>
      <c r="E50" s="171"/>
      <c r="F50" s="171"/>
      <c r="G50" s="171"/>
      <c r="H50" s="183" t="str">
        <f t="shared" si="0"/>
        <v/>
      </c>
      <c r="I50" s="140">
        <v>172</v>
      </c>
      <c r="J50" s="140">
        <v>108</v>
      </c>
      <c r="K50" s="140">
        <v>5</v>
      </c>
      <c r="L50" s="184">
        <f t="shared" si="1"/>
        <v>4.6296296296296294E-2</v>
      </c>
      <c r="M50" s="140">
        <v>64</v>
      </c>
      <c r="N50" s="184">
        <f t="shared" si="2"/>
        <v>0.37209302325581395</v>
      </c>
      <c r="O50" s="173">
        <f t="shared" si="3"/>
        <v>172</v>
      </c>
      <c r="P50" s="173">
        <f t="shared" si="4"/>
        <v>108</v>
      </c>
      <c r="Q50" s="173">
        <f t="shared" si="5"/>
        <v>64</v>
      </c>
      <c r="R50" s="185">
        <f t="shared" si="6"/>
        <v>0.37209302325581395</v>
      </c>
    </row>
    <row r="51" spans="1:18" x14ac:dyDescent="0.2">
      <c r="A51" s="89" t="s">
        <v>451</v>
      </c>
      <c r="B51" s="179" t="s">
        <v>140</v>
      </c>
      <c r="C51" s="179" t="s">
        <v>142</v>
      </c>
      <c r="D51" s="171"/>
      <c r="E51" s="171"/>
      <c r="F51" s="171"/>
      <c r="G51" s="171"/>
      <c r="H51" s="183" t="str">
        <f t="shared" si="0"/>
        <v/>
      </c>
      <c r="I51" s="140">
        <v>5</v>
      </c>
      <c r="J51" s="140">
        <v>4</v>
      </c>
      <c r="K51" s="140">
        <v>1</v>
      </c>
      <c r="L51" s="184">
        <f t="shared" si="1"/>
        <v>0.25</v>
      </c>
      <c r="M51" s="140">
        <v>1</v>
      </c>
      <c r="N51" s="184">
        <f t="shared" si="2"/>
        <v>0.2</v>
      </c>
      <c r="O51" s="173">
        <f t="shared" si="3"/>
        <v>5</v>
      </c>
      <c r="P51" s="173">
        <f t="shared" si="4"/>
        <v>4</v>
      </c>
      <c r="Q51" s="173">
        <f t="shared" si="5"/>
        <v>1</v>
      </c>
      <c r="R51" s="185">
        <f t="shared" si="6"/>
        <v>0.2</v>
      </c>
    </row>
    <row r="52" spans="1:18" x14ac:dyDescent="0.2">
      <c r="A52" s="89" t="s">
        <v>451</v>
      </c>
      <c r="B52" s="179" t="s">
        <v>147</v>
      </c>
      <c r="C52" s="179" t="s">
        <v>148</v>
      </c>
      <c r="D52" s="171"/>
      <c r="E52" s="171"/>
      <c r="F52" s="171"/>
      <c r="G52" s="171"/>
      <c r="H52" s="183" t="str">
        <f t="shared" si="0"/>
        <v/>
      </c>
      <c r="I52" s="140">
        <v>296</v>
      </c>
      <c r="J52" s="140">
        <v>197</v>
      </c>
      <c r="K52" s="140">
        <v>87</v>
      </c>
      <c r="L52" s="184">
        <f t="shared" si="1"/>
        <v>0.44162436548223349</v>
      </c>
      <c r="M52" s="140">
        <v>99</v>
      </c>
      <c r="N52" s="184">
        <f t="shared" si="2"/>
        <v>0.33445945945945948</v>
      </c>
      <c r="O52" s="173">
        <f t="shared" si="3"/>
        <v>296</v>
      </c>
      <c r="P52" s="173">
        <f t="shared" si="4"/>
        <v>197</v>
      </c>
      <c r="Q52" s="173">
        <f t="shared" si="5"/>
        <v>99</v>
      </c>
      <c r="R52" s="185">
        <f t="shared" si="6"/>
        <v>0.33445945945945948</v>
      </c>
    </row>
    <row r="53" spans="1:18" x14ac:dyDescent="0.2">
      <c r="A53" s="89" t="s">
        <v>451</v>
      </c>
      <c r="B53" s="179" t="s">
        <v>153</v>
      </c>
      <c r="C53" s="179" t="s">
        <v>154</v>
      </c>
      <c r="D53" s="171"/>
      <c r="E53" s="171"/>
      <c r="F53" s="171"/>
      <c r="G53" s="171"/>
      <c r="H53" s="183" t="str">
        <f t="shared" si="0"/>
        <v/>
      </c>
      <c r="I53" s="140">
        <v>90</v>
      </c>
      <c r="J53" s="140">
        <v>62</v>
      </c>
      <c r="K53" s="140">
        <v>9</v>
      </c>
      <c r="L53" s="184">
        <f t="shared" si="1"/>
        <v>0.14516129032258066</v>
      </c>
      <c r="M53" s="140">
        <v>28</v>
      </c>
      <c r="N53" s="184">
        <f t="shared" si="2"/>
        <v>0.31111111111111112</v>
      </c>
      <c r="O53" s="173">
        <f t="shared" si="3"/>
        <v>90</v>
      </c>
      <c r="P53" s="173">
        <f t="shared" si="4"/>
        <v>62</v>
      </c>
      <c r="Q53" s="173">
        <f t="shared" si="5"/>
        <v>28</v>
      </c>
      <c r="R53" s="185">
        <f t="shared" si="6"/>
        <v>0.31111111111111112</v>
      </c>
    </row>
    <row r="54" spans="1:18" ht="29" x14ac:dyDescent="0.2">
      <c r="A54" s="89" t="s">
        <v>451</v>
      </c>
      <c r="B54" s="179" t="s">
        <v>541</v>
      </c>
      <c r="C54" s="179" t="s">
        <v>155</v>
      </c>
      <c r="D54" s="171"/>
      <c r="E54" s="171"/>
      <c r="F54" s="171"/>
      <c r="G54" s="171"/>
      <c r="H54" s="183" t="str">
        <f t="shared" si="0"/>
        <v/>
      </c>
      <c r="I54" s="140">
        <v>52</v>
      </c>
      <c r="J54" s="140">
        <v>48</v>
      </c>
      <c r="K54" s="140">
        <v>18</v>
      </c>
      <c r="L54" s="184">
        <f t="shared" si="1"/>
        <v>0.375</v>
      </c>
      <c r="M54" s="140">
        <v>4</v>
      </c>
      <c r="N54" s="184">
        <f t="shared" si="2"/>
        <v>7.6923076923076927E-2</v>
      </c>
      <c r="O54" s="173">
        <f t="shared" si="3"/>
        <v>52</v>
      </c>
      <c r="P54" s="173">
        <f t="shared" si="4"/>
        <v>48</v>
      </c>
      <c r="Q54" s="173">
        <f t="shared" si="5"/>
        <v>4</v>
      </c>
      <c r="R54" s="185">
        <f t="shared" si="6"/>
        <v>7.6923076923076927E-2</v>
      </c>
    </row>
    <row r="55" spans="1:18" x14ac:dyDescent="0.2">
      <c r="A55" s="89" t="s">
        <v>451</v>
      </c>
      <c r="B55" s="179" t="s">
        <v>162</v>
      </c>
      <c r="C55" s="179" t="s">
        <v>249</v>
      </c>
      <c r="D55" s="171"/>
      <c r="E55" s="171"/>
      <c r="F55" s="171"/>
      <c r="G55" s="171"/>
      <c r="H55" s="183" t="str">
        <f t="shared" si="0"/>
        <v/>
      </c>
      <c r="I55" s="140">
        <v>37</v>
      </c>
      <c r="J55" s="140">
        <v>36</v>
      </c>
      <c r="K55" s="140">
        <v>6</v>
      </c>
      <c r="L55" s="184">
        <f t="shared" si="1"/>
        <v>0.16666666666666666</v>
      </c>
      <c r="M55" s="140">
        <v>1</v>
      </c>
      <c r="N55" s="184">
        <f t="shared" si="2"/>
        <v>2.7027027027027029E-2</v>
      </c>
      <c r="O55" s="173">
        <f t="shared" si="3"/>
        <v>37</v>
      </c>
      <c r="P55" s="173">
        <f t="shared" si="4"/>
        <v>36</v>
      </c>
      <c r="Q55" s="173">
        <f t="shared" si="5"/>
        <v>1</v>
      </c>
      <c r="R55" s="185">
        <f t="shared" si="6"/>
        <v>2.7027027027027029E-2</v>
      </c>
    </row>
    <row r="56" spans="1:18" x14ac:dyDescent="0.2">
      <c r="A56" s="89" t="s">
        <v>451</v>
      </c>
      <c r="B56" s="179" t="s">
        <v>163</v>
      </c>
      <c r="C56" s="179" t="s">
        <v>250</v>
      </c>
      <c r="D56" s="171"/>
      <c r="E56" s="171"/>
      <c r="F56" s="171"/>
      <c r="G56" s="171"/>
      <c r="H56" s="183" t="str">
        <f t="shared" si="0"/>
        <v/>
      </c>
      <c r="I56" s="140">
        <v>7</v>
      </c>
      <c r="J56" s="140">
        <v>7</v>
      </c>
      <c r="K56" s="140">
        <v>1</v>
      </c>
      <c r="L56" s="184">
        <f t="shared" si="1"/>
        <v>0.14285714285714285</v>
      </c>
      <c r="M56" s="140">
        <v>0</v>
      </c>
      <c r="N56" s="184">
        <f t="shared" si="2"/>
        <v>0</v>
      </c>
      <c r="O56" s="173">
        <f t="shared" si="3"/>
        <v>7</v>
      </c>
      <c r="P56" s="173">
        <f t="shared" si="4"/>
        <v>7</v>
      </c>
      <c r="Q56" s="173" t="str">
        <f t="shared" si="5"/>
        <v/>
      </c>
      <c r="R56" s="185" t="str">
        <f t="shared" si="6"/>
        <v/>
      </c>
    </row>
    <row r="57" spans="1:18" x14ac:dyDescent="0.2">
      <c r="A57" s="89" t="s">
        <v>451</v>
      </c>
      <c r="B57" s="179" t="s">
        <v>164</v>
      </c>
      <c r="C57" s="179" t="s">
        <v>165</v>
      </c>
      <c r="D57" s="171"/>
      <c r="E57" s="171"/>
      <c r="F57" s="171"/>
      <c r="G57" s="171"/>
      <c r="H57" s="183" t="str">
        <f t="shared" si="0"/>
        <v/>
      </c>
      <c r="I57" s="140">
        <v>207</v>
      </c>
      <c r="J57" s="140">
        <v>206</v>
      </c>
      <c r="K57" s="140">
        <v>24</v>
      </c>
      <c r="L57" s="184">
        <f t="shared" si="1"/>
        <v>0.11650485436893204</v>
      </c>
      <c r="M57" s="140">
        <v>1</v>
      </c>
      <c r="N57" s="184">
        <f t="shared" si="2"/>
        <v>4.830917874396135E-3</v>
      </c>
      <c r="O57" s="173">
        <f t="shared" si="3"/>
        <v>207</v>
      </c>
      <c r="P57" s="173">
        <f t="shared" si="4"/>
        <v>206</v>
      </c>
      <c r="Q57" s="173">
        <f t="shared" si="5"/>
        <v>1</v>
      </c>
      <c r="R57" s="185">
        <f t="shared" si="6"/>
        <v>4.830917874396135E-3</v>
      </c>
    </row>
    <row r="58" spans="1:18" x14ac:dyDescent="0.2">
      <c r="A58" s="89" t="s">
        <v>451</v>
      </c>
      <c r="B58" s="179" t="s">
        <v>166</v>
      </c>
      <c r="C58" s="179" t="s">
        <v>167</v>
      </c>
      <c r="D58" s="171"/>
      <c r="E58" s="171"/>
      <c r="F58" s="171"/>
      <c r="G58" s="171"/>
      <c r="H58" s="183" t="str">
        <f t="shared" si="0"/>
        <v/>
      </c>
      <c r="I58" s="140">
        <v>233</v>
      </c>
      <c r="J58" s="140">
        <v>229</v>
      </c>
      <c r="K58" s="140">
        <v>18</v>
      </c>
      <c r="L58" s="184">
        <f t="shared" si="1"/>
        <v>7.8602620087336247E-2</v>
      </c>
      <c r="M58" s="140">
        <v>4</v>
      </c>
      <c r="N58" s="184">
        <f t="shared" si="2"/>
        <v>1.7167381974248927E-2</v>
      </c>
      <c r="O58" s="173">
        <f t="shared" si="3"/>
        <v>233</v>
      </c>
      <c r="P58" s="173">
        <f t="shared" si="4"/>
        <v>229</v>
      </c>
      <c r="Q58" s="173">
        <f t="shared" si="5"/>
        <v>4</v>
      </c>
      <c r="R58" s="185">
        <f t="shared" si="6"/>
        <v>1.7167381974248927E-2</v>
      </c>
    </row>
    <row r="59" spans="1:18" ht="29" x14ac:dyDescent="0.2">
      <c r="A59" s="89" t="s">
        <v>451</v>
      </c>
      <c r="B59" s="179" t="s">
        <v>168</v>
      </c>
      <c r="C59" s="179" t="s">
        <v>170</v>
      </c>
      <c r="D59" s="171"/>
      <c r="E59" s="171"/>
      <c r="F59" s="171"/>
      <c r="G59" s="171"/>
      <c r="H59" s="183" t="str">
        <f t="shared" si="0"/>
        <v/>
      </c>
      <c r="I59" s="140">
        <v>65651</v>
      </c>
      <c r="J59" s="140">
        <v>65508</v>
      </c>
      <c r="K59" s="140">
        <v>57609</v>
      </c>
      <c r="L59" s="184">
        <f t="shared" si="1"/>
        <v>0.87941930756548814</v>
      </c>
      <c r="M59" s="140">
        <v>143</v>
      </c>
      <c r="N59" s="184">
        <f t="shared" si="2"/>
        <v>2.1781846430366635E-3</v>
      </c>
      <c r="O59" s="173">
        <f t="shared" si="3"/>
        <v>65651</v>
      </c>
      <c r="P59" s="173">
        <f t="shared" si="4"/>
        <v>65508</v>
      </c>
      <c r="Q59" s="173">
        <f t="shared" si="5"/>
        <v>143</v>
      </c>
      <c r="R59" s="185">
        <f t="shared" si="6"/>
        <v>2.1781846430366635E-3</v>
      </c>
    </row>
    <row r="60" spans="1:18" ht="29" x14ac:dyDescent="0.2">
      <c r="A60" s="89" t="s">
        <v>451</v>
      </c>
      <c r="B60" s="179" t="s">
        <v>168</v>
      </c>
      <c r="C60" s="179" t="s">
        <v>169</v>
      </c>
      <c r="D60" s="171"/>
      <c r="E60" s="171"/>
      <c r="F60" s="171"/>
      <c r="G60" s="171"/>
      <c r="H60" s="183" t="str">
        <f t="shared" si="0"/>
        <v/>
      </c>
      <c r="I60" s="140">
        <v>15753</v>
      </c>
      <c r="J60" s="140">
        <v>15732</v>
      </c>
      <c r="K60" s="140">
        <v>14792</v>
      </c>
      <c r="L60" s="184">
        <f t="shared" si="1"/>
        <v>0.94024917365878469</v>
      </c>
      <c r="M60" s="140">
        <v>21</v>
      </c>
      <c r="N60" s="184">
        <f t="shared" si="2"/>
        <v>1.3330794134450582E-3</v>
      </c>
      <c r="O60" s="173">
        <f t="shared" si="3"/>
        <v>15753</v>
      </c>
      <c r="P60" s="173">
        <f t="shared" si="4"/>
        <v>15732</v>
      </c>
      <c r="Q60" s="173">
        <f t="shared" si="5"/>
        <v>21</v>
      </c>
      <c r="R60" s="185">
        <f t="shared" si="6"/>
        <v>1.3330794134450582E-3</v>
      </c>
    </row>
    <row r="61" spans="1:18" ht="29" x14ac:dyDescent="0.2">
      <c r="A61" s="89" t="s">
        <v>451</v>
      </c>
      <c r="B61" s="179" t="s">
        <v>168</v>
      </c>
      <c r="C61" s="179" t="s">
        <v>171</v>
      </c>
      <c r="D61" s="171"/>
      <c r="E61" s="171"/>
      <c r="F61" s="171"/>
      <c r="G61" s="171"/>
      <c r="H61" s="183" t="str">
        <f t="shared" si="0"/>
        <v/>
      </c>
      <c r="I61" s="140">
        <v>1759</v>
      </c>
      <c r="J61" s="140">
        <v>1743</v>
      </c>
      <c r="K61" s="140">
        <v>1135</v>
      </c>
      <c r="L61" s="184">
        <f t="shared" si="1"/>
        <v>0.65117613310384392</v>
      </c>
      <c r="M61" s="140">
        <v>16</v>
      </c>
      <c r="N61" s="184">
        <f t="shared" si="2"/>
        <v>9.0960773166571911E-3</v>
      </c>
      <c r="O61" s="173">
        <f t="shared" si="3"/>
        <v>1759</v>
      </c>
      <c r="P61" s="173">
        <f t="shared" si="4"/>
        <v>1743</v>
      </c>
      <c r="Q61" s="173">
        <f t="shared" si="5"/>
        <v>16</v>
      </c>
      <c r="R61" s="185">
        <f t="shared" si="6"/>
        <v>9.0960773166571911E-3</v>
      </c>
    </row>
    <row r="62" spans="1:18" x14ac:dyDescent="0.2">
      <c r="A62" s="89" t="s">
        <v>451</v>
      </c>
      <c r="B62" s="179" t="s">
        <v>174</v>
      </c>
      <c r="C62" s="179" t="s">
        <v>175</v>
      </c>
      <c r="D62" s="171"/>
      <c r="E62" s="171"/>
      <c r="F62" s="171"/>
      <c r="G62" s="171"/>
      <c r="H62" s="183" t="str">
        <f t="shared" si="0"/>
        <v/>
      </c>
      <c r="I62" s="140">
        <v>206</v>
      </c>
      <c r="J62" s="140">
        <v>195</v>
      </c>
      <c r="K62" s="140">
        <v>39</v>
      </c>
      <c r="L62" s="184">
        <f t="shared" si="1"/>
        <v>0.2</v>
      </c>
      <c r="M62" s="140">
        <v>11</v>
      </c>
      <c r="N62" s="184">
        <f t="shared" si="2"/>
        <v>5.3398058252427182E-2</v>
      </c>
      <c r="O62" s="173">
        <f t="shared" si="3"/>
        <v>206</v>
      </c>
      <c r="P62" s="173">
        <f t="shared" si="4"/>
        <v>195</v>
      </c>
      <c r="Q62" s="173">
        <f t="shared" si="5"/>
        <v>11</v>
      </c>
      <c r="R62" s="185">
        <f t="shared" si="6"/>
        <v>5.3398058252427182E-2</v>
      </c>
    </row>
    <row r="63" spans="1:18" x14ac:dyDescent="0.2">
      <c r="A63" s="89" t="s">
        <v>451</v>
      </c>
      <c r="B63" s="179" t="s">
        <v>178</v>
      </c>
      <c r="C63" s="179" t="s">
        <v>496</v>
      </c>
      <c r="D63" s="171"/>
      <c r="E63" s="171"/>
      <c r="F63" s="171"/>
      <c r="G63" s="171"/>
      <c r="H63" s="183" t="str">
        <f t="shared" si="0"/>
        <v/>
      </c>
      <c r="I63" s="140">
        <v>343</v>
      </c>
      <c r="J63" s="140">
        <v>327</v>
      </c>
      <c r="K63" s="140">
        <v>164</v>
      </c>
      <c r="L63" s="184">
        <f t="shared" si="1"/>
        <v>0.50152905198776754</v>
      </c>
      <c r="M63" s="140">
        <v>16</v>
      </c>
      <c r="N63" s="184">
        <f t="shared" si="2"/>
        <v>4.6647230320699708E-2</v>
      </c>
      <c r="O63" s="173">
        <f t="shared" si="3"/>
        <v>343</v>
      </c>
      <c r="P63" s="173">
        <f t="shared" si="4"/>
        <v>327</v>
      </c>
      <c r="Q63" s="173">
        <f t="shared" si="5"/>
        <v>16</v>
      </c>
      <c r="R63" s="185">
        <f t="shared" si="6"/>
        <v>4.6647230320699708E-2</v>
      </c>
    </row>
    <row r="64" spans="1:18" x14ac:dyDescent="0.2">
      <c r="A64" s="89" t="s">
        <v>451</v>
      </c>
      <c r="B64" s="179" t="s">
        <v>178</v>
      </c>
      <c r="C64" s="179" t="s">
        <v>452</v>
      </c>
      <c r="D64" s="171"/>
      <c r="E64" s="171"/>
      <c r="F64" s="171"/>
      <c r="G64" s="171"/>
      <c r="H64" s="183" t="str">
        <f t="shared" si="0"/>
        <v/>
      </c>
      <c r="I64" s="140">
        <v>770</v>
      </c>
      <c r="J64" s="140">
        <v>752</v>
      </c>
      <c r="K64" s="140">
        <v>165</v>
      </c>
      <c r="L64" s="184">
        <f t="shared" si="1"/>
        <v>0.21941489361702127</v>
      </c>
      <c r="M64" s="140">
        <v>18</v>
      </c>
      <c r="N64" s="184">
        <f t="shared" si="2"/>
        <v>2.3376623376623377E-2</v>
      </c>
      <c r="O64" s="173">
        <f t="shared" si="3"/>
        <v>770</v>
      </c>
      <c r="P64" s="173">
        <f t="shared" si="4"/>
        <v>752</v>
      </c>
      <c r="Q64" s="173">
        <f t="shared" si="5"/>
        <v>18</v>
      </c>
      <c r="R64" s="185">
        <f t="shared" si="6"/>
        <v>2.3376623376623377E-2</v>
      </c>
    </row>
    <row r="65" spans="1:18" x14ac:dyDescent="0.2">
      <c r="A65" s="89" t="s">
        <v>451</v>
      </c>
      <c r="B65" s="179" t="s">
        <v>182</v>
      </c>
      <c r="C65" s="179" t="s">
        <v>184</v>
      </c>
      <c r="D65" s="171"/>
      <c r="E65" s="171"/>
      <c r="F65" s="171"/>
      <c r="G65" s="171"/>
      <c r="H65" s="183" t="str">
        <f t="shared" si="0"/>
        <v/>
      </c>
      <c r="I65" s="140">
        <v>120</v>
      </c>
      <c r="J65" s="140">
        <v>120</v>
      </c>
      <c r="K65" s="140">
        <v>49</v>
      </c>
      <c r="L65" s="184">
        <f t="shared" si="1"/>
        <v>0.40833333333333333</v>
      </c>
      <c r="M65" s="140">
        <v>0</v>
      </c>
      <c r="N65" s="184">
        <f t="shared" si="2"/>
        <v>0</v>
      </c>
      <c r="O65" s="173">
        <f t="shared" si="3"/>
        <v>120</v>
      </c>
      <c r="P65" s="173">
        <f t="shared" si="4"/>
        <v>120</v>
      </c>
      <c r="Q65" s="173" t="str">
        <f t="shared" si="5"/>
        <v/>
      </c>
      <c r="R65" s="185" t="str">
        <f t="shared" si="6"/>
        <v/>
      </c>
    </row>
    <row r="66" spans="1:18" x14ac:dyDescent="0.2">
      <c r="A66" s="89" t="s">
        <v>451</v>
      </c>
      <c r="B66" s="179" t="s">
        <v>542</v>
      </c>
      <c r="C66" s="179" t="s">
        <v>118</v>
      </c>
      <c r="D66" s="171"/>
      <c r="E66" s="171"/>
      <c r="F66" s="171"/>
      <c r="G66" s="171"/>
      <c r="H66" s="183" t="str">
        <f t="shared" ref="H66:H140" si="7">IF((E66+G66)&lt;&gt;0,G66/(E66+G66),"")</f>
        <v/>
      </c>
      <c r="I66" s="140">
        <v>15</v>
      </c>
      <c r="J66" s="140">
        <v>15</v>
      </c>
      <c r="K66" s="140">
        <v>1</v>
      </c>
      <c r="L66" s="184">
        <f t="shared" ref="L66:L140" si="8">IF(J66&lt;&gt;0,K66/J66,"")</f>
        <v>6.6666666666666666E-2</v>
      </c>
      <c r="M66" s="140">
        <v>0</v>
      </c>
      <c r="N66" s="184">
        <f t="shared" ref="N66:N140" si="9">IF((J66+M66)&lt;&gt;0,M66/(J66+M66),"")</f>
        <v>0</v>
      </c>
      <c r="O66" s="173">
        <f t="shared" ref="O66:O140" si="10">IF(SUM(D66,I66)&gt;0,SUM(D66,I66),"")</f>
        <v>15</v>
      </c>
      <c r="P66" s="173">
        <f t="shared" ref="P66:P140" si="11">IF( SUM(E66,J66)&gt;0, SUM(E66,J66),"")</f>
        <v>15</v>
      </c>
      <c r="Q66" s="173" t="str">
        <f t="shared" ref="Q66:Q140" si="12">IF(SUM(G66,M66)&gt;0,SUM(G66,M66),"")</f>
        <v/>
      </c>
      <c r="R66" s="185" t="str">
        <f t="shared" ref="R66:R140" si="13">IFERROR(IF((P66+Q66)&lt;&gt;0,Q66/(P66+Q66),""),"")</f>
        <v/>
      </c>
    </row>
    <row r="67" spans="1:18" x14ac:dyDescent="0.2">
      <c r="A67" s="89" t="s">
        <v>451</v>
      </c>
      <c r="B67" s="179" t="s">
        <v>185</v>
      </c>
      <c r="C67" s="179" t="s">
        <v>402</v>
      </c>
      <c r="D67" s="171"/>
      <c r="E67" s="171"/>
      <c r="F67" s="171"/>
      <c r="G67" s="171"/>
      <c r="H67" s="183" t="str">
        <f t="shared" si="7"/>
        <v/>
      </c>
      <c r="I67" s="140">
        <v>3</v>
      </c>
      <c r="J67" s="140">
        <v>3</v>
      </c>
      <c r="K67" s="140">
        <v>0</v>
      </c>
      <c r="L67" s="184">
        <f t="shared" si="8"/>
        <v>0</v>
      </c>
      <c r="M67" s="140">
        <v>0</v>
      </c>
      <c r="N67" s="184">
        <f t="shared" si="9"/>
        <v>0</v>
      </c>
      <c r="O67" s="173">
        <f t="shared" si="10"/>
        <v>3</v>
      </c>
      <c r="P67" s="173">
        <f t="shared" si="11"/>
        <v>3</v>
      </c>
      <c r="Q67" s="173" t="str">
        <f t="shared" si="12"/>
        <v/>
      </c>
      <c r="R67" s="185" t="str">
        <f t="shared" si="13"/>
        <v/>
      </c>
    </row>
    <row r="68" spans="1:18" x14ac:dyDescent="0.2">
      <c r="A68" s="89" t="s">
        <v>451</v>
      </c>
      <c r="B68" s="179" t="s">
        <v>185</v>
      </c>
      <c r="C68" s="179" t="s">
        <v>186</v>
      </c>
      <c r="D68" s="171"/>
      <c r="E68" s="171"/>
      <c r="F68" s="171"/>
      <c r="G68" s="171"/>
      <c r="H68" s="183" t="str">
        <f t="shared" si="7"/>
        <v/>
      </c>
      <c r="I68" s="140">
        <v>13</v>
      </c>
      <c r="J68" s="140">
        <v>12</v>
      </c>
      <c r="K68" s="140">
        <v>8</v>
      </c>
      <c r="L68" s="184">
        <f t="shared" si="8"/>
        <v>0.66666666666666663</v>
      </c>
      <c r="M68" s="140">
        <v>1</v>
      </c>
      <c r="N68" s="184">
        <f t="shared" si="9"/>
        <v>7.6923076923076927E-2</v>
      </c>
      <c r="O68" s="173">
        <f t="shared" si="10"/>
        <v>13</v>
      </c>
      <c r="P68" s="173">
        <f t="shared" si="11"/>
        <v>12</v>
      </c>
      <c r="Q68" s="173">
        <f t="shared" si="12"/>
        <v>1</v>
      </c>
      <c r="R68" s="185">
        <f t="shared" si="13"/>
        <v>7.6923076923076927E-2</v>
      </c>
    </row>
    <row r="69" spans="1:18" x14ac:dyDescent="0.2">
      <c r="A69" s="89" t="s">
        <v>451</v>
      </c>
      <c r="B69" s="179" t="s">
        <v>185</v>
      </c>
      <c r="C69" s="179" t="s">
        <v>362</v>
      </c>
      <c r="D69" s="171"/>
      <c r="E69" s="171"/>
      <c r="F69" s="171"/>
      <c r="G69" s="171"/>
      <c r="H69" s="183" t="str">
        <f t="shared" si="7"/>
        <v/>
      </c>
      <c r="I69" s="140">
        <v>2</v>
      </c>
      <c r="J69" s="140">
        <v>2</v>
      </c>
      <c r="K69" s="140">
        <v>0</v>
      </c>
      <c r="L69" s="184">
        <f t="shared" si="8"/>
        <v>0</v>
      </c>
      <c r="M69" s="140">
        <v>0</v>
      </c>
      <c r="N69" s="184">
        <f t="shared" si="9"/>
        <v>0</v>
      </c>
      <c r="O69" s="173">
        <f t="shared" si="10"/>
        <v>2</v>
      </c>
      <c r="P69" s="173">
        <f t="shared" si="11"/>
        <v>2</v>
      </c>
      <c r="Q69" s="173" t="str">
        <f t="shared" si="12"/>
        <v/>
      </c>
      <c r="R69" s="185" t="str">
        <f t="shared" si="13"/>
        <v/>
      </c>
    </row>
    <row r="70" spans="1:18" x14ac:dyDescent="0.2">
      <c r="A70" s="89" t="s">
        <v>451</v>
      </c>
      <c r="B70" s="179" t="s">
        <v>193</v>
      </c>
      <c r="C70" s="179" t="s">
        <v>194</v>
      </c>
      <c r="D70" s="171"/>
      <c r="E70" s="171"/>
      <c r="F70" s="171"/>
      <c r="G70" s="171"/>
      <c r="H70" s="183" t="str">
        <f t="shared" si="7"/>
        <v/>
      </c>
      <c r="I70" s="140">
        <v>3</v>
      </c>
      <c r="J70" s="140">
        <v>3</v>
      </c>
      <c r="K70" s="140">
        <v>0</v>
      </c>
      <c r="L70" s="184">
        <f t="shared" si="8"/>
        <v>0</v>
      </c>
      <c r="M70" s="140">
        <v>0</v>
      </c>
      <c r="N70" s="184">
        <f t="shared" si="9"/>
        <v>0</v>
      </c>
      <c r="O70" s="173">
        <f t="shared" si="10"/>
        <v>3</v>
      </c>
      <c r="P70" s="173">
        <f t="shared" si="11"/>
        <v>3</v>
      </c>
      <c r="Q70" s="173" t="str">
        <f t="shared" si="12"/>
        <v/>
      </c>
      <c r="R70" s="185" t="str">
        <f t="shared" si="13"/>
        <v/>
      </c>
    </row>
    <row r="71" spans="1:18" x14ac:dyDescent="0.2">
      <c r="A71" s="89" t="s">
        <v>451</v>
      </c>
      <c r="B71" s="179" t="s">
        <v>195</v>
      </c>
      <c r="C71" s="179" t="s">
        <v>253</v>
      </c>
      <c r="D71" s="171"/>
      <c r="E71" s="171"/>
      <c r="F71" s="171"/>
      <c r="G71" s="171"/>
      <c r="H71" s="183" t="str">
        <f t="shared" si="7"/>
        <v/>
      </c>
      <c r="I71" s="140">
        <v>3</v>
      </c>
      <c r="J71" s="140">
        <v>3</v>
      </c>
      <c r="K71" s="140">
        <v>1</v>
      </c>
      <c r="L71" s="184">
        <f t="shared" si="8"/>
        <v>0.33333333333333331</v>
      </c>
      <c r="M71" s="140">
        <v>0</v>
      </c>
      <c r="N71" s="184">
        <f t="shared" si="9"/>
        <v>0</v>
      </c>
      <c r="O71" s="173">
        <f t="shared" si="10"/>
        <v>3</v>
      </c>
      <c r="P71" s="173">
        <f t="shared" si="11"/>
        <v>3</v>
      </c>
      <c r="Q71" s="173" t="str">
        <f t="shared" si="12"/>
        <v/>
      </c>
      <c r="R71" s="185" t="str">
        <f t="shared" si="13"/>
        <v/>
      </c>
    </row>
    <row r="72" spans="1:18" x14ac:dyDescent="0.2">
      <c r="A72" s="89" t="s">
        <v>451</v>
      </c>
      <c r="B72" s="179" t="s">
        <v>202</v>
      </c>
      <c r="C72" s="179" t="s">
        <v>203</v>
      </c>
      <c r="D72" s="171"/>
      <c r="E72" s="171"/>
      <c r="F72" s="171"/>
      <c r="G72" s="171"/>
      <c r="H72" s="183" t="str">
        <f t="shared" si="7"/>
        <v/>
      </c>
      <c r="I72" s="140">
        <v>258</v>
      </c>
      <c r="J72" s="140">
        <v>247</v>
      </c>
      <c r="K72" s="140">
        <v>19</v>
      </c>
      <c r="L72" s="184">
        <f t="shared" si="8"/>
        <v>7.6923076923076927E-2</v>
      </c>
      <c r="M72" s="140">
        <v>11</v>
      </c>
      <c r="N72" s="184">
        <f t="shared" si="9"/>
        <v>4.2635658914728682E-2</v>
      </c>
      <c r="O72" s="173">
        <f t="shared" si="10"/>
        <v>258</v>
      </c>
      <c r="P72" s="173">
        <f t="shared" si="11"/>
        <v>247</v>
      </c>
      <c r="Q72" s="173">
        <f t="shared" si="12"/>
        <v>11</v>
      </c>
      <c r="R72" s="185">
        <f t="shared" si="13"/>
        <v>4.2635658914728682E-2</v>
      </c>
    </row>
    <row r="73" spans="1:18" x14ac:dyDescent="0.2">
      <c r="A73" s="89" t="s">
        <v>451</v>
      </c>
      <c r="B73" s="179" t="s">
        <v>204</v>
      </c>
      <c r="C73" s="179" t="s">
        <v>205</v>
      </c>
      <c r="D73" s="171"/>
      <c r="E73" s="171"/>
      <c r="F73" s="171"/>
      <c r="G73" s="171"/>
      <c r="H73" s="183" t="str">
        <f t="shared" si="7"/>
        <v/>
      </c>
      <c r="I73" s="140">
        <v>5777</v>
      </c>
      <c r="J73" s="140">
        <v>5461</v>
      </c>
      <c r="K73" s="140">
        <v>2718</v>
      </c>
      <c r="L73" s="184">
        <f t="shared" si="8"/>
        <v>0.4977110419337118</v>
      </c>
      <c r="M73" s="140">
        <v>316</v>
      </c>
      <c r="N73" s="184">
        <f t="shared" si="9"/>
        <v>5.469967110957244E-2</v>
      </c>
      <c r="O73" s="173">
        <f t="shared" si="10"/>
        <v>5777</v>
      </c>
      <c r="P73" s="173">
        <f t="shared" si="11"/>
        <v>5461</v>
      </c>
      <c r="Q73" s="173">
        <f t="shared" si="12"/>
        <v>316</v>
      </c>
      <c r="R73" s="185">
        <f t="shared" si="13"/>
        <v>5.469967110957244E-2</v>
      </c>
    </row>
    <row r="74" spans="1:18" x14ac:dyDescent="0.2">
      <c r="A74" s="89" t="s">
        <v>451</v>
      </c>
      <c r="B74" s="179" t="s">
        <v>204</v>
      </c>
      <c r="C74" s="179" t="s">
        <v>453</v>
      </c>
      <c r="D74" s="171"/>
      <c r="E74" s="171"/>
      <c r="F74" s="171"/>
      <c r="G74" s="171"/>
      <c r="H74" s="183" t="str">
        <f t="shared" si="7"/>
        <v/>
      </c>
      <c r="I74" s="140">
        <v>7973</v>
      </c>
      <c r="J74" s="140">
        <v>7725</v>
      </c>
      <c r="K74" s="140">
        <v>2622</v>
      </c>
      <c r="L74" s="184">
        <f t="shared" si="8"/>
        <v>0.33941747572815534</v>
      </c>
      <c r="M74" s="140">
        <v>248</v>
      </c>
      <c r="N74" s="184">
        <f t="shared" si="9"/>
        <v>3.1104979305154899E-2</v>
      </c>
      <c r="O74" s="173">
        <f t="shared" si="10"/>
        <v>7973</v>
      </c>
      <c r="P74" s="173">
        <f t="shared" si="11"/>
        <v>7725</v>
      </c>
      <c r="Q74" s="173">
        <f t="shared" si="12"/>
        <v>248</v>
      </c>
      <c r="R74" s="185">
        <f t="shared" si="13"/>
        <v>3.1104979305154899E-2</v>
      </c>
    </row>
    <row r="75" spans="1:18" x14ac:dyDescent="0.2">
      <c r="A75" s="89" t="s">
        <v>451</v>
      </c>
      <c r="B75" s="179" t="s">
        <v>204</v>
      </c>
      <c r="C75" s="179" t="s">
        <v>407</v>
      </c>
      <c r="D75" s="171"/>
      <c r="E75" s="171"/>
      <c r="F75" s="171"/>
      <c r="G75" s="171"/>
      <c r="H75" s="183" t="str">
        <f t="shared" si="7"/>
        <v/>
      </c>
      <c r="I75" s="140">
        <v>7418</v>
      </c>
      <c r="J75" s="140">
        <v>7248</v>
      </c>
      <c r="K75" s="140">
        <v>5909</v>
      </c>
      <c r="L75" s="184">
        <f t="shared" si="8"/>
        <v>0.8152593818984547</v>
      </c>
      <c r="M75" s="140">
        <v>170</v>
      </c>
      <c r="N75" s="184">
        <f t="shared" si="9"/>
        <v>2.2917228363440279E-2</v>
      </c>
      <c r="O75" s="173">
        <f t="shared" si="10"/>
        <v>7418</v>
      </c>
      <c r="P75" s="173">
        <f t="shared" si="11"/>
        <v>7248</v>
      </c>
      <c r="Q75" s="173">
        <f t="shared" si="12"/>
        <v>170</v>
      </c>
      <c r="R75" s="185">
        <f t="shared" si="13"/>
        <v>2.2917228363440279E-2</v>
      </c>
    </row>
    <row r="76" spans="1:18" x14ac:dyDescent="0.2">
      <c r="A76" s="89" t="s">
        <v>451</v>
      </c>
      <c r="B76" s="179" t="s">
        <v>204</v>
      </c>
      <c r="C76" s="179" t="s">
        <v>206</v>
      </c>
      <c r="D76" s="171"/>
      <c r="E76" s="171"/>
      <c r="F76" s="171"/>
      <c r="G76" s="171"/>
      <c r="H76" s="183" t="str">
        <f t="shared" si="7"/>
        <v/>
      </c>
      <c r="I76" s="140">
        <v>19304</v>
      </c>
      <c r="J76" s="140">
        <v>18099</v>
      </c>
      <c r="K76" s="140">
        <v>8264</v>
      </c>
      <c r="L76" s="184">
        <f t="shared" si="8"/>
        <v>0.45659981214431739</v>
      </c>
      <c r="M76" s="140">
        <v>31</v>
      </c>
      <c r="N76" s="184">
        <f t="shared" ref="N76:N86" si="14">IF((J76+M76)&lt;&gt;0,M76/(J76+M76),"")</f>
        <v>1.709873138444567E-3</v>
      </c>
      <c r="O76" s="173">
        <f t="shared" ref="O76:O86" si="15">IF(SUM(D76,I76)&gt;0,SUM(D76,I76),"")</f>
        <v>19304</v>
      </c>
      <c r="P76" s="173">
        <f t="shared" ref="P76:P86" si="16">IF( SUM(E76,J76)&gt;0, SUM(E76,J76),"")</f>
        <v>18099</v>
      </c>
      <c r="Q76" s="173">
        <f t="shared" ref="Q76:Q86" si="17">IF(SUM(G76,M76)&gt;0,SUM(G76,M76),"")</f>
        <v>31</v>
      </c>
      <c r="R76" s="185">
        <f t="shared" ref="R76:R86" si="18">IFERROR(IF((P76+Q76)&lt;&gt;0,Q76/(P76+Q76),""),"")</f>
        <v>1.709873138444567E-3</v>
      </c>
    </row>
    <row r="77" spans="1:18" x14ac:dyDescent="0.2">
      <c r="A77" s="89" t="s">
        <v>451</v>
      </c>
      <c r="B77" s="179" t="s">
        <v>209</v>
      </c>
      <c r="C77" s="179" t="s">
        <v>493</v>
      </c>
      <c r="D77" s="171"/>
      <c r="E77" s="171"/>
      <c r="F77" s="171"/>
      <c r="G77" s="171"/>
      <c r="H77" s="183" t="str">
        <f t="shared" si="7"/>
        <v/>
      </c>
      <c r="I77" s="140">
        <v>1203</v>
      </c>
      <c r="J77" s="140">
        <v>1142</v>
      </c>
      <c r="K77" s="140">
        <v>548</v>
      </c>
      <c r="L77" s="184">
        <f t="shared" si="8"/>
        <v>0.47985989492119091</v>
      </c>
      <c r="M77" s="140">
        <v>61</v>
      </c>
      <c r="N77" s="184">
        <f t="shared" si="14"/>
        <v>5.0706566916043222E-2</v>
      </c>
      <c r="O77" s="173">
        <f t="shared" si="15"/>
        <v>1203</v>
      </c>
      <c r="P77" s="173">
        <f t="shared" si="16"/>
        <v>1142</v>
      </c>
      <c r="Q77" s="173">
        <f t="shared" si="17"/>
        <v>61</v>
      </c>
      <c r="R77" s="185">
        <f t="shared" si="18"/>
        <v>5.0706566916043222E-2</v>
      </c>
    </row>
    <row r="78" spans="1:18" x14ac:dyDescent="0.2">
      <c r="A78" s="89" t="s">
        <v>451</v>
      </c>
      <c r="B78" s="179" t="s">
        <v>209</v>
      </c>
      <c r="C78" s="179" t="s">
        <v>495</v>
      </c>
      <c r="D78" s="171"/>
      <c r="E78" s="171"/>
      <c r="F78" s="171"/>
      <c r="G78" s="171"/>
      <c r="H78" s="183" t="str">
        <f t="shared" si="7"/>
        <v/>
      </c>
      <c r="I78" s="140">
        <v>381</v>
      </c>
      <c r="J78" s="140">
        <v>363</v>
      </c>
      <c r="K78" s="140">
        <v>93</v>
      </c>
      <c r="L78" s="184">
        <f t="shared" si="8"/>
        <v>0.256198347107438</v>
      </c>
      <c r="M78" s="140">
        <v>18</v>
      </c>
      <c r="N78" s="184">
        <f t="shared" si="14"/>
        <v>4.7244094488188976E-2</v>
      </c>
      <c r="O78" s="173">
        <f t="shared" si="15"/>
        <v>381</v>
      </c>
      <c r="P78" s="173">
        <f t="shared" si="16"/>
        <v>363</v>
      </c>
      <c r="Q78" s="173">
        <f t="shared" si="17"/>
        <v>18</v>
      </c>
      <c r="R78" s="185">
        <f t="shared" si="18"/>
        <v>4.7244094488188976E-2</v>
      </c>
    </row>
    <row r="79" spans="1:18" ht="29" x14ac:dyDescent="0.2">
      <c r="A79" s="89" t="s">
        <v>451</v>
      </c>
      <c r="B79" s="179" t="s">
        <v>212</v>
      </c>
      <c r="C79" s="179" t="s">
        <v>214</v>
      </c>
      <c r="D79" s="171"/>
      <c r="E79" s="171"/>
      <c r="F79" s="171"/>
      <c r="G79" s="171"/>
      <c r="H79" s="183" t="str">
        <f t="shared" si="7"/>
        <v/>
      </c>
      <c r="I79" s="140">
        <v>550</v>
      </c>
      <c r="J79" s="140">
        <v>524</v>
      </c>
      <c r="K79" s="140">
        <v>200</v>
      </c>
      <c r="L79" s="184">
        <f t="shared" si="8"/>
        <v>0.38167938931297712</v>
      </c>
      <c r="M79" s="140">
        <v>26</v>
      </c>
      <c r="N79" s="184">
        <f t="shared" si="14"/>
        <v>4.7272727272727272E-2</v>
      </c>
      <c r="O79" s="173">
        <f t="shared" si="15"/>
        <v>550</v>
      </c>
      <c r="P79" s="173">
        <f t="shared" si="16"/>
        <v>524</v>
      </c>
      <c r="Q79" s="173">
        <f t="shared" si="17"/>
        <v>26</v>
      </c>
      <c r="R79" s="185">
        <f t="shared" si="18"/>
        <v>4.7272727272727272E-2</v>
      </c>
    </row>
    <row r="80" spans="1:18" x14ac:dyDescent="0.2">
      <c r="A80" s="89" t="s">
        <v>451</v>
      </c>
      <c r="B80" s="179" t="s">
        <v>215</v>
      </c>
      <c r="C80" s="179" t="s">
        <v>217</v>
      </c>
      <c r="D80" s="171"/>
      <c r="E80" s="171"/>
      <c r="F80" s="171"/>
      <c r="G80" s="171"/>
      <c r="H80" s="183" t="str">
        <f t="shared" si="7"/>
        <v/>
      </c>
      <c r="I80" s="140">
        <v>493</v>
      </c>
      <c r="J80" s="140">
        <v>490</v>
      </c>
      <c r="K80" s="140">
        <v>183</v>
      </c>
      <c r="L80" s="184">
        <f t="shared" si="8"/>
        <v>0.37346938775510202</v>
      </c>
      <c r="M80" s="140">
        <v>3</v>
      </c>
      <c r="N80" s="184">
        <f t="shared" si="14"/>
        <v>6.0851926977687626E-3</v>
      </c>
      <c r="O80" s="173">
        <f t="shared" si="15"/>
        <v>493</v>
      </c>
      <c r="P80" s="173">
        <f t="shared" si="16"/>
        <v>490</v>
      </c>
      <c r="Q80" s="173">
        <f t="shared" si="17"/>
        <v>3</v>
      </c>
      <c r="R80" s="185">
        <f t="shared" si="18"/>
        <v>6.0851926977687626E-3</v>
      </c>
    </row>
    <row r="81" spans="1:18" x14ac:dyDescent="0.2">
      <c r="A81" s="89" t="s">
        <v>451</v>
      </c>
      <c r="B81" s="179" t="s">
        <v>220</v>
      </c>
      <c r="C81" s="179" t="s">
        <v>221</v>
      </c>
      <c r="D81" s="171"/>
      <c r="E81" s="171"/>
      <c r="F81" s="171"/>
      <c r="G81" s="171"/>
      <c r="H81" s="183" t="str">
        <f t="shared" si="7"/>
        <v/>
      </c>
      <c r="I81" s="140">
        <v>94</v>
      </c>
      <c r="J81" s="140">
        <v>94</v>
      </c>
      <c r="K81" s="140">
        <v>13</v>
      </c>
      <c r="L81" s="184">
        <f t="shared" si="8"/>
        <v>0.13829787234042554</v>
      </c>
      <c r="M81" s="140">
        <v>0</v>
      </c>
      <c r="N81" s="184">
        <f t="shared" si="14"/>
        <v>0</v>
      </c>
      <c r="O81" s="173">
        <f t="shared" si="15"/>
        <v>94</v>
      </c>
      <c r="P81" s="173">
        <f t="shared" si="16"/>
        <v>94</v>
      </c>
      <c r="Q81" s="173" t="str">
        <f t="shared" si="17"/>
        <v/>
      </c>
      <c r="R81" s="185" t="str">
        <f t="shared" si="18"/>
        <v/>
      </c>
    </row>
    <row r="82" spans="1:18" ht="29" x14ac:dyDescent="0.2">
      <c r="A82" s="89" t="s">
        <v>451</v>
      </c>
      <c r="B82" s="179" t="s">
        <v>220</v>
      </c>
      <c r="C82" s="179" t="s">
        <v>222</v>
      </c>
      <c r="D82" s="171"/>
      <c r="E82" s="171"/>
      <c r="F82" s="171"/>
      <c r="G82" s="171"/>
      <c r="H82" s="183" t="str">
        <f t="shared" si="7"/>
        <v/>
      </c>
      <c r="I82" s="140">
        <v>111</v>
      </c>
      <c r="J82" s="140">
        <v>111</v>
      </c>
      <c r="K82" s="140">
        <v>14</v>
      </c>
      <c r="L82" s="184">
        <f t="shared" si="8"/>
        <v>0.12612612612612611</v>
      </c>
      <c r="M82" s="140">
        <v>0</v>
      </c>
      <c r="N82" s="184">
        <f t="shared" si="14"/>
        <v>0</v>
      </c>
      <c r="O82" s="173">
        <f t="shared" si="15"/>
        <v>111</v>
      </c>
      <c r="P82" s="173">
        <f t="shared" si="16"/>
        <v>111</v>
      </c>
      <c r="Q82" s="173" t="str">
        <f t="shared" si="17"/>
        <v/>
      </c>
      <c r="R82" s="185" t="str">
        <f t="shared" si="18"/>
        <v/>
      </c>
    </row>
    <row r="83" spans="1:18" x14ac:dyDescent="0.2">
      <c r="A83" s="89" t="s">
        <v>451</v>
      </c>
      <c r="B83" s="179" t="s">
        <v>220</v>
      </c>
      <c r="C83" s="179" t="s">
        <v>224</v>
      </c>
      <c r="D83" s="171"/>
      <c r="E83" s="171"/>
      <c r="F83" s="171"/>
      <c r="G83" s="171"/>
      <c r="H83" s="183" t="str">
        <f t="shared" si="7"/>
        <v/>
      </c>
      <c r="I83" s="140">
        <v>91</v>
      </c>
      <c r="J83" s="140">
        <v>91</v>
      </c>
      <c r="K83" s="140">
        <v>11</v>
      </c>
      <c r="L83" s="184">
        <f t="shared" si="8"/>
        <v>0.12087912087912088</v>
      </c>
      <c r="M83" s="140">
        <v>0</v>
      </c>
      <c r="N83" s="184">
        <f t="shared" si="14"/>
        <v>0</v>
      </c>
      <c r="O83" s="173">
        <f t="shared" si="15"/>
        <v>91</v>
      </c>
      <c r="P83" s="173">
        <f t="shared" si="16"/>
        <v>91</v>
      </c>
      <c r="Q83" s="173" t="str">
        <f t="shared" si="17"/>
        <v/>
      </c>
      <c r="R83" s="185" t="str">
        <f t="shared" si="18"/>
        <v/>
      </c>
    </row>
    <row r="84" spans="1:18" ht="29" x14ac:dyDescent="0.2">
      <c r="A84" s="89" t="s">
        <v>451</v>
      </c>
      <c r="B84" s="179" t="s">
        <v>220</v>
      </c>
      <c r="C84" s="179" t="s">
        <v>226</v>
      </c>
      <c r="D84" s="171"/>
      <c r="E84" s="171"/>
      <c r="F84" s="171"/>
      <c r="G84" s="171"/>
      <c r="H84" s="183" t="str">
        <f t="shared" si="7"/>
        <v/>
      </c>
      <c r="I84" s="140">
        <v>332</v>
      </c>
      <c r="J84" s="140">
        <v>331</v>
      </c>
      <c r="K84" s="140">
        <v>162</v>
      </c>
      <c r="L84" s="184">
        <f t="shared" si="8"/>
        <v>0.48942598187311176</v>
      </c>
      <c r="M84" s="140">
        <v>1</v>
      </c>
      <c r="N84" s="184">
        <f t="shared" si="14"/>
        <v>3.0120481927710845E-3</v>
      </c>
      <c r="O84" s="173">
        <f t="shared" si="15"/>
        <v>332</v>
      </c>
      <c r="P84" s="173">
        <f t="shared" si="16"/>
        <v>331</v>
      </c>
      <c r="Q84" s="173">
        <f t="shared" si="17"/>
        <v>1</v>
      </c>
      <c r="R84" s="185">
        <f t="shared" si="18"/>
        <v>3.0120481927710845E-3</v>
      </c>
    </row>
    <row r="85" spans="1:18" x14ac:dyDescent="0.2">
      <c r="A85" s="89" t="s">
        <v>451</v>
      </c>
      <c r="B85" s="179" t="s">
        <v>227</v>
      </c>
      <c r="C85" s="179" t="s">
        <v>228</v>
      </c>
      <c r="D85" s="171"/>
      <c r="E85" s="171"/>
      <c r="F85" s="171"/>
      <c r="G85" s="171"/>
      <c r="H85" s="183" t="str">
        <f t="shared" si="7"/>
        <v/>
      </c>
      <c r="I85" s="140">
        <v>701</v>
      </c>
      <c r="J85" s="140">
        <v>697</v>
      </c>
      <c r="K85" s="140">
        <v>56</v>
      </c>
      <c r="L85" s="184">
        <f t="shared" si="8"/>
        <v>8.0344332855093251E-2</v>
      </c>
      <c r="M85" s="140">
        <v>4</v>
      </c>
      <c r="N85" s="184">
        <f t="shared" si="14"/>
        <v>5.7061340941512127E-3</v>
      </c>
      <c r="O85" s="173">
        <f t="shared" si="15"/>
        <v>701</v>
      </c>
      <c r="P85" s="173">
        <f t="shared" si="16"/>
        <v>697</v>
      </c>
      <c r="Q85" s="173">
        <f t="shared" si="17"/>
        <v>4</v>
      </c>
      <c r="R85" s="185">
        <f t="shared" si="18"/>
        <v>5.7061340941512127E-3</v>
      </c>
    </row>
    <row r="86" spans="1:18" x14ac:dyDescent="0.2">
      <c r="A86" s="89" t="s">
        <v>451</v>
      </c>
      <c r="B86" s="179" t="s">
        <v>545</v>
      </c>
      <c r="C86" s="179" t="s">
        <v>231</v>
      </c>
      <c r="D86" s="171"/>
      <c r="E86" s="171"/>
      <c r="F86" s="171"/>
      <c r="G86" s="171"/>
      <c r="H86" s="183" t="str">
        <f t="shared" si="7"/>
        <v/>
      </c>
      <c r="I86" s="140">
        <v>183</v>
      </c>
      <c r="J86" s="140">
        <v>179</v>
      </c>
      <c r="K86" s="140">
        <v>24</v>
      </c>
      <c r="L86" s="184">
        <f t="shared" si="8"/>
        <v>0.13407821229050279</v>
      </c>
      <c r="M86" s="140">
        <v>4</v>
      </c>
      <c r="N86" s="184">
        <f t="shared" si="14"/>
        <v>2.185792349726776E-2</v>
      </c>
      <c r="O86" s="173">
        <f t="shared" si="15"/>
        <v>183</v>
      </c>
      <c r="P86" s="173">
        <f t="shared" si="16"/>
        <v>179</v>
      </c>
      <c r="Q86" s="173">
        <f t="shared" si="17"/>
        <v>4</v>
      </c>
      <c r="R86" s="185">
        <f t="shared" si="18"/>
        <v>2.185792349726776E-2</v>
      </c>
    </row>
    <row r="87" spans="1:18" x14ac:dyDescent="0.2">
      <c r="A87" s="89" t="s">
        <v>454</v>
      </c>
      <c r="B87" s="179" t="s">
        <v>2</v>
      </c>
      <c r="C87" s="179" t="s">
        <v>3</v>
      </c>
      <c r="D87" s="171"/>
      <c r="E87" s="171"/>
      <c r="F87" s="171"/>
      <c r="G87" s="171"/>
      <c r="H87" s="183" t="str">
        <f t="shared" si="7"/>
        <v/>
      </c>
      <c r="I87" s="140">
        <v>11</v>
      </c>
      <c r="J87" s="140">
        <v>11</v>
      </c>
      <c r="K87" s="140">
        <v>8</v>
      </c>
      <c r="L87" s="184">
        <f t="shared" si="8"/>
        <v>0.72727272727272729</v>
      </c>
      <c r="M87" s="140"/>
      <c r="N87" s="184">
        <f t="shared" si="9"/>
        <v>0</v>
      </c>
      <c r="O87" s="173">
        <f t="shared" si="10"/>
        <v>11</v>
      </c>
      <c r="P87" s="173">
        <f t="shared" si="11"/>
        <v>11</v>
      </c>
      <c r="Q87" s="173" t="str">
        <f t="shared" si="12"/>
        <v/>
      </c>
      <c r="R87" s="185" t="str">
        <f t="shared" si="13"/>
        <v/>
      </c>
    </row>
    <row r="88" spans="1:18" x14ac:dyDescent="0.2">
      <c r="A88" s="89" t="s">
        <v>454</v>
      </c>
      <c r="B88" s="179" t="s">
        <v>4</v>
      </c>
      <c r="C88" s="179" t="s">
        <v>5</v>
      </c>
      <c r="D88" s="171"/>
      <c r="E88" s="171"/>
      <c r="F88" s="171"/>
      <c r="G88" s="171"/>
      <c r="H88" s="183" t="str">
        <f t="shared" si="7"/>
        <v/>
      </c>
      <c r="I88" s="140">
        <v>77</v>
      </c>
      <c r="J88" s="140">
        <v>69</v>
      </c>
      <c r="K88" s="140">
        <v>40</v>
      </c>
      <c r="L88" s="184">
        <f t="shared" si="8"/>
        <v>0.57971014492753625</v>
      </c>
      <c r="M88" s="140">
        <v>6</v>
      </c>
      <c r="N88" s="184">
        <f t="shared" si="9"/>
        <v>0.08</v>
      </c>
      <c r="O88" s="173">
        <f t="shared" si="10"/>
        <v>77</v>
      </c>
      <c r="P88" s="173">
        <f t="shared" si="11"/>
        <v>69</v>
      </c>
      <c r="Q88" s="173">
        <f t="shared" si="12"/>
        <v>6</v>
      </c>
      <c r="R88" s="185">
        <f t="shared" si="13"/>
        <v>0.08</v>
      </c>
    </row>
    <row r="89" spans="1:18" x14ac:dyDescent="0.2">
      <c r="A89" s="89" t="s">
        <v>454</v>
      </c>
      <c r="B89" s="179" t="s">
        <v>8</v>
      </c>
      <c r="C89" s="179" t="s">
        <v>9</v>
      </c>
      <c r="D89" s="171"/>
      <c r="E89" s="171"/>
      <c r="F89" s="171"/>
      <c r="G89" s="171"/>
      <c r="H89" s="183" t="str">
        <f t="shared" si="7"/>
        <v/>
      </c>
      <c r="I89" s="140">
        <v>2</v>
      </c>
      <c r="J89" s="140">
        <v>2</v>
      </c>
      <c r="K89" s="140">
        <v>2</v>
      </c>
      <c r="L89" s="184">
        <f t="shared" si="8"/>
        <v>1</v>
      </c>
      <c r="M89" s="140"/>
      <c r="N89" s="184">
        <f t="shared" si="9"/>
        <v>0</v>
      </c>
      <c r="O89" s="173">
        <f t="shared" si="10"/>
        <v>2</v>
      </c>
      <c r="P89" s="173">
        <f t="shared" si="11"/>
        <v>2</v>
      </c>
      <c r="Q89" s="173" t="str">
        <f t="shared" si="12"/>
        <v/>
      </c>
      <c r="R89" s="185" t="str">
        <f t="shared" si="13"/>
        <v/>
      </c>
    </row>
    <row r="90" spans="1:18" x14ac:dyDescent="0.2">
      <c r="A90" s="89" t="s">
        <v>454</v>
      </c>
      <c r="B90" s="179" t="s">
        <v>10</v>
      </c>
      <c r="C90" s="179" t="s">
        <v>11</v>
      </c>
      <c r="D90" s="171"/>
      <c r="E90" s="171"/>
      <c r="F90" s="171"/>
      <c r="G90" s="171"/>
      <c r="H90" s="183" t="str">
        <f t="shared" si="7"/>
        <v/>
      </c>
      <c r="I90" s="140">
        <v>1</v>
      </c>
      <c r="J90" s="140">
        <v>1</v>
      </c>
      <c r="K90" s="140">
        <v>1</v>
      </c>
      <c r="L90" s="184">
        <f t="shared" si="8"/>
        <v>1</v>
      </c>
      <c r="M90" s="140"/>
      <c r="N90" s="184">
        <f t="shared" si="9"/>
        <v>0</v>
      </c>
      <c r="O90" s="173">
        <f t="shared" si="10"/>
        <v>1</v>
      </c>
      <c r="P90" s="173">
        <f t="shared" si="11"/>
        <v>1</v>
      </c>
      <c r="Q90" s="173" t="str">
        <f t="shared" si="12"/>
        <v/>
      </c>
      <c r="R90" s="185" t="str">
        <f t="shared" si="13"/>
        <v/>
      </c>
    </row>
    <row r="91" spans="1:18" x14ac:dyDescent="0.2">
      <c r="A91" s="89" t="s">
        <v>454</v>
      </c>
      <c r="B91" s="179" t="s">
        <v>10</v>
      </c>
      <c r="C91" s="179" t="s">
        <v>261</v>
      </c>
      <c r="D91" s="171"/>
      <c r="E91" s="171"/>
      <c r="F91" s="171"/>
      <c r="G91" s="171"/>
      <c r="H91" s="183" t="str">
        <f t="shared" si="7"/>
        <v/>
      </c>
      <c r="I91" s="140">
        <v>2</v>
      </c>
      <c r="J91" s="140">
        <v>1</v>
      </c>
      <c r="K91" s="140"/>
      <c r="L91" s="184">
        <f t="shared" si="8"/>
        <v>0</v>
      </c>
      <c r="M91" s="140"/>
      <c r="N91" s="184">
        <f t="shared" si="9"/>
        <v>0</v>
      </c>
      <c r="O91" s="173">
        <f t="shared" si="10"/>
        <v>2</v>
      </c>
      <c r="P91" s="173">
        <f t="shared" si="11"/>
        <v>1</v>
      </c>
      <c r="Q91" s="173" t="str">
        <f t="shared" si="12"/>
        <v/>
      </c>
      <c r="R91" s="185" t="str">
        <f t="shared" si="13"/>
        <v/>
      </c>
    </row>
    <row r="92" spans="1:18" x14ac:dyDescent="0.2">
      <c r="A92" s="89" t="s">
        <v>454</v>
      </c>
      <c r="B92" s="179" t="s">
        <v>15</v>
      </c>
      <c r="C92" s="179" t="s">
        <v>16</v>
      </c>
      <c r="D92" s="171"/>
      <c r="E92" s="171"/>
      <c r="F92" s="171"/>
      <c r="G92" s="171"/>
      <c r="H92" s="183" t="str">
        <f t="shared" si="7"/>
        <v/>
      </c>
      <c r="I92" s="140">
        <v>278</v>
      </c>
      <c r="J92" s="140">
        <v>278</v>
      </c>
      <c r="K92" s="140">
        <v>131</v>
      </c>
      <c r="L92" s="184">
        <f t="shared" si="8"/>
        <v>0.47122302158273383</v>
      </c>
      <c r="M92" s="140"/>
      <c r="N92" s="184">
        <f t="shared" si="9"/>
        <v>0</v>
      </c>
      <c r="O92" s="173">
        <f t="shared" si="10"/>
        <v>278</v>
      </c>
      <c r="P92" s="173">
        <f t="shared" si="11"/>
        <v>278</v>
      </c>
      <c r="Q92" s="173" t="str">
        <f t="shared" si="12"/>
        <v/>
      </c>
      <c r="R92" s="185" t="str">
        <f t="shared" si="13"/>
        <v/>
      </c>
    </row>
    <row r="93" spans="1:18" x14ac:dyDescent="0.2">
      <c r="A93" s="89" t="s">
        <v>454</v>
      </c>
      <c r="B93" s="179" t="s">
        <v>21</v>
      </c>
      <c r="C93" s="179" t="s">
        <v>22</v>
      </c>
      <c r="D93" s="171"/>
      <c r="E93" s="171"/>
      <c r="F93" s="171"/>
      <c r="G93" s="171"/>
      <c r="H93" s="183" t="str">
        <f t="shared" si="7"/>
        <v/>
      </c>
      <c r="I93" s="140">
        <v>2</v>
      </c>
      <c r="J93" s="140">
        <v>2</v>
      </c>
      <c r="K93" s="140"/>
      <c r="L93" s="184">
        <f t="shared" si="8"/>
        <v>0</v>
      </c>
      <c r="M93" s="140"/>
      <c r="N93" s="184">
        <f t="shared" si="9"/>
        <v>0</v>
      </c>
      <c r="O93" s="173">
        <f t="shared" si="10"/>
        <v>2</v>
      </c>
      <c r="P93" s="173">
        <f t="shared" si="11"/>
        <v>2</v>
      </c>
      <c r="Q93" s="173" t="str">
        <f t="shared" si="12"/>
        <v/>
      </c>
      <c r="R93" s="185" t="str">
        <f t="shared" si="13"/>
        <v/>
      </c>
    </row>
    <row r="94" spans="1:18" ht="29" x14ac:dyDescent="0.2">
      <c r="A94" s="89" t="s">
        <v>454</v>
      </c>
      <c r="B94" s="179" t="s">
        <v>26</v>
      </c>
      <c r="C94" s="179" t="s">
        <v>455</v>
      </c>
      <c r="D94" s="171"/>
      <c r="E94" s="171"/>
      <c r="F94" s="171"/>
      <c r="G94" s="171"/>
      <c r="H94" s="183" t="str">
        <f t="shared" si="7"/>
        <v/>
      </c>
      <c r="I94" s="140">
        <v>15</v>
      </c>
      <c r="J94" s="140">
        <v>14</v>
      </c>
      <c r="K94" s="140">
        <v>11</v>
      </c>
      <c r="L94" s="184">
        <f t="shared" si="8"/>
        <v>0.7857142857142857</v>
      </c>
      <c r="M94" s="140"/>
      <c r="N94" s="184">
        <f t="shared" si="9"/>
        <v>0</v>
      </c>
      <c r="O94" s="173">
        <f t="shared" si="10"/>
        <v>15</v>
      </c>
      <c r="P94" s="173">
        <f t="shared" si="11"/>
        <v>14</v>
      </c>
      <c r="Q94" s="173" t="str">
        <f t="shared" si="12"/>
        <v/>
      </c>
      <c r="R94" s="185" t="str">
        <f t="shared" si="13"/>
        <v/>
      </c>
    </row>
    <row r="95" spans="1:18" ht="29" x14ac:dyDescent="0.2">
      <c r="A95" s="89" t="s">
        <v>454</v>
      </c>
      <c r="B95" s="179" t="s">
        <v>26</v>
      </c>
      <c r="C95" s="179" t="s">
        <v>456</v>
      </c>
      <c r="D95" s="171"/>
      <c r="E95" s="171"/>
      <c r="F95" s="171"/>
      <c r="G95" s="171"/>
      <c r="H95" s="183" t="str">
        <f t="shared" si="7"/>
        <v/>
      </c>
      <c r="I95" s="140">
        <v>5</v>
      </c>
      <c r="J95" s="140">
        <v>4</v>
      </c>
      <c r="K95" s="140">
        <v>3</v>
      </c>
      <c r="L95" s="184">
        <f t="shared" si="8"/>
        <v>0.75</v>
      </c>
      <c r="M95" s="140"/>
      <c r="N95" s="184">
        <f t="shared" si="9"/>
        <v>0</v>
      </c>
      <c r="O95" s="173">
        <f t="shared" si="10"/>
        <v>5</v>
      </c>
      <c r="P95" s="173">
        <f t="shared" si="11"/>
        <v>4</v>
      </c>
      <c r="Q95" s="173" t="str">
        <f t="shared" si="12"/>
        <v/>
      </c>
      <c r="R95" s="185" t="str">
        <f t="shared" si="13"/>
        <v/>
      </c>
    </row>
    <row r="96" spans="1:18" ht="29" x14ac:dyDescent="0.2">
      <c r="A96" s="89" t="s">
        <v>454</v>
      </c>
      <c r="B96" s="179" t="s">
        <v>26</v>
      </c>
      <c r="C96" s="179" t="s">
        <v>27</v>
      </c>
      <c r="D96" s="171"/>
      <c r="E96" s="171"/>
      <c r="F96" s="171"/>
      <c r="G96" s="171"/>
      <c r="H96" s="183" t="str">
        <f t="shared" si="7"/>
        <v/>
      </c>
      <c r="I96" s="140">
        <v>73</v>
      </c>
      <c r="J96" s="140">
        <v>72</v>
      </c>
      <c r="K96" s="140">
        <v>65</v>
      </c>
      <c r="L96" s="184">
        <f t="shared" si="8"/>
        <v>0.90277777777777779</v>
      </c>
      <c r="M96" s="140"/>
      <c r="N96" s="184">
        <f t="shared" si="9"/>
        <v>0</v>
      </c>
      <c r="O96" s="173">
        <f t="shared" si="10"/>
        <v>73</v>
      </c>
      <c r="P96" s="173">
        <f t="shared" si="11"/>
        <v>72</v>
      </c>
      <c r="Q96" s="173" t="str">
        <f t="shared" si="12"/>
        <v/>
      </c>
      <c r="R96" s="185" t="str">
        <f t="shared" si="13"/>
        <v/>
      </c>
    </row>
    <row r="97" spans="1:18" ht="29" x14ac:dyDescent="0.2">
      <c r="A97" s="89" t="s">
        <v>454</v>
      </c>
      <c r="B97" s="179" t="s">
        <v>26</v>
      </c>
      <c r="C97" s="179" t="s">
        <v>457</v>
      </c>
      <c r="D97" s="171"/>
      <c r="E97" s="171"/>
      <c r="F97" s="171"/>
      <c r="G97" s="171"/>
      <c r="H97" s="183" t="str">
        <f t="shared" si="7"/>
        <v/>
      </c>
      <c r="I97" s="140">
        <v>21</v>
      </c>
      <c r="J97" s="140">
        <v>21</v>
      </c>
      <c r="K97" s="140">
        <v>19</v>
      </c>
      <c r="L97" s="184">
        <f t="shared" si="8"/>
        <v>0.90476190476190477</v>
      </c>
      <c r="M97" s="140"/>
      <c r="N97" s="184">
        <f t="shared" si="9"/>
        <v>0</v>
      </c>
      <c r="O97" s="173">
        <f t="shared" si="10"/>
        <v>21</v>
      </c>
      <c r="P97" s="173">
        <f t="shared" si="11"/>
        <v>21</v>
      </c>
      <c r="Q97" s="173" t="str">
        <f t="shared" si="12"/>
        <v/>
      </c>
      <c r="R97" s="185" t="str">
        <f t="shared" si="13"/>
        <v/>
      </c>
    </row>
    <row r="98" spans="1:18" x14ac:dyDescent="0.2">
      <c r="A98" s="89" t="s">
        <v>454</v>
      </c>
      <c r="B98" s="179" t="s">
        <v>28</v>
      </c>
      <c r="C98" s="179" t="s">
        <v>29</v>
      </c>
      <c r="D98" s="171"/>
      <c r="E98" s="171"/>
      <c r="F98" s="171"/>
      <c r="G98" s="171"/>
      <c r="H98" s="183" t="str">
        <f t="shared" si="7"/>
        <v/>
      </c>
      <c r="I98" s="140">
        <v>1</v>
      </c>
      <c r="J98" s="140">
        <v>1</v>
      </c>
      <c r="K98" s="140"/>
      <c r="L98" s="184">
        <f t="shared" si="8"/>
        <v>0</v>
      </c>
      <c r="M98" s="140"/>
      <c r="N98" s="184">
        <f t="shared" si="9"/>
        <v>0</v>
      </c>
      <c r="O98" s="173">
        <f t="shared" si="10"/>
        <v>1</v>
      </c>
      <c r="P98" s="173">
        <f t="shared" si="11"/>
        <v>1</v>
      </c>
      <c r="Q98" s="173" t="str">
        <f t="shared" si="12"/>
        <v/>
      </c>
      <c r="R98" s="185" t="str">
        <f t="shared" si="13"/>
        <v/>
      </c>
    </row>
    <row r="99" spans="1:18" x14ac:dyDescent="0.2">
      <c r="A99" s="89" t="s">
        <v>454</v>
      </c>
      <c r="B99" s="179" t="s">
        <v>35</v>
      </c>
      <c r="C99" s="179" t="s">
        <v>458</v>
      </c>
      <c r="D99" s="171"/>
      <c r="E99" s="171"/>
      <c r="F99" s="171"/>
      <c r="G99" s="171"/>
      <c r="H99" s="183" t="str">
        <f t="shared" si="7"/>
        <v/>
      </c>
      <c r="I99" s="140">
        <v>20</v>
      </c>
      <c r="J99" s="140">
        <v>18</v>
      </c>
      <c r="K99" s="140">
        <v>10</v>
      </c>
      <c r="L99" s="184">
        <f t="shared" si="8"/>
        <v>0.55555555555555558</v>
      </c>
      <c r="M99" s="140"/>
      <c r="N99" s="184">
        <f t="shared" si="9"/>
        <v>0</v>
      </c>
      <c r="O99" s="173">
        <f t="shared" si="10"/>
        <v>20</v>
      </c>
      <c r="P99" s="173">
        <f t="shared" si="11"/>
        <v>18</v>
      </c>
      <c r="Q99" s="173" t="str">
        <f t="shared" si="12"/>
        <v/>
      </c>
      <c r="R99" s="185" t="str">
        <f t="shared" si="13"/>
        <v/>
      </c>
    </row>
    <row r="100" spans="1:18" x14ac:dyDescent="0.2">
      <c r="A100" s="89" t="s">
        <v>454</v>
      </c>
      <c r="B100" s="179" t="s">
        <v>35</v>
      </c>
      <c r="C100" s="179" t="s">
        <v>36</v>
      </c>
      <c r="D100" s="171"/>
      <c r="E100" s="171"/>
      <c r="F100" s="171"/>
      <c r="G100" s="171"/>
      <c r="H100" s="183" t="str">
        <f t="shared" si="7"/>
        <v/>
      </c>
      <c r="I100" s="140">
        <v>14</v>
      </c>
      <c r="J100" s="140">
        <v>13</v>
      </c>
      <c r="K100" s="140">
        <v>11</v>
      </c>
      <c r="L100" s="184">
        <f t="shared" si="8"/>
        <v>0.84615384615384615</v>
      </c>
      <c r="M100" s="140"/>
      <c r="N100" s="184">
        <f t="shared" si="9"/>
        <v>0</v>
      </c>
      <c r="O100" s="173">
        <f t="shared" si="10"/>
        <v>14</v>
      </c>
      <c r="P100" s="173">
        <f t="shared" si="11"/>
        <v>13</v>
      </c>
      <c r="Q100" s="173" t="str">
        <f t="shared" si="12"/>
        <v/>
      </c>
      <c r="R100" s="185" t="str">
        <f t="shared" si="13"/>
        <v/>
      </c>
    </row>
    <row r="101" spans="1:18" x14ac:dyDescent="0.2">
      <c r="A101" s="89" t="s">
        <v>454</v>
      </c>
      <c r="B101" s="179" t="s">
        <v>42</v>
      </c>
      <c r="C101" s="179" t="s">
        <v>43</v>
      </c>
      <c r="D101" s="171"/>
      <c r="E101" s="171"/>
      <c r="F101" s="171"/>
      <c r="G101" s="171"/>
      <c r="H101" s="183" t="str">
        <f t="shared" si="7"/>
        <v/>
      </c>
      <c r="I101" s="140">
        <v>622</v>
      </c>
      <c r="J101" s="140">
        <v>606</v>
      </c>
      <c r="K101" s="140">
        <v>489</v>
      </c>
      <c r="L101" s="184">
        <f t="shared" si="8"/>
        <v>0.80693069306930698</v>
      </c>
      <c r="M101" s="140">
        <v>7</v>
      </c>
      <c r="N101" s="184">
        <f t="shared" si="9"/>
        <v>1.1419249592169658E-2</v>
      </c>
      <c r="O101" s="173">
        <f t="shared" si="10"/>
        <v>622</v>
      </c>
      <c r="P101" s="173">
        <f t="shared" si="11"/>
        <v>606</v>
      </c>
      <c r="Q101" s="173">
        <f t="shared" si="12"/>
        <v>7</v>
      </c>
      <c r="R101" s="185">
        <f t="shared" si="13"/>
        <v>1.1419249592169658E-2</v>
      </c>
    </row>
    <row r="102" spans="1:18" x14ac:dyDescent="0.2">
      <c r="A102" s="89" t="s">
        <v>454</v>
      </c>
      <c r="B102" s="179" t="s">
        <v>65</v>
      </c>
      <c r="C102" s="179" t="s">
        <v>66</v>
      </c>
      <c r="D102" s="171"/>
      <c r="E102" s="171"/>
      <c r="F102" s="171"/>
      <c r="G102" s="171"/>
      <c r="H102" s="183" t="str">
        <f t="shared" si="7"/>
        <v/>
      </c>
      <c r="I102" s="140">
        <v>1166</v>
      </c>
      <c r="J102" s="140">
        <v>933</v>
      </c>
      <c r="K102" s="140">
        <v>567</v>
      </c>
      <c r="L102" s="184">
        <f t="shared" si="8"/>
        <v>0.60771704180064312</v>
      </c>
      <c r="M102" s="140">
        <v>204</v>
      </c>
      <c r="N102" s="184">
        <f t="shared" si="9"/>
        <v>0.17941952506596306</v>
      </c>
      <c r="O102" s="173">
        <f t="shared" si="10"/>
        <v>1166</v>
      </c>
      <c r="P102" s="173">
        <f t="shared" si="11"/>
        <v>933</v>
      </c>
      <c r="Q102" s="173">
        <f t="shared" si="12"/>
        <v>204</v>
      </c>
      <c r="R102" s="185">
        <f t="shared" si="13"/>
        <v>0.17941952506596306</v>
      </c>
    </row>
    <row r="103" spans="1:18" ht="57" x14ac:dyDescent="0.2">
      <c r="A103" s="89" t="s">
        <v>454</v>
      </c>
      <c r="B103" s="179" t="s">
        <v>546</v>
      </c>
      <c r="C103" s="179" t="s">
        <v>73</v>
      </c>
      <c r="D103" s="171"/>
      <c r="E103" s="171"/>
      <c r="F103" s="171"/>
      <c r="G103" s="171"/>
      <c r="H103" s="183" t="str">
        <f t="shared" si="7"/>
        <v/>
      </c>
      <c r="I103" s="140">
        <v>2</v>
      </c>
      <c r="J103" s="140">
        <v>2</v>
      </c>
      <c r="K103" s="140">
        <v>2</v>
      </c>
      <c r="L103" s="184">
        <f t="shared" si="8"/>
        <v>1</v>
      </c>
      <c r="M103" s="140"/>
      <c r="N103" s="184">
        <f t="shared" si="9"/>
        <v>0</v>
      </c>
      <c r="O103" s="173">
        <f t="shared" si="10"/>
        <v>2</v>
      </c>
      <c r="P103" s="173">
        <f t="shared" si="11"/>
        <v>2</v>
      </c>
      <c r="Q103" s="173" t="str">
        <f t="shared" si="12"/>
        <v/>
      </c>
      <c r="R103" s="185" t="str">
        <f t="shared" si="13"/>
        <v/>
      </c>
    </row>
    <row r="104" spans="1:18" x14ac:dyDescent="0.2">
      <c r="A104" s="89" t="s">
        <v>454</v>
      </c>
      <c r="B104" s="179" t="s">
        <v>74</v>
      </c>
      <c r="C104" s="179" t="s">
        <v>247</v>
      </c>
      <c r="D104" s="171"/>
      <c r="E104" s="171"/>
      <c r="F104" s="171"/>
      <c r="G104" s="171"/>
      <c r="H104" s="183" t="str">
        <f t="shared" si="7"/>
        <v/>
      </c>
      <c r="I104" s="140">
        <v>2</v>
      </c>
      <c r="J104" s="140">
        <v>1</v>
      </c>
      <c r="K104" s="140"/>
      <c r="L104" s="184">
        <f t="shared" si="8"/>
        <v>0</v>
      </c>
      <c r="M104" s="140">
        <v>1</v>
      </c>
      <c r="N104" s="184">
        <f t="shared" si="9"/>
        <v>0.5</v>
      </c>
      <c r="O104" s="173">
        <f t="shared" si="10"/>
        <v>2</v>
      </c>
      <c r="P104" s="173">
        <f t="shared" si="11"/>
        <v>1</v>
      </c>
      <c r="Q104" s="173">
        <f t="shared" si="12"/>
        <v>1</v>
      </c>
      <c r="R104" s="185">
        <f t="shared" si="13"/>
        <v>0.5</v>
      </c>
    </row>
    <row r="105" spans="1:18" x14ac:dyDescent="0.2">
      <c r="A105" s="89" t="s">
        <v>454</v>
      </c>
      <c r="B105" s="179" t="s">
        <v>78</v>
      </c>
      <c r="C105" s="179" t="s">
        <v>279</v>
      </c>
      <c r="D105" s="171"/>
      <c r="E105" s="171"/>
      <c r="F105" s="171"/>
      <c r="G105" s="171"/>
      <c r="H105" s="183" t="str">
        <f t="shared" si="7"/>
        <v/>
      </c>
      <c r="I105" s="140">
        <v>1</v>
      </c>
      <c r="J105" s="140">
        <v>1</v>
      </c>
      <c r="K105" s="140"/>
      <c r="L105" s="184">
        <f t="shared" si="8"/>
        <v>0</v>
      </c>
      <c r="M105" s="140"/>
      <c r="N105" s="184">
        <f t="shared" si="9"/>
        <v>0</v>
      </c>
      <c r="O105" s="173">
        <f t="shared" si="10"/>
        <v>1</v>
      </c>
      <c r="P105" s="173">
        <f t="shared" si="11"/>
        <v>1</v>
      </c>
      <c r="Q105" s="173" t="str">
        <f t="shared" si="12"/>
        <v/>
      </c>
      <c r="R105" s="185" t="str">
        <f t="shared" si="13"/>
        <v/>
      </c>
    </row>
    <row r="106" spans="1:18" x14ac:dyDescent="0.2">
      <c r="A106" s="89" t="s">
        <v>454</v>
      </c>
      <c r="B106" s="179" t="s">
        <v>83</v>
      </c>
      <c r="C106" s="179" t="s">
        <v>84</v>
      </c>
      <c r="D106" s="171"/>
      <c r="E106" s="171"/>
      <c r="F106" s="171"/>
      <c r="G106" s="171"/>
      <c r="H106" s="183" t="str">
        <f t="shared" si="7"/>
        <v/>
      </c>
      <c r="I106" s="140">
        <v>210</v>
      </c>
      <c r="J106" s="140">
        <v>198</v>
      </c>
      <c r="K106" s="140">
        <v>27</v>
      </c>
      <c r="L106" s="184">
        <f t="shared" si="8"/>
        <v>0.13636363636363635</v>
      </c>
      <c r="M106" s="140">
        <v>11</v>
      </c>
      <c r="N106" s="184">
        <f t="shared" si="9"/>
        <v>5.2631578947368418E-2</v>
      </c>
      <c r="O106" s="173">
        <f t="shared" si="10"/>
        <v>210</v>
      </c>
      <c r="P106" s="173">
        <f t="shared" si="11"/>
        <v>198</v>
      </c>
      <c r="Q106" s="173">
        <f t="shared" si="12"/>
        <v>11</v>
      </c>
      <c r="R106" s="185">
        <f t="shared" si="13"/>
        <v>5.2631578947368418E-2</v>
      </c>
    </row>
    <row r="107" spans="1:18" x14ac:dyDescent="0.2">
      <c r="A107" s="89" t="s">
        <v>454</v>
      </c>
      <c r="B107" s="179" t="s">
        <v>90</v>
      </c>
      <c r="C107" s="179" t="s">
        <v>566</v>
      </c>
      <c r="D107" s="171"/>
      <c r="E107" s="171"/>
      <c r="F107" s="171"/>
      <c r="G107" s="171"/>
      <c r="H107" s="183" t="str">
        <f t="shared" si="7"/>
        <v/>
      </c>
      <c r="I107" s="140">
        <v>1</v>
      </c>
      <c r="J107" s="140">
        <v>1</v>
      </c>
      <c r="K107" s="140"/>
      <c r="L107" s="184">
        <f t="shared" si="8"/>
        <v>0</v>
      </c>
      <c r="M107" s="140"/>
      <c r="N107" s="184">
        <f t="shared" si="9"/>
        <v>0</v>
      </c>
      <c r="O107" s="173">
        <f t="shared" si="10"/>
        <v>1</v>
      </c>
      <c r="P107" s="173">
        <f t="shared" si="11"/>
        <v>1</v>
      </c>
      <c r="Q107" s="173" t="str">
        <f t="shared" si="12"/>
        <v/>
      </c>
      <c r="R107" s="185" t="str">
        <f t="shared" si="13"/>
        <v/>
      </c>
    </row>
    <row r="108" spans="1:18" x14ac:dyDescent="0.2">
      <c r="A108" s="89" t="s">
        <v>454</v>
      </c>
      <c r="B108" s="179" t="s">
        <v>92</v>
      </c>
      <c r="C108" s="179" t="s">
        <v>93</v>
      </c>
      <c r="D108" s="171"/>
      <c r="E108" s="171"/>
      <c r="F108" s="171"/>
      <c r="G108" s="171"/>
      <c r="H108" s="183" t="str">
        <f t="shared" si="7"/>
        <v/>
      </c>
      <c r="I108" s="140">
        <v>6263</v>
      </c>
      <c r="J108" s="140">
        <v>4144</v>
      </c>
      <c r="K108" s="140">
        <v>1033</v>
      </c>
      <c r="L108" s="184">
        <f t="shared" si="8"/>
        <v>0.24927606177606176</v>
      </c>
      <c r="M108" s="140">
        <v>2066</v>
      </c>
      <c r="N108" s="184">
        <f t="shared" si="9"/>
        <v>0.33268921095008053</v>
      </c>
      <c r="O108" s="173">
        <f t="shared" si="10"/>
        <v>6263</v>
      </c>
      <c r="P108" s="173">
        <f t="shared" si="11"/>
        <v>4144</v>
      </c>
      <c r="Q108" s="173">
        <f t="shared" si="12"/>
        <v>2066</v>
      </c>
      <c r="R108" s="185">
        <f t="shared" si="13"/>
        <v>0.33268921095008053</v>
      </c>
    </row>
    <row r="109" spans="1:18" x14ac:dyDescent="0.2">
      <c r="A109" s="89" t="s">
        <v>454</v>
      </c>
      <c r="B109" s="179" t="s">
        <v>98</v>
      </c>
      <c r="C109" s="179" t="s">
        <v>99</v>
      </c>
      <c r="D109" s="171"/>
      <c r="E109" s="171"/>
      <c r="F109" s="171"/>
      <c r="G109" s="171"/>
      <c r="H109" s="183" t="str">
        <f t="shared" si="7"/>
        <v/>
      </c>
      <c r="I109" s="140">
        <v>1105</v>
      </c>
      <c r="J109" s="140">
        <v>1064</v>
      </c>
      <c r="K109" s="140">
        <v>634</v>
      </c>
      <c r="L109" s="184">
        <f t="shared" si="8"/>
        <v>0.59586466165413532</v>
      </c>
      <c r="M109" s="140">
        <v>37</v>
      </c>
      <c r="N109" s="184">
        <f t="shared" si="9"/>
        <v>3.3605812897366028E-2</v>
      </c>
      <c r="O109" s="173">
        <f t="shared" si="10"/>
        <v>1105</v>
      </c>
      <c r="P109" s="173">
        <f t="shared" si="11"/>
        <v>1064</v>
      </c>
      <c r="Q109" s="173">
        <f t="shared" si="12"/>
        <v>37</v>
      </c>
      <c r="R109" s="185">
        <f t="shared" si="13"/>
        <v>3.3605812897366028E-2</v>
      </c>
    </row>
    <row r="110" spans="1:18" x14ac:dyDescent="0.2">
      <c r="A110" s="89" t="s">
        <v>454</v>
      </c>
      <c r="B110" s="179" t="s">
        <v>538</v>
      </c>
      <c r="C110" s="179" t="s">
        <v>100</v>
      </c>
      <c r="D110" s="171"/>
      <c r="E110" s="171"/>
      <c r="F110" s="171"/>
      <c r="G110" s="171"/>
      <c r="H110" s="183" t="str">
        <f t="shared" si="7"/>
        <v/>
      </c>
      <c r="I110" s="140">
        <v>276</v>
      </c>
      <c r="J110" s="140">
        <v>169</v>
      </c>
      <c r="K110" s="140">
        <v>50</v>
      </c>
      <c r="L110" s="184">
        <f t="shared" si="8"/>
        <v>0.29585798816568049</v>
      </c>
      <c r="M110" s="140">
        <v>99</v>
      </c>
      <c r="N110" s="184">
        <f t="shared" si="9"/>
        <v>0.36940298507462688</v>
      </c>
      <c r="O110" s="173">
        <f t="shared" si="10"/>
        <v>276</v>
      </c>
      <c r="P110" s="173">
        <f t="shared" si="11"/>
        <v>169</v>
      </c>
      <c r="Q110" s="173">
        <f t="shared" si="12"/>
        <v>99</v>
      </c>
      <c r="R110" s="185">
        <f t="shared" si="13"/>
        <v>0.36940298507462688</v>
      </c>
    </row>
    <row r="111" spans="1:18" x14ac:dyDescent="0.2">
      <c r="A111" s="89" t="s">
        <v>454</v>
      </c>
      <c r="B111" s="179" t="s">
        <v>101</v>
      </c>
      <c r="C111" s="179" t="s">
        <v>501</v>
      </c>
      <c r="D111" s="171"/>
      <c r="E111" s="171"/>
      <c r="F111" s="171"/>
      <c r="G111" s="171"/>
      <c r="H111" s="183" t="str">
        <f t="shared" si="7"/>
        <v/>
      </c>
      <c r="I111" s="140">
        <v>157</v>
      </c>
      <c r="J111" s="140">
        <v>116</v>
      </c>
      <c r="K111" s="140">
        <v>12</v>
      </c>
      <c r="L111" s="184">
        <f t="shared" si="8"/>
        <v>0.10344827586206896</v>
      </c>
      <c r="M111" s="140">
        <v>40</v>
      </c>
      <c r="N111" s="184">
        <f t="shared" si="9"/>
        <v>0.25641025641025639</v>
      </c>
      <c r="O111" s="173">
        <f t="shared" si="10"/>
        <v>157</v>
      </c>
      <c r="P111" s="173">
        <f t="shared" si="11"/>
        <v>116</v>
      </c>
      <c r="Q111" s="173">
        <f t="shared" si="12"/>
        <v>40</v>
      </c>
      <c r="R111" s="185">
        <f t="shared" si="13"/>
        <v>0.25641025641025639</v>
      </c>
    </row>
    <row r="112" spans="1:18" x14ac:dyDescent="0.2">
      <c r="A112" s="89" t="s">
        <v>454</v>
      </c>
      <c r="B112" s="179" t="s">
        <v>103</v>
      </c>
      <c r="C112" s="179" t="s">
        <v>104</v>
      </c>
      <c r="D112" s="171"/>
      <c r="E112" s="171"/>
      <c r="F112" s="171"/>
      <c r="G112" s="171"/>
      <c r="H112" s="183" t="str">
        <f t="shared" si="7"/>
        <v/>
      </c>
      <c r="I112" s="140">
        <v>81</v>
      </c>
      <c r="J112" s="140">
        <v>79</v>
      </c>
      <c r="K112" s="140">
        <v>37</v>
      </c>
      <c r="L112" s="184">
        <f t="shared" si="8"/>
        <v>0.46835443037974683</v>
      </c>
      <c r="M112" s="140">
        <v>1</v>
      </c>
      <c r="N112" s="184">
        <f t="shared" si="9"/>
        <v>1.2500000000000001E-2</v>
      </c>
      <c r="O112" s="173">
        <f t="shared" si="10"/>
        <v>81</v>
      </c>
      <c r="P112" s="173">
        <f t="shared" si="11"/>
        <v>79</v>
      </c>
      <c r="Q112" s="173">
        <f t="shared" si="12"/>
        <v>1</v>
      </c>
      <c r="R112" s="185">
        <f t="shared" si="13"/>
        <v>1.2500000000000001E-2</v>
      </c>
    </row>
    <row r="113" spans="1:18" x14ac:dyDescent="0.2">
      <c r="A113" s="89" t="s">
        <v>454</v>
      </c>
      <c r="B113" s="179" t="s">
        <v>105</v>
      </c>
      <c r="C113" s="179" t="s">
        <v>106</v>
      </c>
      <c r="D113" s="171"/>
      <c r="E113" s="171"/>
      <c r="F113" s="171"/>
      <c r="G113" s="171"/>
      <c r="H113" s="183" t="str">
        <f t="shared" si="7"/>
        <v/>
      </c>
      <c r="I113" s="140">
        <v>38</v>
      </c>
      <c r="J113" s="140">
        <v>35</v>
      </c>
      <c r="K113" s="140">
        <v>12</v>
      </c>
      <c r="L113" s="184">
        <f t="shared" si="8"/>
        <v>0.34285714285714286</v>
      </c>
      <c r="M113" s="140">
        <v>3</v>
      </c>
      <c r="N113" s="184">
        <f t="shared" si="9"/>
        <v>7.8947368421052627E-2</v>
      </c>
      <c r="O113" s="173">
        <f t="shared" si="10"/>
        <v>38</v>
      </c>
      <c r="P113" s="173">
        <f t="shared" si="11"/>
        <v>35</v>
      </c>
      <c r="Q113" s="173">
        <f t="shared" si="12"/>
        <v>3</v>
      </c>
      <c r="R113" s="185">
        <f t="shared" si="13"/>
        <v>7.8947368421052627E-2</v>
      </c>
    </row>
    <row r="114" spans="1:18" x14ac:dyDescent="0.2">
      <c r="A114" s="89" t="s">
        <v>454</v>
      </c>
      <c r="B114" s="179" t="s">
        <v>107</v>
      </c>
      <c r="C114" s="179" t="s">
        <v>108</v>
      </c>
      <c r="D114" s="171"/>
      <c r="E114" s="171"/>
      <c r="F114" s="171"/>
      <c r="G114" s="171"/>
      <c r="H114" s="183" t="str">
        <f t="shared" si="7"/>
        <v/>
      </c>
      <c r="I114" s="140">
        <v>3</v>
      </c>
      <c r="J114" s="140">
        <v>3</v>
      </c>
      <c r="K114" s="140">
        <v>1</v>
      </c>
      <c r="L114" s="184">
        <f t="shared" si="8"/>
        <v>0.33333333333333331</v>
      </c>
      <c r="M114" s="140"/>
      <c r="N114" s="184">
        <f t="shared" si="9"/>
        <v>0</v>
      </c>
      <c r="O114" s="173">
        <f t="shared" si="10"/>
        <v>3</v>
      </c>
      <c r="P114" s="173">
        <f t="shared" si="11"/>
        <v>3</v>
      </c>
      <c r="Q114" s="173" t="str">
        <f t="shared" si="12"/>
        <v/>
      </c>
      <c r="R114" s="185" t="str">
        <f t="shared" si="13"/>
        <v/>
      </c>
    </row>
    <row r="115" spans="1:18" x14ac:dyDescent="0.2">
      <c r="A115" s="89" t="s">
        <v>454</v>
      </c>
      <c r="B115" s="179" t="s">
        <v>107</v>
      </c>
      <c r="C115" s="179" t="s">
        <v>287</v>
      </c>
      <c r="D115" s="171"/>
      <c r="E115" s="171"/>
      <c r="F115" s="171"/>
      <c r="G115" s="171"/>
      <c r="H115" s="183" t="str">
        <f t="shared" si="7"/>
        <v/>
      </c>
      <c r="I115" s="140">
        <v>5</v>
      </c>
      <c r="J115" s="140">
        <v>1</v>
      </c>
      <c r="K115" s="140">
        <v>1</v>
      </c>
      <c r="L115" s="184">
        <f t="shared" si="8"/>
        <v>1</v>
      </c>
      <c r="M115" s="140"/>
      <c r="N115" s="184">
        <f t="shared" si="9"/>
        <v>0</v>
      </c>
      <c r="O115" s="173">
        <f t="shared" si="10"/>
        <v>5</v>
      </c>
      <c r="P115" s="173">
        <f t="shared" si="11"/>
        <v>1</v>
      </c>
      <c r="Q115" s="173" t="str">
        <f t="shared" si="12"/>
        <v/>
      </c>
      <c r="R115" s="185" t="str">
        <f t="shared" si="13"/>
        <v/>
      </c>
    </row>
    <row r="116" spans="1:18" x14ac:dyDescent="0.2">
      <c r="A116" s="89" t="s">
        <v>454</v>
      </c>
      <c r="B116" s="179" t="s">
        <v>110</v>
      </c>
      <c r="C116" s="179" t="s">
        <v>111</v>
      </c>
      <c r="D116" s="171"/>
      <c r="E116" s="171"/>
      <c r="F116" s="171"/>
      <c r="G116" s="171"/>
      <c r="H116" s="183" t="str">
        <f t="shared" si="7"/>
        <v/>
      </c>
      <c r="I116" s="140">
        <v>10</v>
      </c>
      <c r="J116" s="140">
        <v>9</v>
      </c>
      <c r="K116" s="140">
        <v>8</v>
      </c>
      <c r="L116" s="184">
        <f t="shared" si="8"/>
        <v>0.88888888888888884</v>
      </c>
      <c r="M116" s="140">
        <v>1</v>
      </c>
      <c r="N116" s="184">
        <f t="shared" si="9"/>
        <v>0.1</v>
      </c>
      <c r="O116" s="173">
        <f t="shared" si="10"/>
        <v>10</v>
      </c>
      <c r="P116" s="173">
        <f t="shared" si="11"/>
        <v>9</v>
      </c>
      <c r="Q116" s="173">
        <f t="shared" si="12"/>
        <v>1</v>
      </c>
      <c r="R116" s="185">
        <f t="shared" si="13"/>
        <v>0.1</v>
      </c>
    </row>
    <row r="117" spans="1:18" x14ac:dyDescent="0.2">
      <c r="A117" s="89" t="s">
        <v>454</v>
      </c>
      <c r="B117" s="179" t="s">
        <v>114</v>
      </c>
      <c r="C117" s="179" t="s">
        <v>525</v>
      </c>
      <c r="D117" s="171"/>
      <c r="E117" s="171"/>
      <c r="F117" s="171"/>
      <c r="G117" s="171"/>
      <c r="H117" s="183" t="str">
        <f t="shared" si="7"/>
        <v/>
      </c>
      <c r="I117" s="140">
        <v>439</v>
      </c>
      <c r="J117" s="140">
        <v>431</v>
      </c>
      <c r="K117" s="140">
        <v>359</v>
      </c>
      <c r="L117" s="184">
        <f t="shared" si="8"/>
        <v>0.83294663573085848</v>
      </c>
      <c r="M117" s="140">
        <v>3</v>
      </c>
      <c r="N117" s="184">
        <f t="shared" si="9"/>
        <v>6.9124423963133645E-3</v>
      </c>
      <c r="O117" s="173">
        <f t="shared" si="10"/>
        <v>439</v>
      </c>
      <c r="P117" s="173">
        <f t="shared" si="11"/>
        <v>431</v>
      </c>
      <c r="Q117" s="173">
        <f t="shared" si="12"/>
        <v>3</v>
      </c>
      <c r="R117" s="185">
        <f t="shared" si="13"/>
        <v>6.9124423963133645E-3</v>
      </c>
    </row>
    <row r="118" spans="1:18" x14ac:dyDescent="0.2">
      <c r="A118" s="89" t="s">
        <v>454</v>
      </c>
      <c r="B118" s="179" t="s">
        <v>119</v>
      </c>
      <c r="C118" s="179" t="s">
        <v>120</v>
      </c>
      <c r="D118" s="171"/>
      <c r="E118" s="171"/>
      <c r="F118" s="171"/>
      <c r="G118" s="171"/>
      <c r="H118" s="183" t="str">
        <f t="shared" si="7"/>
        <v/>
      </c>
      <c r="I118" s="140">
        <v>5652</v>
      </c>
      <c r="J118" s="140">
        <v>5361</v>
      </c>
      <c r="K118" s="140">
        <v>1584</v>
      </c>
      <c r="L118" s="184">
        <f t="shared" si="8"/>
        <v>0.29546726357022945</v>
      </c>
      <c r="M118" s="140">
        <v>231</v>
      </c>
      <c r="N118" s="184">
        <f t="shared" si="9"/>
        <v>4.1309012875536483E-2</v>
      </c>
      <c r="O118" s="173">
        <f t="shared" si="10"/>
        <v>5652</v>
      </c>
      <c r="P118" s="173">
        <f t="shared" si="11"/>
        <v>5361</v>
      </c>
      <c r="Q118" s="173">
        <f t="shared" si="12"/>
        <v>231</v>
      </c>
      <c r="R118" s="185">
        <f t="shared" si="13"/>
        <v>4.1309012875536483E-2</v>
      </c>
    </row>
    <row r="119" spans="1:18" x14ac:dyDescent="0.2">
      <c r="A119" s="89" t="s">
        <v>454</v>
      </c>
      <c r="B119" s="179" t="s">
        <v>121</v>
      </c>
      <c r="C119" s="179" t="s">
        <v>121</v>
      </c>
      <c r="D119" s="171"/>
      <c r="E119" s="171"/>
      <c r="F119" s="171"/>
      <c r="G119" s="171"/>
      <c r="H119" s="183" t="str">
        <f t="shared" si="7"/>
        <v/>
      </c>
      <c r="I119" s="140">
        <v>258</v>
      </c>
      <c r="J119" s="140">
        <v>239</v>
      </c>
      <c r="K119" s="140">
        <v>185</v>
      </c>
      <c r="L119" s="184">
        <f t="shared" si="8"/>
        <v>0.77405857740585771</v>
      </c>
      <c r="M119" s="140">
        <v>11</v>
      </c>
      <c r="N119" s="184">
        <f t="shared" si="9"/>
        <v>4.3999999999999997E-2</v>
      </c>
      <c r="O119" s="173">
        <f t="shared" si="10"/>
        <v>258</v>
      </c>
      <c r="P119" s="173">
        <f t="shared" si="11"/>
        <v>239</v>
      </c>
      <c r="Q119" s="173">
        <f t="shared" si="12"/>
        <v>11</v>
      </c>
      <c r="R119" s="185">
        <f t="shared" si="13"/>
        <v>4.3999999999999997E-2</v>
      </c>
    </row>
    <row r="120" spans="1:18" x14ac:dyDescent="0.2">
      <c r="A120" s="89" t="s">
        <v>454</v>
      </c>
      <c r="B120" s="179" t="s">
        <v>380</v>
      </c>
      <c r="C120" s="179" t="s">
        <v>459</v>
      </c>
      <c r="D120" s="171"/>
      <c r="E120" s="171"/>
      <c r="F120" s="171"/>
      <c r="G120" s="171"/>
      <c r="H120" s="183" t="str">
        <f t="shared" si="7"/>
        <v/>
      </c>
      <c r="I120" s="140">
        <v>483</v>
      </c>
      <c r="J120" s="140">
        <v>482</v>
      </c>
      <c r="K120" s="140">
        <v>372</v>
      </c>
      <c r="L120" s="184">
        <f t="shared" si="8"/>
        <v>0.77178423236514526</v>
      </c>
      <c r="M120" s="140"/>
      <c r="N120" s="184">
        <f t="shared" si="9"/>
        <v>0</v>
      </c>
      <c r="O120" s="173">
        <f t="shared" si="10"/>
        <v>483</v>
      </c>
      <c r="P120" s="173">
        <f t="shared" si="11"/>
        <v>482</v>
      </c>
      <c r="Q120" s="173" t="str">
        <f t="shared" si="12"/>
        <v/>
      </c>
      <c r="R120" s="185" t="str">
        <f t="shared" si="13"/>
        <v/>
      </c>
    </row>
    <row r="121" spans="1:18" x14ac:dyDescent="0.2">
      <c r="A121" s="89" t="s">
        <v>454</v>
      </c>
      <c r="B121" s="179" t="s">
        <v>380</v>
      </c>
      <c r="C121" s="179" t="s">
        <v>381</v>
      </c>
      <c r="D121" s="171"/>
      <c r="E121" s="171"/>
      <c r="F121" s="171"/>
      <c r="G121" s="171"/>
      <c r="H121" s="183" t="str">
        <f t="shared" si="7"/>
        <v/>
      </c>
      <c r="I121" s="140">
        <v>41</v>
      </c>
      <c r="J121" s="140">
        <v>35</v>
      </c>
      <c r="K121" s="140">
        <v>32</v>
      </c>
      <c r="L121" s="184">
        <f t="shared" si="8"/>
        <v>0.91428571428571426</v>
      </c>
      <c r="M121" s="140">
        <v>5</v>
      </c>
      <c r="N121" s="184">
        <f t="shared" si="9"/>
        <v>0.125</v>
      </c>
      <c r="O121" s="173">
        <f t="shared" si="10"/>
        <v>41</v>
      </c>
      <c r="P121" s="173">
        <f t="shared" si="11"/>
        <v>35</v>
      </c>
      <c r="Q121" s="173">
        <f t="shared" si="12"/>
        <v>5</v>
      </c>
      <c r="R121" s="185">
        <f t="shared" si="13"/>
        <v>0.125</v>
      </c>
    </row>
    <row r="122" spans="1:18" x14ac:dyDescent="0.2">
      <c r="A122" s="89" t="s">
        <v>454</v>
      </c>
      <c r="B122" s="179" t="s">
        <v>133</v>
      </c>
      <c r="C122" s="179" t="s">
        <v>134</v>
      </c>
      <c r="D122" s="171"/>
      <c r="E122" s="171"/>
      <c r="F122" s="171"/>
      <c r="G122" s="171"/>
      <c r="H122" s="183" t="str">
        <f t="shared" si="7"/>
        <v/>
      </c>
      <c r="I122" s="140">
        <v>75</v>
      </c>
      <c r="J122" s="140">
        <v>37</v>
      </c>
      <c r="K122" s="140">
        <v>21</v>
      </c>
      <c r="L122" s="184">
        <f t="shared" si="8"/>
        <v>0.56756756756756754</v>
      </c>
      <c r="M122" s="140">
        <v>28</v>
      </c>
      <c r="N122" s="184">
        <f t="shared" si="9"/>
        <v>0.43076923076923079</v>
      </c>
      <c r="O122" s="173">
        <f t="shared" si="10"/>
        <v>75</v>
      </c>
      <c r="P122" s="173">
        <f t="shared" si="11"/>
        <v>37</v>
      </c>
      <c r="Q122" s="173">
        <f t="shared" si="12"/>
        <v>28</v>
      </c>
      <c r="R122" s="185">
        <f t="shared" si="13"/>
        <v>0.43076923076923079</v>
      </c>
    </row>
    <row r="123" spans="1:18" x14ac:dyDescent="0.2">
      <c r="A123" s="89" t="s">
        <v>454</v>
      </c>
      <c r="B123" s="179" t="s">
        <v>162</v>
      </c>
      <c r="C123" s="179" t="s">
        <v>249</v>
      </c>
      <c r="D123" s="171"/>
      <c r="E123" s="171"/>
      <c r="F123" s="171"/>
      <c r="G123" s="171"/>
      <c r="H123" s="183" t="str">
        <f t="shared" si="7"/>
        <v/>
      </c>
      <c r="I123" s="140">
        <v>7</v>
      </c>
      <c r="J123" s="140">
        <v>6</v>
      </c>
      <c r="K123" s="140">
        <v>4</v>
      </c>
      <c r="L123" s="184">
        <f t="shared" si="8"/>
        <v>0.66666666666666663</v>
      </c>
      <c r="M123" s="140">
        <v>1</v>
      </c>
      <c r="N123" s="184">
        <f t="shared" si="9"/>
        <v>0.14285714285714285</v>
      </c>
      <c r="O123" s="173">
        <f t="shared" si="10"/>
        <v>7</v>
      </c>
      <c r="P123" s="173">
        <f t="shared" si="11"/>
        <v>6</v>
      </c>
      <c r="Q123" s="173">
        <f t="shared" si="12"/>
        <v>1</v>
      </c>
      <c r="R123" s="185">
        <f t="shared" si="13"/>
        <v>0.14285714285714285</v>
      </c>
    </row>
    <row r="124" spans="1:18" x14ac:dyDescent="0.2">
      <c r="A124" s="89" t="s">
        <v>454</v>
      </c>
      <c r="B124" s="179" t="s">
        <v>164</v>
      </c>
      <c r="C124" s="179" t="s">
        <v>165</v>
      </c>
      <c r="D124" s="171"/>
      <c r="E124" s="171"/>
      <c r="F124" s="171"/>
      <c r="G124" s="171"/>
      <c r="H124" s="183" t="str">
        <f t="shared" si="7"/>
        <v/>
      </c>
      <c r="I124" s="140">
        <v>1467</v>
      </c>
      <c r="J124" s="140">
        <v>1297</v>
      </c>
      <c r="K124" s="140">
        <v>395</v>
      </c>
      <c r="L124" s="184">
        <f t="shared" si="8"/>
        <v>0.30454895913646879</v>
      </c>
      <c r="M124" s="140">
        <v>133</v>
      </c>
      <c r="N124" s="184">
        <f t="shared" si="9"/>
        <v>9.3006993006993013E-2</v>
      </c>
      <c r="O124" s="173">
        <f t="shared" si="10"/>
        <v>1467</v>
      </c>
      <c r="P124" s="173">
        <f t="shared" si="11"/>
        <v>1297</v>
      </c>
      <c r="Q124" s="173">
        <f t="shared" si="12"/>
        <v>133</v>
      </c>
      <c r="R124" s="185">
        <f t="shared" si="13"/>
        <v>9.3006993006993013E-2</v>
      </c>
    </row>
    <row r="125" spans="1:18" x14ac:dyDescent="0.2">
      <c r="A125" s="89" t="s">
        <v>454</v>
      </c>
      <c r="B125" s="179" t="s">
        <v>166</v>
      </c>
      <c r="C125" s="179" t="s">
        <v>167</v>
      </c>
      <c r="D125" s="171"/>
      <c r="E125" s="171"/>
      <c r="F125" s="171"/>
      <c r="G125" s="171"/>
      <c r="H125" s="183" t="str">
        <f t="shared" si="7"/>
        <v/>
      </c>
      <c r="I125" s="140">
        <v>1</v>
      </c>
      <c r="J125" s="140">
        <v>1</v>
      </c>
      <c r="K125" s="140"/>
      <c r="L125" s="184">
        <f t="shared" si="8"/>
        <v>0</v>
      </c>
      <c r="M125" s="140"/>
      <c r="N125" s="184">
        <f t="shared" si="9"/>
        <v>0</v>
      </c>
      <c r="O125" s="173">
        <f t="shared" si="10"/>
        <v>1</v>
      </c>
      <c r="P125" s="173">
        <f t="shared" si="11"/>
        <v>1</v>
      </c>
      <c r="Q125" s="173" t="str">
        <f t="shared" si="12"/>
        <v/>
      </c>
      <c r="R125" s="185" t="str">
        <f t="shared" si="13"/>
        <v/>
      </c>
    </row>
    <row r="126" spans="1:18" ht="29" x14ac:dyDescent="0.2">
      <c r="A126" s="89" t="s">
        <v>454</v>
      </c>
      <c r="B126" s="179" t="s">
        <v>168</v>
      </c>
      <c r="C126" s="179" t="s">
        <v>170</v>
      </c>
      <c r="D126" s="171"/>
      <c r="E126" s="171"/>
      <c r="F126" s="171"/>
      <c r="G126" s="171"/>
      <c r="H126" s="183" t="str">
        <f t="shared" si="7"/>
        <v/>
      </c>
      <c r="I126" s="140">
        <v>29803</v>
      </c>
      <c r="J126" s="140">
        <v>29763</v>
      </c>
      <c r="K126" s="140">
        <v>29309</v>
      </c>
      <c r="L126" s="184">
        <f t="shared" si="8"/>
        <v>0.98474616134126269</v>
      </c>
      <c r="M126" s="140">
        <v>23</v>
      </c>
      <c r="N126" s="184">
        <f t="shared" si="9"/>
        <v>7.7217484724367152E-4</v>
      </c>
      <c r="O126" s="173">
        <f t="shared" si="10"/>
        <v>29803</v>
      </c>
      <c r="P126" s="173">
        <f t="shared" si="11"/>
        <v>29763</v>
      </c>
      <c r="Q126" s="173">
        <f t="shared" si="12"/>
        <v>23</v>
      </c>
      <c r="R126" s="185">
        <f t="shared" si="13"/>
        <v>7.7217484724367152E-4</v>
      </c>
    </row>
    <row r="127" spans="1:18" x14ac:dyDescent="0.2">
      <c r="A127" s="89" t="s">
        <v>454</v>
      </c>
      <c r="B127" s="179" t="s">
        <v>178</v>
      </c>
      <c r="C127" s="179" t="s">
        <v>496</v>
      </c>
      <c r="D127" s="171"/>
      <c r="E127" s="171"/>
      <c r="F127" s="171"/>
      <c r="G127" s="171"/>
      <c r="H127" s="183" t="str">
        <f t="shared" si="7"/>
        <v/>
      </c>
      <c r="I127" s="140">
        <v>130</v>
      </c>
      <c r="J127" s="140">
        <v>122</v>
      </c>
      <c r="K127" s="140">
        <v>43</v>
      </c>
      <c r="L127" s="184">
        <f t="shared" si="8"/>
        <v>0.35245901639344263</v>
      </c>
      <c r="M127" s="140">
        <v>8</v>
      </c>
      <c r="N127" s="184">
        <f t="shared" si="9"/>
        <v>6.1538461538461542E-2</v>
      </c>
      <c r="O127" s="173">
        <f t="shared" si="10"/>
        <v>130</v>
      </c>
      <c r="P127" s="173">
        <f t="shared" si="11"/>
        <v>122</v>
      </c>
      <c r="Q127" s="173">
        <f t="shared" si="12"/>
        <v>8</v>
      </c>
      <c r="R127" s="185">
        <f t="shared" si="13"/>
        <v>6.1538461538461542E-2</v>
      </c>
    </row>
    <row r="128" spans="1:18" x14ac:dyDescent="0.2">
      <c r="A128" s="89" t="s">
        <v>454</v>
      </c>
      <c r="B128" s="179" t="s">
        <v>178</v>
      </c>
      <c r="C128" s="179" t="s">
        <v>179</v>
      </c>
      <c r="D128" s="171"/>
      <c r="E128" s="171"/>
      <c r="F128" s="171"/>
      <c r="G128" s="171"/>
      <c r="H128" s="183" t="str">
        <f t="shared" si="7"/>
        <v/>
      </c>
      <c r="I128" s="140">
        <v>38</v>
      </c>
      <c r="J128" s="140">
        <v>34</v>
      </c>
      <c r="K128" s="140">
        <v>1</v>
      </c>
      <c r="L128" s="184">
        <f t="shared" si="8"/>
        <v>2.9411764705882353E-2</v>
      </c>
      <c r="M128" s="140">
        <v>2</v>
      </c>
      <c r="N128" s="184">
        <f t="shared" si="9"/>
        <v>5.5555555555555552E-2</v>
      </c>
      <c r="O128" s="173">
        <f t="shared" si="10"/>
        <v>38</v>
      </c>
      <c r="P128" s="173">
        <f t="shared" si="11"/>
        <v>34</v>
      </c>
      <c r="Q128" s="173">
        <f t="shared" si="12"/>
        <v>2</v>
      </c>
      <c r="R128" s="185">
        <f t="shared" si="13"/>
        <v>5.5555555555555552E-2</v>
      </c>
    </row>
    <row r="129" spans="1:18" x14ac:dyDescent="0.2">
      <c r="A129" s="89" t="s">
        <v>454</v>
      </c>
      <c r="B129" s="179" t="s">
        <v>181</v>
      </c>
      <c r="C129" s="179" t="s">
        <v>304</v>
      </c>
      <c r="D129" s="171"/>
      <c r="E129" s="171"/>
      <c r="F129" s="171"/>
      <c r="G129" s="171"/>
      <c r="H129" s="183" t="str">
        <f t="shared" si="7"/>
        <v/>
      </c>
      <c r="I129" s="140">
        <v>43</v>
      </c>
      <c r="J129" s="140">
        <v>41</v>
      </c>
      <c r="K129" s="140"/>
      <c r="L129" s="184">
        <f t="shared" si="8"/>
        <v>0</v>
      </c>
      <c r="M129" s="140">
        <v>1</v>
      </c>
      <c r="N129" s="184">
        <f t="shared" si="9"/>
        <v>2.3809523809523808E-2</v>
      </c>
      <c r="O129" s="173">
        <f t="shared" si="10"/>
        <v>43</v>
      </c>
      <c r="P129" s="173">
        <f t="shared" si="11"/>
        <v>41</v>
      </c>
      <c r="Q129" s="173">
        <f t="shared" si="12"/>
        <v>1</v>
      </c>
      <c r="R129" s="185">
        <f t="shared" si="13"/>
        <v>2.3809523809523808E-2</v>
      </c>
    </row>
    <row r="130" spans="1:18" x14ac:dyDescent="0.2">
      <c r="A130" s="89" t="s">
        <v>454</v>
      </c>
      <c r="B130" s="179" t="s">
        <v>182</v>
      </c>
      <c r="C130" s="179" t="s">
        <v>184</v>
      </c>
      <c r="D130" s="171"/>
      <c r="E130" s="171"/>
      <c r="F130" s="171"/>
      <c r="G130" s="171"/>
      <c r="H130" s="183" t="str">
        <f t="shared" si="7"/>
        <v/>
      </c>
      <c r="I130" s="140">
        <v>467</v>
      </c>
      <c r="J130" s="140">
        <v>411</v>
      </c>
      <c r="K130" s="140">
        <v>294</v>
      </c>
      <c r="L130" s="184">
        <f t="shared" si="8"/>
        <v>0.71532846715328469</v>
      </c>
      <c r="M130" s="140">
        <v>4</v>
      </c>
      <c r="N130" s="184">
        <f t="shared" si="9"/>
        <v>9.6385542168674707E-3</v>
      </c>
      <c r="O130" s="173">
        <f t="shared" si="10"/>
        <v>467</v>
      </c>
      <c r="P130" s="173">
        <f t="shared" si="11"/>
        <v>411</v>
      </c>
      <c r="Q130" s="173">
        <f t="shared" si="12"/>
        <v>4</v>
      </c>
      <c r="R130" s="185">
        <f t="shared" si="13"/>
        <v>9.6385542168674707E-3</v>
      </c>
    </row>
    <row r="131" spans="1:18" x14ac:dyDescent="0.2">
      <c r="A131" s="89" t="s">
        <v>454</v>
      </c>
      <c r="B131" s="179" t="s">
        <v>542</v>
      </c>
      <c r="C131" s="179" t="s">
        <v>118</v>
      </c>
      <c r="D131" s="171"/>
      <c r="E131" s="171"/>
      <c r="F131" s="171"/>
      <c r="G131" s="171"/>
      <c r="H131" s="183" t="str">
        <f t="shared" si="7"/>
        <v/>
      </c>
      <c r="I131" s="140">
        <v>8</v>
      </c>
      <c r="J131" s="140">
        <v>3</v>
      </c>
      <c r="K131" s="140">
        <v>1</v>
      </c>
      <c r="L131" s="184">
        <f t="shared" si="8"/>
        <v>0.33333333333333331</v>
      </c>
      <c r="M131" s="140">
        <v>1</v>
      </c>
      <c r="N131" s="184">
        <f t="shared" si="9"/>
        <v>0.25</v>
      </c>
      <c r="O131" s="173">
        <f t="shared" si="10"/>
        <v>8</v>
      </c>
      <c r="P131" s="173">
        <f t="shared" si="11"/>
        <v>3</v>
      </c>
      <c r="Q131" s="173">
        <f t="shared" si="12"/>
        <v>1</v>
      </c>
      <c r="R131" s="185">
        <f t="shared" si="13"/>
        <v>0.25</v>
      </c>
    </row>
    <row r="132" spans="1:18" x14ac:dyDescent="0.2">
      <c r="A132" s="89" t="s">
        <v>454</v>
      </c>
      <c r="B132" s="179" t="s">
        <v>185</v>
      </c>
      <c r="C132" s="179" t="s">
        <v>186</v>
      </c>
      <c r="D132" s="171"/>
      <c r="E132" s="171"/>
      <c r="F132" s="171"/>
      <c r="G132" s="171"/>
      <c r="H132" s="183" t="str">
        <f t="shared" si="7"/>
        <v/>
      </c>
      <c r="I132" s="140">
        <v>17</v>
      </c>
      <c r="J132" s="140">
        <v>15</v>
      </c>
      <c r="K132" s="140"/>
      <c r="L132" s="184">
        <f t="shared" si="8"/>
        <v>0</v>
      </c>
      <c r="M132" s="140">
        <v>2</v>
      </c>
      <c r="N132" s="184">
        <f t="shared" si="9"/>
        <v>0.11764705882352941</v>
      </c>
      <c r="O132" s="173">
        <f t="shared" si="10"/>
        <v>17</v>
      </c>
      <c r="P132" s="173">
        <f t="shared" si="11"/>
        <v>15</v>
      </c>
      <c r="Q132" s="173">
        <f t="shared" si="12"/>
        <v>2</v>
      </c>
      <c r="R132" s="185">
        <f t="shared" si="13"/>
        <v>0.11764705882352941</v>
      </c>
    </row>
    <row r="133" spans="1:18" x14ac:dyDescent="0.2">
      <c r="A133" s="89" t="s">
        <v>454</v>
      </c>
      <c r="B133" s="179" t="s">
        <v>195</v>
      </c>
      <c r="C133" s="179" t="s">
        <v>306</v>
      </c>
      <c r="D133" s="171"/>
      <c r="E133" s="171"/>
      <c r="F133" s="171"/>
      <c r="G133" s="171"/>
      <c r="H133" s="183" t="str">
        <f t="shared" si="7"/>
        <v/>
      </c>
      <c r="I133" s="140">
        <v>2</v>
      </c>
      <c r="J133" s="140">
        <v>2</v>
      </c>
      <c r="K133" s="140">
        <v>1</v>
      </c>
      <c r="L133" s="184">
        <f t="shared" si="8"/>
        <v>0.5</v>
      </c>
      <c r="M133" s="140"/>
      <c r="N133" s="184">
        <f t="shared" si="9"/>
        <v>0</v>
      </c>
      <c r="O133" s="173">
        <f t="shared" si="10"/>
        <v>2</v>
      </c>
      <c r="P133" s="173">
        <f t="shared" si="11"/>
        <v>2</v>
      </c>
      <c r="Q133" s="173" t="str">
        <f t="shared" si="12"/>
        <v/>
      </c>
      <c r="R133" s="185" t="str">
        <f t="shared" si="13"/>
        <v/>
      </c>
    </row>
    <row r="134" spans="1:18" x14ac:dyDescent="0.2">
      <c r="A134" s="89" t="s">
        <v>454</v>
      </c>
      <c r="B134" s="179" t="s">
        <v>204</v>
      </c>
      <c r="C134" s="179" t="s">
        <v>205</v>
      </c>
      <c r="D134" s="171"/>
      <c r="E134" s="171"/>
      <c r="F134" s="171"/>
      <c r="G134" s="171"/>
      <c r="H134" s="183" t="str">
        <f t="shared" si="7"/>
        <v/>
      </c>
      <c r="I134" s="140">
        <v>572</v>
      </c>
      <c r="J134" s="140">
        <v>547</v>
      </c>
      <c r="K134" s="140">
        <v>69</v>
      </c>
      <c r="L134" s="184">
        <f t="shared" si="8"/>
        <v>0.12614259597806216</v>
      </c>
      <c r="M134" s="140">
        <v>14</v>
      </c>
      <c r="N134" s="184">
        <f t="shared" si="9"/>
        <v>2.4955436720142603E-2</v>
      </c>
      <c r="O134" s="173">
        <f t="shared" si="10"/>
        <v>572</v>
      </c>
      <c r="P134" s="173">
        <f t="shared" si="11"/>
        <v>547</v>
      </c>
      <c r="Q134" s="173">
        <f t="shared" si="12"/>
        <v>14</v>
      </c>
      <c r="R134" s="185">
        <f t="shared" si="13"/>
        <v>2.4955436720142603E-2</v>
      </c>
    </row>
    <row r="135" spans="1:18" x14ac:dyDescent="0.2">
      <c r="A135" s="89" t="s">
        <v>454</v>
      </c>
      <c r="B135" s="179" t="s">
        <v>204</v>
      </c>
      <c r="C135" s="179" t="s">
        <v>206</v>
      </c>
      <c r="D135" s="171"/>
      <c r="E135" s="171"/>
      <c r="F135" s="171"/>
      <c r="G135" s="171"/>
      <c r="H135" s="183" t="str">
        <f t="shared" si="7"/>
        <v/>
      </c>
      <c r="I135" s="140">
        <v>2084</v>
      </c>
      <c r="J135" s="140">
        <v>1805</v>
      </c>
      <c r="K135" s="140">
        <v>976</v>
      </c>
      <c r="L135" s="184">
        <f t="shared" si="8"/>
        <v>0.54072022160664823</v>
      </c>
      <c r="M135" s="140">
        <v>75</v>
      </c>
      <c r="N135" s="184">
        <f t="shared" si="9"/>
        <v>3.9893617021276598E-2</v>
      </c>
      <c r="O135" s="173">
        <f t="shared" si="10"/>
        <v>2084</v>
      </c>
      <c r="P135" s="173">
        <f t="shared" si="11"/>
        <v>1805</v>
      </c>
      <c r="Q135" s="173">
        <f t="shared" si="12"/>
        <v>75</v>
      </c>
      <c r="R135" s="185">
        <f t="shared" si="13"/>
        <v>3.9893617021276598E-2</v>
      </c>
    </row>
    <row r="136" spans="1:18" x14ac:dyDescent="0.2">
      <c r="A136" s="89" t="s">
        <v>454</v>
      </c>
      <c r="B136" s="179" t="s">
        <v>209</v>
      </c>
      <c r="C136" s="179" t="s">
        <v>493</v>
      </c>
      <c r="D136" s="171"/>
      <c r="E136" s="171"/>
      <c r="F136" s="171"/>
      <c r="G136" s="171"/>
      <c r="H136" s="183" t="str">
        <f t="shared" si="7"/>
        <v/>
      </c>
      <c r="I136" s="140">
        <v>111</v>
      </c>
      <c r="J136" s="140">
        <v>89</v>
      </c>
      <c r="K136" s="140">
        <v>24</v>
      </c>
      <c r="L136" s="184">
        <f t="shared" si="8"/>
        <v>0.2696629213483146</v>
      </c>
      <c r="M136" s="140">
        <v>17</v>
      </c>
      <c r="N136" s="184">
        <f t="shared" si="9"/>
        <v>0.16037735849056603</v>
      </c>
      <c r="O136" s="173">
        <f t="shared" si="10"/>
        <v>111</v>
      </c>
      <c r="P136" s="173">
        <f t="shared" si="11"/>
        <v>89</v>
      </c>
      <c r="Q136" s="173">
        <f t="shared" si="12"/>
        <v>17</v>
      </c>
      <c r="R136" s="185">
        <f t="shared" si="13"/>
        <v>0.16037735849056603</v>
      </c>
    </row>
    <row r="137" spans="1:18" x14ac:dyDescent="0.2">
      <c r="A137" s="89" t="s">
        <v>454</v>
      </c>
      <c r="B137" s="179" t="s">
        <v>215</v>
      </c>
      <c r="C137" s="179" t="s">
        <v>217</v>
      </c>
      <c r="D137" s="171"/>
      <c r="E137" s="171"/>
      <c r="F137" s="171"/>
      <c r="G137" s="171"/>
      <c r="H137" s="183" t="str">
        <f t="shared" si="7"/>
        <v/>
      </c>
      <c r="I137" s="140">
        <v>479</v>
      </c>
      <c r="J137" s="140">
        <v>479</v>
      </c>
      <c r="K137" s="140">
        <v>465</v>
      </c>
      <c r="L137" s="184">
        <f t="shared" si="8"/>
        <v>0.97077244258872653</v>
      </c>
      <c r="M137" s="140"/>
      <c r="N137" s="184">
        <f t="shared" si="9"/>
        <v>0</v>
      </c>
      <c r="O137" s="173">
        <f t="shared" si="10"/>
        <v>479</v>
      </c>
      <c r="P137" s="173">
        <f t="shared" si="11"/>
        <v>479</v>
      </c>
      <c r="Q137" s="173" t="str">
        <f t="shared" si="12"/>
        <v/>
      </c>
      <c r="R137" s="185" t="str">
        <f t="shared" si="13"/>
        <v/>
      </c>
    </row>
    <row r="138" spans="1:18" x14ac:dyDescent="0.2">
      <c r="A138" s="89" t="s">
        <v>454</v>
      </c>
      <c r="B138" s="179" t="s">
        <v>220</v>
      </c>
      <c r="C138" s="179" t="s">
        <v>221</v>
      </c>
      <c r="D138" s="171"/>
      <c r="E138" s="171"/>
      <c r="F138" s="171"/>
      <c r="G138" s="171"/>
      <c r="H138" s="183" t="str">
        <f t="shared" si="7"/>
        <v/>
      </c>
      <c r="I138" s="140">
        <v>22</v>
      </c>
      <c r="J138" s="140">
        <v>21</v>
      </c>
      <c r="K138" s="140">
        <v>21</v>
      </c>
      <c r="L138" s="184">
        <f t="shared" si="8"/>
        <v>1</v>
      </c>
      <c r="M138" s="140"/>
      <c r="N138" s="184">
        <f t="shared" si="9"/>
        <v>0</v>
      </c>
      <c r="O138" s="173">
        <f t="shared" si="10"/>
        <v>22</v>
      </c>
      <c r="P138" s="173">
        <f t="shared" si="11"/>
        <v>21</v>
      </c>
      <c r="Q138" s="173" t="str">
        <f t="shared" si="12"/>
        <v/>
      </c>
      <c r="R138" s="185" t="str">
        <f t="shared" si="13"/>
        <v/>
      </c>
    </row>
    <row r="139" spans="1:18" ht="29" x14ac:dyDescent="0.2">
      <c r="A139" s="89" t="s">
        <v>454</v>
      </c>
      <c r="B139" s="179" t="s">
        <v>220</v>
      </c>
      <c r="C139" s="179" t="s">
        <v>222</v>
      </c>
      <c r="D139" s="171"/>
      <c r="E139" s="171"/>
      <c r="F139" s="171"/>
      <c r="G139" s="171"/>
      <c r="H139" s="183" t="str">
        <f t="shared" si="7"/>
        <v/>
      </c>
      <c r="I139" s="140">
        <v>104</v>
      </c>
      <c r="J139" s="140">
        <v>103</v>
      </c>
      <c r="K139" s="140">
        <v>95</v>
      </c>
      <c r="L139" s="184">
        <f t="shared" si="8"/>
        <v>0.92233009708737868</v>
      </c>
      <c r="M139" s="140"/>
      <c r="N139" s="184">
        <f t="shared" si="9"/>
        <v>0</v>
      </c>
      <c r="O139" s="173">
        <f t="shared" si="10"/>
        <v>104</v>
      </c>
      <c r="P139" s="173">
        <f t="shared" si="11"/>
        <v>103</v>
      </c>
      <c r="Q139" s="173" t="str">
        <f t="shared" si="12"/>
        <v/>
      </c>
      <c r="R139" s="185" t="str">
        <f t="shared" si="13"/>
        <v/>
      </c>
    </row>
    <row r="140" spans="1:18" x14ac:dyDescent="0.2">
      <c r="A140" s="89" t="s">
        <v>454</v>
      </c>
      <c r="B140" s="179" t="s">
        <v>220</v>
      </c>
      <c r="C140" s="179" t="s">
        <v>224</v>
      </c>
      <c r="D140" s="171"/>
      <c r="E140" s="171"/>
      <c r="F140" s="171"/>
      <c r="G140" s="171"/>
      <c r="H140" s="183" t="str">
        <f t="shared" si="7"/>
        <v/>
      </c>
      <c r="I140" s="140">
        <v>133</v>
      </c>
      <c r="J140" s="140">
        <v>130</v>
      </c>
      <c r="K140" s="140">
        <v>97</v>
      </c>
      <c r="L140" s="184">
        <f t="shared" si="8"/>
        <v>0.74615384615384617</v>
      </c>
      <c r="M140" s="140"/>
      <c r="N140" s="184">
        <f t="shared" si="9"/>
        <v>0</v>
      </c>
      <c r="O140" s="173">
        <f t="shared" si="10"/>
        <v>133</v>
      </c>
      <c r="P140" s="173">
        <f t="shared" si="11"/>
        <v>130</v>
      </c>
      <c r="Q140" s="173" t="str">
        <f t="shared" si="12"/>
        <v/>
      </c>
      <c r="R140" s="185" t="str">
        <f t="shared" si="13"/>
        <v/>
      </c>
    </row>
    <row r="141" spans="1:18" ht="29" x14ac:dyDescent="0.2">
      <c r="A141" s="89" t="s">
        <v>454</v>
      </c>
      <c r="B141" s="179" t="s">
        <v>220</v>
      </c>
      <c r="C141" s="179" t="s">
        <v>226</v>
      </c>
      <c r="D141" s="171"/>
      <c r="E141" s="171"/>
      <c r="F141" s="171"/>
      <c r="G141" s="171"/>
      <c r="H141" s="183" t="str">
        <f t="shared" ref="H141:H205" si="19">IF((E141+G141)&lt;&gt;0,G141/(E141+G141),"")</f>
        <v/>
      </c>
      <c r="I141" s="140">
        <v>34</v>
      </c>
      <c r="J141" s="140">
        <v>34</v>
      </c>
      <c r="K141" s="140">
        <v>32</v>
      </c>
      <c r="L141" s="184">
        <f t="shared" ref="L141:L205" si="20">IF(J141&lt;&gt;0,K141/J141,"")</f>
        <v>0.94117647058823528</v>
      </c>
      <c r="M141" s="140"/>
      <c r="N141" s="184">
        <f t="shared" ref="N141:N205" si="21">IF((J141+M141)&lt;&gt;0,M141/(J141+M141),"")</f>
        <v>0</v>
      </c>
      <c r="O141" s="173">
        <f t="shared" ref="O141:O205" si="22">IF(SUM(D141,I141)&gt;0,SUM(D141,I141),"")</f>
        <v>34</v>
      </c>
      <c r="P141" s="173">
        <f t="shared" ref="P141:P205" si="23">IF( SUM(E141,J141)&gt;0, SUM(E141,J141),"")</f>
        <v>34</v>
      </c>
      <c r="Q141" s="173" t="str">
        <f t="shared" ref="Q141:Q205" si="24">IF(SUM(G141,M141)&gt;0,SUM(G141,M141),"")</f>
        <v/>
      </c>
      <c r="R141" s="185" t="str">
        <f t="shared" ref="R141:R205" si="25">IFERROR(IF((P141+Q141)&lt;&gt;0,Q141/(P141+Q141),""),"")</f>
        <v/>
      </c>
    </row>
    <row r="142" spans="1:18" x14ac:dyDescent="0.2">
      <c r="A142" s="238" t="s">
        <v>532</v>
      </c>
      <c r="B142" s="179" t="s">
        <v>122</v>
      </c>
      <c r="C142" s="179" t="s">
        <v>123</v>
      </c>
      <c r="D142" s="171">
        <v>0</v>
      </c>
      <c r="E142" s="171">
        <v>0</v>
      </c>
      <c r="F142" s="171">
        <v>0</v>
      </c>
      <c r="G142" s="171">
        <v>0</v>
      </c>
      <c r="H142" s="183" t="str">
        <f t="shared" si="19"/>
        <v/>
      </c>
      <c r="I142" s="140">
        <v>13007</v>
      </c>
      <c r="J142" s="140">
        <v>12372</v>
      </c>
      <c r="K142" s="140">
        <v>6028</v>
      </c>
      <c r="L142" s="184">
        <f t="shared" si="20"/>
        <v>0.48722922728742324</v>
      </c>
      <c r="M142" s="140">
        <v>632</v>
      </c>
      <c r="N142" s="184">
        <f t="shared" si="21"/>
        <v>4.8600430636727164E-2</v>
      </c>
      <c r="O142" s="173">
        <f t="shared" si="22"/>
        <v>13007</v>
      </c>
      <c r="P142" s="173">
        <f t="shared" si="23"/>
        <v>12372</v>
      </c>
      <c r="Q142" s="173">
        <f t="shared" si="24"/>
        <v>632</v>
      </c>
      <c r="R142" s="185">
        <f t="shared" si="25"/>
        <v>4.8600430636727164E-2</v>
      </c>
    </row>
    <row r="143" spans="1:18" x14ac:dyDescent="0.2">
      <c r="A143" s="238" t="s">
        <v>532</v>
      </c>
      <c r="B143" s="179" t="s">
        <v>112</v>
      </c>
      <c r="C143" s="179" t="s">
        <v>113</v>
      </c>
      <c r="D143" s="171">
        <v>0</v>
      </c>
      <c r="E143" s="171">
        <v>0</v>
      </c>
      <c r="F143" s="171">
        <v>0</v>
      </c>
      <c r="G143" s="171">
        <v>0</v>
      </c>
      <c r="H143" s="183" t="str">
        <f t="shared" si="19"/>
        <v/>
      </c>
      <c r="I143" s="140">
        <v>7446</v>
      </c>
      <c r="J143" s="140">
        <v>7281</v>
      </c>
      <c r="K143" s="140">
        <v>792</v>
      </c>
      <c r="L143" s="184">
        <f t="shared" si="20"/>
        <v>0.10877626699629171</v>
      </c>
      <c r="M143" s="140">
        <v>165</v>
      </c>
      <c r="N143" s="184">
        <f t="shared" si="21"/>
        <v>2.2159548751007251E-2</v>
      </c>
      <c r="O143" s="173">
        <f t="shared" si="22"/>
        <v>7446</v>
      </c>
      <c r="P143" s="173">
        <f t="shared" si="23"/>
        <v>7281</v>
      </c>
      <c r="Q143" s="173">
        <f t="shared" si="24"/>
        <v>165</v>
      </c>
      <c r="R143" s="185">
        <f t="shared" si="25"/>
        <v>2.2159548751007251E-2</v>
      </c>
    </row>
    <row r="144" spans="1:18" ht="29" x14ac:dyDescent="0.2">
      <c r="A144" s="238" t="s">
        <v>532</v>
      </c>
      <c r="B144" s="179" t="s">
        <v>168</v>
      </c>
      <c r="C144" s="179" t="s">
        <v>170</v>
      </c>
      <c r="D144" s="171">
        <v>0</v>
      </c>
      <c r="E144" s="171">
        <v>0</v>
      </c>
      <c r="F144" s="171">
        <v>0</v>
      </c>
      <c r="G144" s="171">
        <v>0</v>
      </c>
      <c r="H144" s="183" t="str">
        <f t="shared" si="19"/>
        <v/>
      </c>
      <c r="I144" s="140">
        <v>3668</v>
      </c>
      <c r="J144" s="140">
        <v>3609</v>
      </c>
      <c r="K144" s="140">
        <v>1034</v>
      </c>
      <c r="L144" s="184">
        <f t="shared" si="20"/>
        <v>0.2865059573289</v>
      </c>
      <c r="M144" s="140">
        <v>59</v>
      </c>
      <c r="N144" s="184">
        <f t="shared" si="21"/>
        <v>1.608505997818975E-2</v>
      </c>
      <c r="O144" s="173">
        <f t="shared" si="22"/>
        <v>3668</v>
      </c>
      <c r="P144" s="173">
        <f t="shared" si="23"/>
        <v>3609</v>
      </c>
      <c r="Q144" s="173">
        <f t="shared" si="24"/>
        <v>59</v>
      </c>
      <c r="R144" s="185">
        <f t="shared" si="25"/>
        <v>1.608505997818975E-2</v>
      </c>
    </row>
    <row r="145" spans="1:18" x14ac:dyDescent="0.2">
      <c r="A145" s="238" t="s">
        <v>532</v>
      </c>
      <c r="B145" s="179" t="s">
        <v>174</v>
      </c>
      <c r="C145" s="179" t="s">
        <v>175</v>
      </c>
      <c r="D145" s="171">
        <v>0</v>
      </c>
      <c r="E145" s="171">
        <v>0</v>
      </c>
      <c r="F145" s="171">
        <v>0</v>
      </c>
      <c r="G145" s="171">
        <v>0</v>
      </c>
      <c r="H145" s="183" t="str">
        <f t="shared" si="19"/>
        <v/>
      </c>
      <c r="I145" s="140">
        <v>1659</v>
      </c>
      <c r="J145" s="140">
        <v>1659</v>
      </c>
      <c r="K145" s="140">
        <v>598</v>
      </c>
      <c r="L145" s="184">
        <f t="shared" si="20"/>
        <v>0.36045810729355032</v>
      </c>
      <c r="M145" s="140">
        <v>0</v>
      </c>
      <c r="N145" s="184">
        <f t="shared" si="21"/>
        <v>0</v>
      </c>
      <c r="O145" s="173">
        <f t="shared" si="22"/>
        <v>1659</v>
      </c>
      <c r="P145" s="173">
        <f t="shared" si="23"/>
        <v>1659</v>
      </c>
      <c r="Q145" s="173" t="str">
        <f t="shared" si="24"/>
        <v/>
      </c>
      <c r="R145" s="185" t="str">
        <f t="shared" si="25"/>
        <v/>
      </c>
    </row>
    <row r="146" spans="1:18" x14ac:dyDescent="0.2">
      <c r="A146" s="238" t="s">
        <v>532</v>
      </c>
      <c r="B146" s="179" t="s">
        <v>65</v>
      </c>
      <c r="C146" s="179" t="s">
        <v>66</v>
      </c>
      <c r="D146" s="171">
        <v>0</v>
      </c>
      <c r="E146" s="171">
        <v>0</v>
      </c>
      <c r="F146" s="171">
        <v>0</v>
      </c>
      <c r="G146" s="171">
        <v>0</v>
      </c>
      <c r="H146" s="183" t="str">
        <f t="shared" si="19"/>
        <v/>
      </c>
      <c r="I146" s="140">
        <v>1741</v>
      </c>
      <c r="J146" s="140">
        <v>1596</v>
      </c>
      <c r="K146" s="140">
        <v>303</v>
      </c>
      <c r="L146" s="184">
        <f t="shared" si="20"/>
        <v>0.18984962406015038</v>
      </c>
      <c r="M146" s="140">
        <v>145</v>
      </c>
      <c r="N146" s="184">
        <f t="shared" si="21"/>
        <v>8.3285468121769096E-2</v>
      </c>
      <c r="O146" s="173">
        <f t="shared" si="22"/>
        <v>1741</v>
      </c>
      <c r="P146" s="173">
        <f t="shared" si="23"/>
        <v>1596</v>
      </c>
      <c r="Q146" s="173">
        <f t="shared" si="24"/>
        <v>145</v>
      </c>
      <c r="R146" s="185">
        <f t="shared" si="25"/>
        <v>8.3285468121769096E-2</v>
      </c>
    </row>
    <row r="147" spans="1:18" ht="29" x14ac:dyDescent="0.2">
      <c r="A147" s="238" t="s">
        <v>532</v>
      </c>
      <c r="B147" s="179" t="s">
        <v>212</v>
      </c>
      <c r="C147" s="179" t="s">
        <v>213</v>
      </c>
      <c r="D147" s="171">
        <v>0</v>
      </c>
      <c r="E147" s="171">
        <v>0</v>
      </c>
      <c r="F147" s="171">
        <v>0</v>
      </c>
      <c r="G147" s="171">
        <v>0</v>
      </c>
      <c r="H147" s="183" t="str">
        <f t="shared" si="19"/>
        <v/>
      </c>
      <c r="I147" s="140">
        <v>1655</v>
      </c>
      <c r="J147" s="140">
        <v>1478</v>
      </c>
      <c r="K147" s="140">
        <v>506</v>
      </c>
      <c r="L147" s="184">
        <f t="shared" si="20"/>
        <v>0.34235453315290931</v>
      </c>
      <c r="M147" s="140">
        <v>177</v>
      </c>
      <c r="N147" s="184">
        <f t="shared" si="21"/>
        <v>0.10694864048338369</v>
      </c>
      <c r="O147" s="173">
        <f t="shared" si="22"/>
        <v>1655</v>
      </c>
      <c r="P147" s="173">
        <f t="shared" si="23"/>
        <v>1478</v>
      </c>
      <c r="Q147" s="173">
        <f t="shared" si="24"/>
        <v>177</v>
      </c>
      <c r="R147" s="185">
        <f t="shared" si="25"/>
        <v>0.10694864048338369</v>
      </c>
    </row>
    <row r="148" spans="1:18" ht="29" x14ac:dyDescent="0.2">
      <c r="A148" s="238" t="s">
        <v>532</v>
      </c>
      <c r="B148" s="179" t="s">
        <v>168</v>
      </c>
      <c r="C148" s="179" t="s">
        <v>169</v>
      </c>
      <c r="D148" s="171">
        <v>0</v>
      </c>
      <c r="E148" s="171">
        <v>0</v>
      </c>
      <c r="F148" s="171">
        <v>0</v>
      </c>
      <c r="G148" s="171">
        <v>0</v>
      </c>
      <c r="H148" s="183" t="str">
        <f t="shared" si="19"/>
        <v/>
      </c>
      <c r="I148" s="140">
        <v>1281</v>
      </c>
      <c r="J148" s="140">
        <v>1277</v>
      </c>
      <c r="K148" s="140">
        <v>1087</v>
      </c>
      <c r="L148" s="184">
        <f t="shared" si="20"/>
        <v>0.85121378230227096</v>
      </c>
      <c r="M148" s="140">
        <v>4</v>
      </c>
      <c r="N148" s="184">
        <f t="shared" si="21"/>
        <v>3.1225604996096799E-3</v>
      </c>
      <c r="O148" s="173">
        <f t="shared" si="22"/>
        <v>1281</v>
      </c>
      <c r="P148" s="173">
        <f t="shared" si="23"/>
        <v>1277</v>
      </c>
      <c r="Q148" s="173">
        <f t="shared" si="24"/>
        <v>4</v>
      </c>
      <c r="R148" s="185">
        <f t="shared" si="25"/>
        <v>3.1225604996096799E-3</v>
      </c>
    </row>
    <row r="149" spans="1:18" x14ac:dyDescent="0.2">
      <c r="A149" s="238" t="s">
        <v>532</v>
      </c>
      <c r="B149" s="179" t="s">
        <v>215</v>
      </c>
      <c r="C149" s="179" t="s">
        <v>217</v>
      </c>
      <c r="D149" s="171">
        <v>0</v>
      </c>
      <c r="E149" s="171">
        <v>0</v>
      </c>
      <c r="F149" s="171">
        <v>0</v>
      </c>
      <c r="G149" s="171">
        <v>0</v>
      </c>
      <c r="H149" s="183" t="str">
        <f t="shared" si="19"/>
        <v/>
      </c>
      <c r="I149" s="140">
        <v>856</v>
      </c>
      <c r="J149" s="140">
        <v>841</v>
      </c>
      <c r="K149" s="140">
        <v>146</v>
      </c>
      <c r="L149" s="184">
        <f t="shared" si="20"/>
        <v>0.17360285374554102</v>
      </c>
      <c r="M149" s="140">
        <v>15</v>
      </c>
      <c r="N149" s="184">
        <f t="shared" si="21"/>
        <v>1.7523364485981307E-2</v>
      </c>
      <c r="O149" s="173">
        <f t="shared" si="22"/>
        <v>856</v>
      </c>
      <c r="P149" s="173">
        <f t="shared" si="23"/>
        <v>841</v>
      </c>
      <c r="Q149" s="173">
        <f t="shared" si="24"/>
        <v>15</v>
      </c>
      <c r="R149" s="185">
        <f t="shared" si="25"/>
        <v>1.7523364485981307E-2</v>
      </c>
    </row>
    <row r="150" spans="1:18" x14ac:dyDescent="0.2">
      <c r="A150" s="238" t="s">
        <v>532</v>
      </c>
      <c r="B150" s="179" t="s">
        <v>121</v>
      </c>
      <c r="C150" s="179" t="s">
        <v>121</v>
      </c>
      <c r="D150" s="171">
        <v>0</v>
      </c>
      <c r="E150" s="171">
        <v>0</v>
      </c>
      <c r="F150" s="171">
        <v>0</v>
      </c>
      <c r="G150" s="171">
        <v>0</v>
      </c>
      <c r="H150" s="183" t="str">
        <f t="shared" si="19"/>
        <v/>
      </c>
      <c r="I150" s="140">
        <v>616</v>
      </c>
      <c r="J150" s="140">
        <v>596</v>
      </c>
      <c r="K150" s="140">
        <v>252</v>
      </c>
      <c r="L150" s="184">
        <f t="shared" si="20"/>
        <v>0.42281879194630873</v>
      </c>
      <c r="M150" s="140">
        <v>20</v>
      </c>
      <c r="N150" s="184">
        <f t="shared" si="21"/>
        <v>3.2467532467532464E-2</v>
      </c>
      <c r="O150" s="173">
        <f t="shared" si="22"/>
        <v>616</v>
      </c>
      <c r="P150" s="173">
        <f t="shared" si="23"/>
        <v>596</v>
      </c>
      <c r="Q150" s="173">
        <f t="shared" si="24"/>
        <v>20</v>
      </c>
      <c r="R150" s="185">
        <f t="shared" si="25"/>
        <v>3.2467532467532464E-2</v>
      </c>
    </row>
    <row r="151" spans="1:18" x14ac:dyDescent="0.2">
      <c r="A151" s="238" t="s">
        <v>532</v>
      </c>
      <c r="B151" s="179" t="s">
        <v>209</v>
      </c>
      <c r="C151" s="179" t="s">
        <v>563</v>
      </c>
      <c r="D151" s="171">
        <v>0</v>
      </c>
      <c r="E151" s="171">
        <v>0</v>
      </c>
      <c r="F151" s="171">
        <v>0</v>
      </c>
      <c r="G151" s="171">
        <v>0</v>
      </c>
      <c r="H151" s="183" t="str">
        <f t="shared" si="19"/>
        <v/>
      </c>
      <c r="I151" s="140">
        <v>595</v>
      </c>
      <c r="J151" s="140">
        <v>595</v>
      </c>
      <c r="K151" s="140">
        <v>74</v>
      </c>
      <c r="L151" s="184">
        <f t="shared" si="20"/>
        <v>0.12436974789915967</v>
      </c>
      <c r="M151" s="140">
        <v>0</v>
      </c>
      <c r="N151" s="184">
        <f t="shared" si="21"/>
        <v>0</v>
      </c>
      <c r="O151" s="173">
        <f t="shared" si="22"/>
        <v>595</v>
      </c>
      <c r="P151" s="173">
        <f t="shared" si="23"/>
        <v>595</v>
      </c>
      <c r="Q151" s="173" t="str">
        <f t="shared" si="24"/>
        <v/>
      </c>
      <c r="R151" s="185" t="str">
        <f t="shared" si="25"/>
        <v/>
      </c>
    </row>
    <row r="152" spans="1:18" x14ac:dyDescent="0.2">
      <c r="A152" s="238" t="s">
        <v>532</v>
      </c>
      <c r="B152" s="179" t="s">
        <v>164</v>
      </c>
      <c r="C152" s="179" t="s">
        <v>165</v>
      </c>
      <c r="D152" s="171">
        <v>0</v>
      </c>
      <c r="E152" s="171">
        <v>0</v>
      </c>
      <c r="F152" s="171">
        <v>0</v>
      </c>
      <c r="G152" s="171">
        <v>0</v>
      </c>
      <c r="H152" s="183" t="str">
        <f t="shared" si="19"/>
        <v/>
      </c>
      <c r="I152" s="140">
        <v>521</v>
      </c>
      <c r="J152" s="140">
        <v>517</v>
      </c>
      <c r="K152" s="140">
        <v>277</v>
      </c>
      <c r="L152" s="184">
        <f t="shared" si="20"/>
        <v>0.53578336557059958</v>
      </c>
      <c r="M152" s="140">
        <v>4</v>
      </c>
      <c r="N152" s="184">
        <f t="shared" si="21"/>
        <v>7.677543186180422E-3</v>
      </c>
      <c r="O152" s="173">
        <f t="shared" si="22"/>
        <v>521</v>
      </c>
      <c r="P152" s="173">
        <f t="shared" si="23"/>
        <v>517</v>
      </c>
      <c r="Q152" s="173">
        <f t="shared" si="24"/>
        <v>4</v>
      </c>
      <c r="R152" s="185">
        <f t="shared" si="25"/>
        <v>7.677543186180422E-3</v>
      </c>
    </row>
    <row r="153" spans="1:18" ht="29" x14ac:dyDescent="0.2">
      <c r="A153" s="238" t="s">
        <v>532</v>
      </c>
      <c r="B153" s="179" t="s">
        <v>168</v>
      </c>
      <c r="C153" s="179" t="s">
        <v>171</v>
      </c>
      <c r="D153" s="171">
        <v>0</v>
      </c>
      <c r="E153" s="171">
        <v>0</v>
      </c>
      <c r="F153" s="171">
        <v>0</v>
      </c>
      <c r="G153" s="171">
        <v>0</v>
      </c>
      <c r="H153" s="183" t="str">
        <f t="shared" si="19"/>
        <v/>
      </c>
      <c r="I153" s="140">
        <v>346</v>
      </c>
      <c r="J153" s="140">
        <v>346</v>
      </c>
      <c r="K153" s="140">
        <v>51</v>
      </c>
      <c r="L153" s="184">
        <f t="shared" si="20"/>
        <v>0.14739884393063585</v>
      </c>
      <c r="M153" s="140">
        <v>0</v>
      </c>
      <c r="N153" s="184">
        <f t="shared" si="21"/>
        <v>0</v>
      </c>
      <c r="O153" s="173">
        <f t="shared" si="22"/>
        <v>346</v>
      </c>
      <c r="P153" s="173">
        <f t="shared" si="23"/>
        <v>346</v>
      </c>
      <c r="Q153" s="173" t="str">
        <f t="shared" si="24"/>
        <v/>
      </c>
      <c r="R153" s="185" t="str">
        <f t="shared" si="25"/>
        <v/>
      </c>
    </row>
    <row r="154" spans="1:18" ht="29" x14ac:dyDescent="0.2">
      <c r="A154" s="238" t="s">
        <v>532</v>
      </c>
      <c r="B154" s="179" t="s">
        <v>168</v>
      </c>
      <c r="C154" s="179" t="s">
        <v>533</v>
      </c>
      <c r="D154" s="171">
        <v>0</v>
      </c>
      <c r="E154" s="171">
        <v>0</v>
      </c>
      <c r="F154" s="171">
        <v>0</v>
      </c>
      <c r="G154" s="171">
        <v>0</v>
      </c>
      <c r="H154" s="183" t="str">
        <f t="shared" si="19"/>
        <v/>
      </c>
      <c r="I154" s="140">
        <v>323</v>
      </c>
      <c r="J154" s="140">
        <v>323</v>
      </c>
      <c r="K154" s="140">
        <v>301</v>
      </c>
      <c r="L154" s="184">
        <f t="shared" si="20"/>
        <v>0.93188854489164086</v>
      </c>
      <c r="M154" s="140">
        <v>0</v>
      </c>
      <c r="N154" s="184">
        <f t="shared" si="21"/>
        <v>0</v>
      </c>
      <c r="O154" s="173">
        <f t="shared" si="22"/>
        <v>323</v>
      </c>
      <c r="P154" s="173">
        <f t="shared" si="23"/>
        <v>323</v>
      </c>
      <c r="Q154" s="173" t="str">
        <f t="shared" si="24"/>
        <v/>
      </c>
      <c r="R154" s="185" t="str">
        <f t="shared" si="25"/>
        <v/>
      </c>
    </row>
    <row r="155" spans="1:18" ht="29" x14ac:dyDescent="0.2">
      <c r="A155" s="238" t="s">
        <v>532</v>
      </c>
      <c r="B155" s="179" t="s">
        <v>567</v>
      </c>
      <c r="C155" s="179" t="s">
        <v>155</v>
      </c>
      <c r="D155" s="171">
        <v>0</v>
      </c>
      <c r="E155" s="171">
        <v>0</v>
      </c>
      <c r="F155" s="171">
        <v>0</v>
      </c>
      <c r="G155" s="171">
        <v>0</v>
      </c>
      <c r="H155" s="183" t="str">
        <f t="shared" si="19"/>
        <v/>
      </c>
      <c r="I155" s="140">
        <v>316</v>
      </c>
      <c r="J155" s="140">
        <v>303</v>
      </c>
      <c r="K155" s="140">
        <v>38</v>
      </c>
      <c r="L155" s="184">
        <f t="shared" si="20"/>
        <v>0.1254125412541254</v>
      </c>
      <c r="M155" s="140">
        <v>13</v>
      </c>
      <c r="N155" s="184">
        <f t="shared" si="21"/>
        <v>4.1139240506329111E-2</v>
      </c>
      <c r="O155" s="173">
        <f t="shared" si="22"/>
        <v>316</v>
      </c>
      <c r="P155" s="173">
        <f t="shared" si="23"/>
        <v>303</v>
      </c>
      <c r="Q155" s="173">
        <f t="shared" si="24"/>
        <v>13</v>
      </c>
      <c r="R155" s="185">
        <f t="shared" si="25"/>
        <v>4.1139240506329111E-2</v>
      </c>
    </row>
    <row r="156" spans="1:18" ht="29" x14ac:dyDescent="0.2">
      <c r="A156" s="238" t="s">
        <v>532</v>
      </c>
      <c r="B156" s="179" t="s">
        <v>557</v>
      </c>
      <c r="C156" s="179" t="s">
        <v>100</v>
      </c>
      <c r="D156" s="171">
        <v>0</v>
      </c>
      <c r="E156" s="171">
        <v>0</v>
      </c>
      <c r="F156" s="171">
        <v>0</v>
      </c>
      <c r="G156" s="171">
        <v>0</v>
      </c>
      <c r="H156" s="183" t="str">
        <f t="shared" si="19"/>
        <v/>
      </c>
      <c r="I156" s="140">
        <v>307</v>
      </c>
      <c r="J156" s="140">
        <v>301</v>
      </c>
      <c r="K156" s="140">
        <v>128</v>
      </c>
      <c r="L156" s="184">
        <f t="shared" si="20"/>
        <v>0.42524916943521596</v>
      </c>
      <c r="M156" s="140">
        <v>6</v>
      </c>
      <c r="N156" s="184">
        <f t="shared" si="21"/>
        <v>1.9543973941368076E-2</v>
      </c>
      <c r="O156" s="173">
        <f t="shared" si="22"/>
        <v>307</v>
      </c>
      <c r="P156" s="173">
        <f t="shared" si="23"/>
        <v>301</v>
      </c>
      <c r="Q156" s="173">
        <f t="shared" si="24"/>
        <v>6</v>
      </c>
      <c r="R156" s="185">
        <f t="shared" si="25"/>
        <v>1.9543973941368076E-2</v>
      </c>
    </row>
    <row r="157" spans="1:18" x14ac:dyDescent="0.2">
      <c r="A157" s="238" t="s">
        <v>532</v>
      </c>
      <c r="B157" s="179" t="s">
        <v>42</v>
      </c>
      <c r="C157" s="179" t="s">
        <v>43</v>
      </c>
      <c r="D157" s="171">
        <v>0</v>
      </c>
      <c r="E157" s="171">
        <v>0</v>
      </c>
      <c r="F157" s="171">
        <v>0</v>
      </c>
      <c r="G157" s="171">
        <v>0</v>
      </c>
      <c r="H157" s="183" t="str">
        <f t="shared" si="19"/>
        <v/>
      </c>
      <c r="I157" s="140">
        <v>273</v>
      </c>
      <c r="J157" s="140">
        <v>267</v>
      </c>
      <c r="K157" s="140">
        <v>27</v>
      </c>
      <c r="L157" s="184">
        <f t="shared" si="20"/>
        <v>0.10112359550561797</v>
      </c>
      <c r="M157" s="140">
        <v>6</v>
      </c>
      <c r="N157" s="184">
        <f t="shared" si="21"/>
        <v>2.197802197802198E-2</v>
      </c>
      <c r="O157" s="173">
        <f t="shared" si="22"/>
        <v>273</v>
      </c>
      <c r="P157" s="173">
        <f t="shared" si="23"/>
        <v>267</v>
      </c>
      <c r="Q157" s="173">
        <f t="shared" si="24"/>
        <v>6</v>
      </c>
      <c r="R157" s="185">
        <f t="shared" si="25"/>
        <v>2.197802197802198E-2</v>
      </c>
    </row>
    <row r="158" spans="1:18" x14ac:dyDescent="0.2">
      <c r="A158" s="238" t="s">
        <v>532</v>
      </c>
      <c r="B158" s="179" t="s">
        <v>92</v>
      </c>
      <c r="C158" s="179" t="s">
        <v>93</v>
      </c>
      <c r="D158" s="171">
        <v>0</v>
      </c>
      <c r="E158" s="171">
        <v>0</v>
      </c>
      <c r="F158" s="171">
        <v>0</v>
      </c>
      <c r="G158" s="171">
        <v>0</v>
      </c>
      <c r="H158" s="183" t="str">
        <f t="shared" si="19"/>
        <v/>
      </c>
      <c r="I158" s="140">
        <v>168</v>
      </c>
      <c r="J158" s="140">
        <v>162</v>
      </c>
      <c r="K158" s="140">
        <v>23</v>
      </c>
      <c r="L158" s="184">
        <f t="shared" si="20"/>
        <v>0.1419753086419753</v>
      </c>
      <c r="M158" s="140">
        <v>6</v>
      </c>
      <c r="N158" s="184">
        <f t="shared" si="21"/>
        <v>3.5714285714285712E-2</v>
      </c>
      <c r="O158" s="173">
        <f t="shared" si="22"/>
        <v>168</v>
      </c>
      <c r="P158" s="173">
        <f t="shared" si="23"/>
        <v>162</v>
      </c>
      <c r="Q158" s="173">
        <f t="shared" si="24"/>
        <v>6</v>
      </c>
      <c r="R158" s="185">
        <f t="shared" si="25"/>
        <v>3.5714285714285712E-2</v>
      </c>
    </row>
    <row r="159" spans="1:18" x14ac:dyDescent="0.2">
      <c r="A159" s="238" t="s">
        <v>532</v>
      </c>
      <c r="B159" s="179" t="s">
        <v>568</v>
      </c>
      <c r="C159" s="179" t="s">
        <v>184</v>
      </c>
      <c r="D159" s="171">
        <v>0</v>
      </c>
      <c r="E159" s="171">
        <v>0</v>
      </c>
      <c r="F159" s="171">
        <v>0</v>
      </c>
      <c r="G159" s="171">
        <v>0</v>
      </c>
      <c r="H159" s="183" t="str">
        <f t="shared" si="19"/>
        <v/>
      </c>
      <c r="I159" s="140">
        <v>151</v>
      </c>
      <c r="J159" s="140">
        <v>150</v>
      </c>
      <c r="K159" s="140">
        <v>54</v>
      </c>
      <c r="L159" s="184">
        <f t="shared" si="20"/>
        <v>0.36</v>
      </c>
      <c r="M159" s="140">
        <v>1</v>
      </c>
      <c r="N159" s="184">
        <f t="shared" si="21"/>
        <v>6.6225165562913907E-3</v>
      </c>
      <c r="O159" s="173">
        <f t="shared" si="22"/>
        <v>151</v>
      </c>
      <c r="P159" s="173">
        <f t="shared" si="23"/>
        <v>150</v>
      </c>
      <c r="Q159" s="173">
        <f t="shared" si="24"/>
        <v>1</v>
      </c>
      <c r="R159" s="185">
        <f t="shared" si="25"/>
        <v>6.6225165562913907E-3</v>
      </c>
    </row>
    <row r="160" spans="1:18" ht="29" x14ac:dyDescent="0.2">
      <c r="A160" s="238" t="s">
        <v>532</v>
      </c>
      <c r="B160" s="179" t="s">
        <v>168</v>
      </c>
      <c r="C160" s="179" t="s">
        <v>534</v>
      </c>
      <c r="D160" s="171">
        <v>0</v>
      </c>
      <c r="E160" s="171">
        <v>0</v>
      </c>
      <c r="F160" s="171">
        <v>0</v>
      </c>
      <c r="G160" s="171">
        <v>0</v>
      </c>
      <c r="H160" s="183" t="str">
        <f t="shared" si="19"/>
        <v/>
      </c>
      <c r="I160" s="140">
        <v>124</v>
      </c>
      <c r="J160" s="140">
        <v>124</v>
      </c>
      <c r="K160" s="140">
        <v>60</v>
      </c>
      <c r="L160" s="184">
        <f t="shared" si="20"/>
        <v>0.4838709677419355</v>
      </c>
      <c r="M160" s="140">
        <v>0</v>
      </c>
      <c r="N160" s="184">
        <f t="shared" si="21"/>
        <v>0</v>
      </c>
      <c r="O160" s="173">
        <f t="shared" si="22"/>
        <v>124</v>
      </c>
      <c r="P160" s="173">
        <f t="shared" si="23"/>
        <v>124</v>
      </c>
      <c r="Q160" s="173" t="str">
        <f t="shared" si="24"/>
        <v/>
      </c>
      <c r="R160" s="185" t="str">
        <f t="shared" si="25"/>
        <v/>
      </c>
    </row>
    <row r="161" spans="1:18" x14ac:dyDescent="0.2">
      <c r="A161" s="238" t="s">
        <v>532</v>
      </c>
      <c r="B161" s="179" t="s">
        <v>105</v>
      </c>
      <c r="C161" s="179" t="s">
        <v>106</v>
      </c>
      <c r="D161" s="171">
        <v>0</v>
      </c>
      <c r="E161" s="171">
        <v>0</v>
      </c>
      <c r="F161" s="171">
        <v>0</v>
      </c>
      <c r="G161" s="171">
        <v>0</v>
      </c>
      <c r="H161" s="183" t="str">
        <f t="shared" si="19"/>
        <v/>
      </c>
      <c r="I161" s="140">
        <v>115</v>
      </c>
      <c r="J161" s="140">
        <v>105</v>
      </c>
      <c r="K161" s="140">
        <v>21</v>
      </c>
      <c r="L161" s="184">
        <f t="shared" si="20"/>
        <v>0.2</v>
      </c>
      <c r="M161" s="140">
        <v>10</v>
      </c>
      <c r="N161" s="184">
        <f t="shared" si="21"/>
        <v>8.6956521739130432E-2</v>
      </c>
      <c r="O161" s="173">
        <f t="shared" si="22"/>
        <v>115</v>
      </c>
      <c r="P161" s="173">
        <f t="shared" si="23"/>
        <v>105</v>
      </c>
      <c r="Q161" s="173">
        <f t="shared" si="24"/>
        <v>10</v>
      </c>
      <c r="R161" s="185">
        <f t="shared" si="25"/>
        <v>8.6956521739130432E-2</v>
      </c>
    </row>
    <row r="162" spans="1:18" ht="29" x14ac:dyDescent="0.2">
      <c r="A162" s="238" t="s">
        <v>532</v>
      </c>
      <c r="B162" s="179" t="s">
        <v>569</v>
      </c>
      <c r="C162" s="179" t="s">
        <v>561</v>
      </c>
      <c r="D162" s="171">
        <v>0</v>
      </c>
      <c r="E162" s="171">
        <v>0</v>
      </c>
      <c r="F162" s="171">
        <v>0</v>
      </c>
      <c r="G162" s="171">
        <v>0</v>
      </c>
      <c r="H162" s="183" t="str">
        <f t="shared" si="19"/>
        <v/>
      </c>
      <c r="I162" s="140">
        <v>86</v>
      </c>
      <c r="J162" s="140">
        <v>85</v>
      </c>
      <c r="K162" s="140">
        <v>1</v>
      </c>
      <c r="L162" s="184">
        <f t="shared" si="20"/>
        <v>1.1764705882352941E-2</v>
      </c>
      <c r="M162" s="140">
        <v>1</v>
      </c>
      <c r="N162" s="184">
        <f t="shared" si="21"/>
        <v>1.1627906976744186E-2</v>
      </c>
      <c r="O162" s="173">
        <f t="shared" si="22"/>
        <v>86</v>
      </c>
      <c r="P162" s="173">
        <f t="shared" si="23"/>
        <v>85</v>
      </c>
      <c r="Q162" s="173">
        <f t="shared" si="24"/>
        <v>1</v>
      </c>
      <c r="R162" s="185">
        <f t="shared" si="25"/>
        <v>1.1627906976744186E-2</v>
      </c>
    </row>
    <row r="163" spans="1:18" ht="29" x14ac:dyDescent="0.2">
      <c r="A163" s="238" t="s">
        <v>532</v>
      </c>
      <c r="B163" s="179" t="s">
        <v>220</v>
      </c>
      <c r="C163" s="179" t="s">
        <v>226</v>
      </c>
      <c r="D163" s="171">
        <v>0</v>
      </c>
      <c r="E163" s="171">
        <v>0</v>
      </c>
      <c r="F163" s="171">
        <v>0</v>
      </c>
      <c r="G163" s="171">
        <v>0</v>
      </c>
      <c r="H163" s="183" t="str">
        <f t="shared" si="19"/>
        <v/>
      </c>
      <c r="I163" s="140">
        <v>70</v>
      </c>
      <c r="J163" s="140">
        <v>65</v>
      </c>
      <c r="K163" s="140">
        <v>7</v>
      </c>
      <c r="L163" s="184">
        <f t="shared" si="20"/>
        <v>0.1076923076923077</v>
      </c>
      <c r="M163" s="140">
        <v>5</v>
      </c>
      <c r="N163" s="184">
        <f t="shared" si="21"/>
        <v>7.1428571428571425E-2</v>
      </c>
      <c r="O163" s="173">
        <f t="shared" si="22"/>
        <v>70</v>
      </c>
      <c r="P163" s="173">
        <f t="shared" si="23"/>
        <v>65</v>
      </c>
      <c r="Q163" s="173">
        <f t="shared" si="24"/>
        <v>5</v>
      </c>
      <c r="R163" s="185">
        <f t="shared" si="25"/>
        <v>7.1428571428571425E-2</v>
      </c>
    </row>
    <row r="164" spans="1:18" x14ac:dyDescent="0.2">
      <c r="A164" s="238" t="s">
        <v>532</v>
      </c>
      <c r="B164" s="179" t="s">
        <v>570</v>
      </c>
      <c r="C164" s="179" t="s">
        <v>152</v>
      </c>
      <c r="D164" s="171">
        <v>0</v>
      </c>
      <c r="E164" s="171">
        <v>0</v>
      </c>
      <c r="F164" s="171">
        <v>0</v>
      </c>
      <c r="G164" s="171">
        <v>0</v>
      </c>
      <c r="H164" s="183" t="str">
        <f t="shared" si="19"/>
        <v/>
      </c>
      <c r="I164" s="140">
        <v>57</v>
      </c>
      <c r="J164" s="140">
        <v>57</v>
      </c>
      <c r="K164" s="140">
        <v>16</v>
      </c>
      <c r="L164" s="184">
        <f t="shared" si="20"/>
        <v>0.2807017543859649</v>
      </c>
      <c r="M164" s="140">
        <v>0</v>
      </c>
      <c r="N164" s="184">
        <f t="shared" si="21"/>
        <v>0</v>
      </c>
      <c r="O164" s="173">
        <f t="shared" si="22"/>
        <v>57</v>
      </c>
      <c r="P164" s="173">
        <f t="shared" si="23"/>
        <v>57</v>
      </c>
      <c r="Q164" s="173" t="str">
        <f t="shared" si="24"/>
        <v/>
      </c>
      <c r="R164" s="185" t="str">
        <f t="shared" si="25"/>
        <v/>
      </c>
    </row>
    <row r="165" spans="1:18" x14ac:dyDescent="0.2">
      <c r="A165" s="238" t="s">
        <v>532</v>
      </c>
      <c r="B165" s="179" t="s">
        <v>103</v>
      </c>
      <c r="C165" s="179" t="s">
        <v>104</v>
      </c>
      <c r="D165" s="171">
        <v>0</v>
      </c>
      <c r="E165" s="171">
        <v>0</v>
      </c>
      <c r="F165" s="171">
        <v>0</v>
      </c>
      <c r="G165" s="171">
        <v>0</v>
      </c>
      <c r="H165" s="183" t="str">
        <f t="shared" si="19"/>
        <v/>
      </c>
      <c r="I165" s="140">
        <v>55</v>
      </c>
      <c r="J165" s="140">
        <v>55</v>
      </c>
      <c r="K165" s="140">
        <v>7</v>
      </c>
      <c r="L165" s="184">
        <f t="shared" si="20"/>
        <v>0.12727272727272726</v>
      </c>
      <c r="M165" s="140">
        <v>0</v>
      </c>
      <c r="N165" s="184">
        <f t="shared" si="21"/>
        <v>0</v>
      </c>
      <c r="O165" s="173">
        <f t="shared" si="22"/>
        <v>55</v>
      </c>
      <c r="P165" s="173">
        <f t="shared" si="23"/>
        <v>55</v>
      </c>
      <c r="Q165" s="173" t="str">
        <f t="shared" si="24"/>
        <v/>
      </c>
      <c r="R165" s="185" t="str">
        <f t="shared" si="25"/>
        <v/>
      </c>
    </row>
    <row r="166" spans="1:18" x14ac:dyDescent="0.2">
      <c r="A166" s="238" t="s">
        <v>532</v>
      </c>
      <c r="B166" s="179" t="s">
        <v>35</v>
      </c>
      <c r="C166" s="179" t="s">
        <v>36</v>
      </c>
      <c r="D166" s="171">
        <v>0</v>
      </c>
      <c r="E166" s="171">
        <v>0</v>
      </c>
      <c r="F166" s="171">
        <v>0</v>
      </c>
      <c r="G166" s="171">
        <v>0</v>
      </c>
      <c r="H166" s="183" t="str">
        <f t="shared" si="19"/>
        <v/>
      </c>
      <c r="I166" s="140">
        <v>54</v>
      </c>
      <c r="J166" s="140">
        <v>54</v>
      </c>
      <c r="K166" s="140">
        <v>4</v>
      </c>
      <c r="L166" s="184">
        <f t="shared" si="20"/>
        <v>7.407407407407407E-2</v>
      </c>
      <c r="M166" s="140">
        <v>0</v>
      </c>
      <c r="N166" s="184">
        <f t="shared" si="21"/>
        <v>0</v>
      </c>
      <c r="O166" s="173">
        <f t="shared" si="22"/>
        <v>54</v>
      </c>
      <c r="P166" s="173">
        <f t="shared" si="23"/>
        <v>54</v>
      </c>
      <c r="Q166" s="173" t="str">
        <f t="shared" si="24"/>
        <v/>
      </c>
      <c r="R166" s="185" t="str">
        <f t="shared" si="25"/>
        <v/>
      </c>
    </row>
    <row r="167" spans="1:18" x14ac:dyDescent="0.2">
      <c r="A167" s="238" t="s">
        <v>532</v>
      </c>
      <c r="B167" s="179" t="s">
        <v>83</v>
      </c>
      <c r="C167" s="179" t="s">
        <v>84</v>
      </c>
      <c r="D167" s="171">
        <v>0</v>
      </c>
      <c r="E167" s="171">
        <v>0</v>
      </c>
      <c r="F167" s="171">
        <v>0</v>
      </c>
      <c r="G167" s="171">
        <v>0</v>
      </c>
      <c r="H167" s="183" t="str">
        <f t="shared" si="19"/>
        <v/>
      </c>
      <c r="I167" s="140">
        <v>51</v>
      </c>
      <c r="J167" s="140">
        <v>51</v>
      </c>
      <c r="K167" s="140">
        <v>13</v>
      </c>
      <c r="L167" s="184">
        <f t="shared" si="20"/>
        <v>0.25490196078431371</v>
      </c>
      <c r="M167" s="140">
        <v>0</v>
      </c>
      <c r="N167" s="184">
        <f t="shared" si="21"/>
        <v>0</v>
      </c>
      <c r="O167" s="173">
        <f t="shared" si="22"/>
        <v>51</v>
      </c>
      <c r="P167" s="173">
        <f t="shared" si="23"/>
        <v>51</v>
      </c>
      <c r="Q167" s="173" t="str">
        <f t="shared" si="24"/>
        <v/>
      </c>
      <c r="R167" s="185" t="str">
        <f t="shared" si="25"/>
        <v/>
      </c>
    </row>
    <row r="168" spans="1:18" x14ac:dyDescent="0.2">
      <c r="A168" s="238" t="s">
        <v>532</v>
      </c>
      <c r="B168" s="179" t="s">
        <v>74</v>
      </c>
      <c r="C168" s="179" t="s">
        <v>247</v>
      </c>
      <c r="D168" s="171">
        <v>0</v>
      </c>
      <c r="E168" s="171">
        <v>0</v>
      </c>
      <c r="F168" s="171">
        <v>0</v>
      </c>
      <c r="G168" s="171">
        <v>0</v>
      </c>
      <c r="H168" s="183" t="str">
        <f t="shared" si="19"/>
        <v/>
      </c>
      <c r="I168" s="140">
        <v>37</v>
      </c>
      <c r="J168" s="140">
        <v>37</v>
      </c>
      <c r="K168" s="140">
        <v>0</v>
      </c>
      <c r="L168" s="184">
        <f t="shared" si="20"/>
        <v>0</v>
      </c>
      <c r="M168" s="140">
        <v>0</v>
      </c>
      <c r="N168" s="184">
        <f t="shared" si="21"/>
        <v>0</v>
      </c>
      <c r="O168" s="173">
        <f t="shared" si="22"/>
        <v>37</v>
      </c>
      <c r="P168" s="173">
        <f t="shared" si="23"/>
        <v>37</v>
      </c>
      <c r="Q168" s="173" t="str">
        <f t="shared" si="24"/>
        <v/>
      </c>
      <c r="R168" s="185" t="str">
        <f t="shared" si="25"/>
        <v/>
      </c>
    </row>
    <row r="169" spans="1:18" x14ac:dyDescent="0.2">
      <c r="A169" s="238" t="s">
        <v>532</v>
      </c>
      <c r="B169" s="179" t="s">
        <v>535</v>
      </c>
      <c r="C169" s="179" t="s">
        <v>224</v>
      </c>
      <c r="D169" s="171">
        <v>0</v>
      </c>
      <c r="E169" s="171">
        <v>0</v>
      </c>
      <c r="F169" s="171">
        <v>0</v>
      </c>
      <c r="G169" s="171">
        <v>0</v>
      </c>
      <c r="H169" s="183" t="str">
        <f t="shared" si="19"/>
        <v/>
      </c>
      <c r="I169" s="140">
        <v>35</v>
      </c>
      <c r="J169" s="140">
        <v>35</v>
      </c>
      <c r="K169" s="140">
        <v>14</v>
      </c>
      <c r="L169" s="184">
        <f t="shared" si="20"/>
        <v>0.4</v>
      </c>
      <c r="M169" s="140">
        <v>0</v>
      </c>
      <c r="N169" s="184">
        <f t="shared" si="21"/>
        <v>0</v>
      </c>
      <c r="O169" s="173">
        <f t="shared" si="22"/>
        <v>35</v>
      </c>
      <c r="P169" s="173">
        <f t="shared" si="23"/>
        <v>35</v>
      </c>
      <c r="Q169" s="173" t="str">
        <f t="shared" si="24"/>
        <v/>
      </c>
      <c r="R169" s="185" t="str">
        <f t="shared" si="25"/>
        <v/>
      </c>
    </row>
    <row r="170" spans="1:18" x14ac:dyDescent="0.2">
      <c r="A170" s="238" t="s">
        <v>532</v>
      </c>
      <c r="B170" s="179" t="s">
        <v>107</v>
      </c>
      <c r="C170" s="179" t="s">
        <v>287</v>
      </c>
      <c r="D170" s="171">
        <v>0</v>
      </c>
      <c r="E170" s="171">
        <v>0</v>
      </c>
      <c r="F170" s="171">
        <v>0</v>
      </c>
      <c r="G170" s="171">
        <v>0</v>
      </c>
      <c r="H170" s="183" t="str">
        <f t="shared" si="19"/>
        <v/>
      </c>
      <c r="I170" s="140">
        <v>28</v>
      </c>
      <c r="J170" s="140">
        <v>28</v>
      </c>
      <c r="K170" s="140">
        <v>1</v>
      </c>
      <c r="L170" s="184">
        <f t="shared" si="20"/>
        <v>3.5714285714285712E-2</v>
      </c>
      <c r="M170" s="140">
        <v>0</v>
      </c>
      <c r="N170" s="184">
        <f t="shared" si="21"/>
        <v>0</v>
      </c>
      <c r="O170" s="173">
        <f t="shared" si="22"/>
        <v>28</v>
      </c>
      <c r="P170" s="173">
        <f t="shared" si="23"/>
        <v>28</v>
      </c>
      <c r="Q170" s="173" t="str">
        <f t="shared" si="24"/>
        <v/>
      </c>
      <c r="R170" s="185" t="str">
        <f t="shared" si="25"/>
        <v/>
      </c>
    </row>
    <row r="171" spans="1:18" x14ac:dyDescent="0.2">
      <c r="A171" s="238" t="s">
        <v>532</v>
      </c>
      <c r="B171" s="179" t="s">
        <v>78</v>
      </c>
      <c r="C171" s="179" t="s">
        <v>79</v>
      </c>
      <c r="D171" s="171">
        <v>0</v>
      </c>
      <c r="E171" s="171">
        <v>0</v>
      </c>
      <c r="F171" s="171">
        <v>0</v>
      </c>
      <c r="G171" s="171">
        <v>0</v>
      </c>
      <c r="H171" s="183" t="str">
        <f t="shared" si="19"/>
        <v/>
      </c>
      <c r="I171" s="140">
        <v>28</v>
      </c>
      <c r="J171" s="140">
        <v>27</v>
      </c>
      <c r="K171" s="140">
        <v>3</v>
      </c>
      <c r="L171" s="184">
        <f t="shared" si="20"/>
        <v>0.1111111111111111</v>
      </c>
      <c r="M171" s="140">
        <v>1</v>
      </c>
      <c r="N171" s="184">
        <f t="shared" si="21"/>
        <v>3.5714285714285712E-2</v>
      </c>
      <c r="O171" s="173">
        <f t="shared" si="22"/>
        <v>28</v>
      </c>
      <c r="P171" s="173">
        <f t="shared" si="23"/>
        <v>27</v>
      </c>
      <c r="Q171" s="173">
        <f t="shared" si="24"/>
        <v>1</v>
      </c>
      <c r="R171" s="185">
        <f t="shared" si="25"/>
        <v>3.5714285714285712E-2</v>
      </c>
    </row>
    <row r="172" spans="1:18" x14ac:dyDescent="0.2">
      <c r="A172" s="238" t="s">
        <v>532</v>
      </c>
      <c r="B172" s="179" t="s">
        <v>13</v>
      </c>
      <c r="C172" s="179" t="s">
        <v>14</v>
      </c>
      <c r="D172" s="171">
        <v>0</v>
      </c>
      <c r="E172" s="171">
        <v>0</v>
      </c>
      <c r="F172" s="171">
        <v>0</v>
      </c>
      <c r="G172" s="171">
        <v>0</v>
      </c>
      <c r="H172" s="183" t="str">
        <f t="shared" si="19"/>
        <v/>
      </c>
      <c r="I172" s="140">
        <v>20</v>
      </c>
      <c r="J172" s="140">
        <v>18</v>
      </c>
      <c r="K172" s="140">
        <v>0</v>
      </c>
      <c r="L172" s="184">
        <f t="shared" si="20"/>
        <v>0</v>
      </c>
      <c r="M172" s="140">
        <v>2</v>
      </c>
      <c r="N172" s="184">
        <f t="shared" si="21"/>
        <v>0.1</v>
      </c>
      <c r="O172" s="173">
        <f t="shared" si="22"/>
        <v>20</v>
      </c>
      <c r="P172" s="173">
        <f t="shared" si="23"/>
        <v>18</v>
      </c>
      <c r="Q172" s="173">
        <f t="shared" si="24"/>
        <v>2</v>
      </c>
      <c r="R172" s="185">
        <f t="shared" si="25"/>
        <v>0.1</v>
      </c>
    </row>
    <row r="173" spans="1:18" x14ac:dyDescent="0.2">
      <c r="A173" s="238" t="s">
        <v>532</v>
      </c>
      <c r="B173" s="179" t="s">
        <v>571</v>
      </c>
      <c r="C173" s="179" t="s">
        <v>269</v>
      </c>
      <c r="D173" s="171">
        <v>0</v>
      </c>
      <c r="E173" s="171">
        <v>0</v>
      </c>
      <c r="F173" s="171">
        <v>0</v>
      </c>
      <c r="G173" s="171">
        <v>0</v>
      </c>
      <c r="H173" s="183" t="str">
        <f t="shared" si="19"/>
        <v/>
      </c>
      <c r="I173" s="140">
        <v>12</v>
      </c>
      <c r="J173" s="140">
        <v>12</v>
      </c>
      <c r="K173" s="140">
        <v>0</v>
      </c>
      <c r="L173" s="184">
        <f t="shared" si="20"/>
        <v>0</v>
      </c>
      <c r="M173" s="140">
        <v>0</v>
      </c>
      <c r="N173" s="184">
        <f t="shared" si="21"/>
        <v>0</v>
      </c>
      <c r="O173" s="173">
        <f t="shared" si="22"/>
        <v>12</v>
      </c>
      <c r="P173" s="173">
        <f t="shared" si="23"/>
        <v>12</v>
      </c>
      <c r="Q173" s="173" t="str">
        <f t="shared" si="24"/>
        <v/>
      </c>
      <c r="R173" s="185" t="str">
        <f t="shared" si="25"/>
        <v/>
      </c>
    </row>
    <row r="174" spans="1:18" x14ac:dyDescent="0.2">
      <c r="A174" s="238" t="s">
        <v>532</v>
      </c>
      <c r="B174" s="179" t="s">
        <v>83</v>
      </c>
      <c r="C174" s="179" t="s">
        <v>572</v>
      </c>
      <c r="D174" s="171">
        <v>0</v>
      </c>
      <c r="E174" s="171">
        <v>0</v>
      </c>
      <c r="F174" s="171">
        <v>0</v>
      </c>
      <c r="G174" s="171">
        <v>0</v>
      </c>
      <c r="H174" s="183" t="str">
        <f t="shared" si="19"/>
        <v/>
      </c>
      <c r="I174" s="140">
        <v>12</v>
      </c>
      <c r="J174" s="140">
        <v>12</v>
      </c>
      <c r="K174" s="140">
        <v>0</v>
      </c>
      <c r="L174" s="184">
        <f t="shared" si="20"/>
        <v>0</v>
      </c>
      <c r="M174" s="140">
        <v>1</v>
      </c>
      <c r="N174" s="184">
        <f t="shared" si="21"/>
        <v>7.6923076923076927E-2</v>
      </c>
      <c r="O174" s="173">
        <f t="shared" si="22"/>
        <v>12</v>
      </c>
      <c r="P174" s="173">
        <f t="shared" si="23"/>
        <v>12</v>
      </c>
      <c r="Q174" s="173">
        <f t="shared" si="24"/>
        <v>1</v>
      </c>
      <c r="R174" s="185">
        <f t="shared" si="25"/>
        <v>7.6923076923076927E-2</v>
      </c>
    </row>
    <row r="175" spans="1:18" x14ac:dyDescent="0.2">
      <c r="A175" s="238" t="s">
        <v>532</v>
      </c>
      <c r="B175" s="179" t="s">
        <v>110</v>
      </c>
      <c r="C175" s="179" t="s">
        <v>111</v>
      </c>
      <c r="D175" s="171">
        <v>0</v>
      </c>
      <c r="E175" s="171">
        <v>0</v>
      </c>
      <c r="F175" s="171">
        <v>0</v>
      </c>
      <c r="G175" s="171">
        <v>0</v>
      </c>
      <c r="H175" s="183" t="str">
        <f t="shared" si="19"/>
        <v/>
      </c>
      <c r="I175" s="140">
        <v>10</v>
      </c>
      <c r="J175" s="140">
        <v>9</v>
      </c>
      <c r="K175" s="140">
        <v>0</v>
      </c>
      <c r="L175" s="184">
        <f t="shared" si="20"/>
        <v>0</v>
      </c>
      <c r="M175" s="140">
        <v>1</v>
      </c>
      <c r="N175" s="184">
        <f t="shared" si="21"/>
        <v>0.1</v>
      </c>
      <c r="O175" s="173">
        <f t="shared" si="22"/>
        <v>10</v>
      </c>
      <c r="P175" s="173">
        <f t="shared" si="23"/>
        <v>9</v>
      </c>
      <c r="Q175" s="173">
        <f t="shared" si="24"/>
        <v>1</v>
      </c>
      <c r="R175" s="185">
        <f t="shared" si="25"/>
        <v>0.1</v>
      </c>
    </row>
    <row r="176" spans="1:18" x14ac:dyDescent="0.2">
      <c r="A176" s="238" t="s">
        <v>532</v>
      </c>
      <c r="B176" s="179" t="s">
        <v>573</v>
      </c>
      <c r="C176" s="179" t="s">
        <v>142</v>
      </c>
      <c r="D176" s="171">
        <v>0</v>
      </c>
      <c r="E176" s="171">
        <v>0</v>
      </c>
      <c r="F176" s="171">
        <v>0</v>
      </c>
      <c r="G176" s="171">
        <v>0</v>
      </c>
      <c r="H176" s="183" t="str">
        <f t="shared" si="19"/>
        <v/>
      </c>
      <c r="I176" s="140">
        <v>6</v>
      </c>
      <c r="J176" s="140">
        <v>9</v>
      </c>
      <c r="K176" s="140">
        <v>3</v>
      </c>
      <c r="L176" s="184">
        <f t="shared" si="20"/>
        <v>0.33333333333333331</v>
      </c>
      <c r="M176" s="140">
        <v>0</v>
      </c>
      <c r="N176" s="184">
        <f t="shared" si="21"/>
        <v>0</v>
      </c>
      <c r="O176" s="173">
        <f t="shared" si="22"/>
        <v>6</v>
      </c>
      <c r="P176" s="173">
        <f t="shared" si="23"/>
        <v>9</v>
      </c>
      <c r="Q176" s="173" t="str">
        <f t="shared" si="24"/>
        <v/>
      </c>
      <c r="R176" s="185" t="str">
        <f t="shared" si="25"/>
        <v/>
      </c>
    </row>
    <row r="177" spans="1:18" x14ac:dyDescent="0.2">
      <c r="A177" s="238" t="s">
        <v>532</v>
      </c>
      <c r="B177" s="179" t="s">
        <v>185</v>
      </c>
      <c r="C177" s="179" t="s">
        <v>186</v>
      </c>
      <c r="D177" s="171">
        <v>0</v>
      </c>
      <c r="E177" s="171">
        <v>0</v>
      </c>
      <c r="F177" s="171">
        <v>0</v>
      </c>
      <c r="G177" s="171">
        <v>0</v>
      </c>
      <c r="H177" s="183" t="str">
        <f t="shared" si="19"/>
        <v/>
      </c>
      <c r="I177" s="140">
        <v>8</v>
      </c>
      <c r="J177" s="140">
        <v>8</v>
      </c>
      <c r="K177" s="140">
        <v>1</v>
      </c>
      <c r="L177" s="184">
        <f t="shared" si="20"/>
        <v>0.125</v>
      </c>
      <c r="M177" s="140">
        <v>0</v>
      </c>
      <c r="N177" s="184">
        <f t="shared" si="21"/>
        <v>0</v>
      </c>
      <c r="O177" s="173">
        <f t="shared" si="22"/>
        <v>8</v>
      </c>
      <c r="P177" s="173">
        <f t="shared" si="23"/>
        <v>8</v>
      </c>
      <c r="Q177" s="173" t="str">
        <f t="shared" si="24"/>
        <v/>
      </c>
      <c r="R177" s="185" t="str">
        <f t="shared" si="25"/>
        <v/>
      </c>
    </row>
    <row r="178" spans="1:18" x14ac:dyDescent="0.2">
      <c r="A178" s="238" t="s">
        <v>532</v>
      </c>
      <c r="B178" s="179" t="s">
        <v>162</v>
      </c>
      <c r="C178" s="179" t="s">
        <v>249</v>
      </c>
      <c r="D178" s="171">
        <v>0</v>
      </c>
      <c r="E178" s="171">
        <v>0</v>
      </c>
      <c r="F178" s="171">
        <v>0</v>
      </c>
      <c r="G178" s="171">
        <v>0</v>
      </c>
      <c r="H178" s="183" t="str">
        <f t="shared" si="19"/>
        <v/>
      </c>
      <c r="I178" s="140">
        <v>6</v>
      </c>
      <c r="J178" s="140">
        <v>6</v>
      </c>
      <c r="K178" s="140">
        <v>0</v>
      </c>
      <c r="L178" s="184">
        <f t="shared" si="20"/>
        <v>0</v>
      </c>
      <c r="M178" s="140">
        <v>0</v>
      </c>
      <c r="N178" s="184">
        <f t="shared" si="21"/>
        <v>0</v>
      </c>
      <c r="O178" s="173">
        <f t="shared" si="22"/>
        <v>6</v>
      </c>
      <c r="P178" s="173">
        <f t="shared" si="23"/>
        <v>6</v>
      </c>
      <c r="Q178" s="173" t="str">
        <f t="shared" si="24"/>
        <v/>
      </c>
      <c r="R178" s="185" t="str">
        <f t="shared" si="25"/>
        <v/>
      </c>
    </row>
    <row r="179" spans="1:18" x14ac:dyDescent="0.2">
      <c r="A179" s="238" t="s">
        <v>532</v>
      </c>
      <c r="B179" s="179" t="s">
        <v>574</v>
      </c>
      <c r="C179" s="179" t="s">
        <v>11</v>
      </c>
      <c r="D179" s="171">
        <v>0</v>
      </c>
      <c r="E179" s="171">
        <v>0</v>
      </c>
      <c r="F179" s="171">
        <v>0</v>
      </c>
      <c r="G179" s="171">
        <v>0</v>
      </c>
      <c r="H179" s="183" t="str">
        <f t="shared" si="19"/>
        <v/>
      </c>
      <c r="I179" s="140">
        <v>5</v>
      </c>
      <c r="J179" s="140">
        <v>5</v>
      </c>
      <c r="K179" s="140">
        <v>3</v>
      </c>
      <c r="L179" s="184">
        <f t="shared" si="20"/>
        <v>0.6</v>
      </c>
      <c r="M179" s="140">
        <v>0</v>
      </c>
      <c r="N179" s="184">
        <f t="shared" si="21"/>
        <v>0</v>
      </c>
      <c r="O179" s="173">
        <f t="shared" si="22"/>
        <v>5</v>
      </c>
      <c r="P179" s="173">
        <f t="shared" si="23"/>
        <v>5</v>
      </c>
      <c r="Q179" s="173" t="str">
        <f t="shared" si="24"/>
        <v/>
      </c>
      <c r="R179" s="185" t="str">
        <f t="shared" si="25"/>
        <v/>
      </c>
    </row>
    <row r="180" spans="1:18" x14ac:dyDescent="0.2">
      <c r="A180" s="238" t="s">
        <v>532</v>
      </c>
      <c r="B180" s="179" t="s">
        <v>55</v>
      </c>
      <c r="C180" s="179" t="s">
        <v>56</v>
      </c>
      <c r="D180" s="171">
        <v>0</v>
      </c>
      <c r="E180" s="171">
        <v>0</v>
      </c>
      <c r="F180" s="171">
        <v>0</v>
      </c>
      <c r="G180" s="171">
        <v>0</v>
      </c>
      <c r="H180" s="183" t="str">
        <f t="shared" si="19"/>
        <v/>
      </c>
      <c r="I180" s="140">
        <v>4</v>
      </c>
      <c r="J180" s="140">
        <v>4</v>
      </c>
      <c r="K180" s="140">
        <v>0</v>
      </c>
      <c r="L180" s="184">
        <f t="shared" si="20"/>
        <v>0</v>
      </c>
      <c r="M180" s="140">
        <v>0</v>
      </c>
      <c r="N180" s="184">
        <f t="shared" si="21"/>
        <v>0</v>
      </c>
      <c r="O180" s="173">
        <f t="shared" si="22"/>
        <v>4</v>
      </c>
      <c r="P180" s="173">
        <f t="shared" si="23"/>
        <v>4</v>
      </c>
      <c r="Q180" s="173" t="str">
        <f t="shared" si="24"/>
        <v/>
      </c>
      <c r="R180" s="185" t="str">
        <f t="shared" si="25"/>
        <v/>
      </c>
    </row>
    <row r="181" spans="1:18" x14ac:dyDescent="0.2">
      <c r="A181" s="238" t="s">
        <v>532</v>
      </c>
      <c r="B181" s="179" t="s">
        <v>59</v>
      </c>
      <c r="C181" s="179" t="s">
        <v>60</v>
      </c>
      <c r="D181" s="171">
        <v>0</v>
      </c>
      <c r="E181" s="171">
        <v>0</v>
      </c>
      <c r="F181" s="171">
        <v>0</v>
      </c>
      <c r="G181" s="171">
        <v>0</v>
      </c>
      <c r="H181" s="183" t="str">
        <f t="shared" si="19"/>
        <v/>
      </c>
      <c r="I181" s="140">
        <v>4</v>
      </c>
      <c r="J181" s="140">
        <v>4</v>
      </c>
      <c r="K181" s="140">
        <v>1</v>
      </c>
      <c r="L181" s="184">
        <f t="shared" si="20"/>
        <v>0.25</v>
      </c>
      <c r="M181" s="140">
        <v>0</v>
      </c>
      <c r="N181" s="184">
        <f t="shared" si="21"/>
        <v>0</v>
      </c>
      <c r="O181" s="173">
        <f t="shared" si="22"/>
        <v>4</v>
      </c>
      <c r="P181" s="173">
        <f t="shared" si="23"/>
        <v>4</v>
      </c>
      <c r="Q181" s="173" t="str">
        <f t="shared" si="24"/>
        <v/>
      </c>
      <c r="R181" s="185" t="str">
        <f t="shared" si="25"/>
        <v/>
      </c>
    </row>
    <row r="182" spans="1:18" x14ac:dyDescent="0.2">
      <c r="A182" s="238" t="s">
        <v>532</v>
      </c>
      <c r="B182" s="179" t="s">
        <v>28</v>
      </c>
      <c r="C182" s="179" t="s">
        <v>29</v>
      </c>
      <c r="D182" s="171">
        <v>0</v>
      </c>
      <c r="E182" s="171">
        <v>0</v>
      </c>
      <c r="F182" s="171">
        <v>0</v>
      </c>
      <c r="G182" s="171">
        <v>0</v>
      </c>
      <c r="H182" s="183" t="str">
        <f t="shared" si="19"/>
        <v/>
      </c>
      <c r="I182" s="140">
        <v>3</v>
      </c>
      <c r="J182" s="140">
        <v>3</v>
      </c>
      <c r="K182" s="140">
        <v>0</v>
      </c>
      <c r="L182" s="184">
        <f t="shared" si="20"/>
        <v>0</v>
      </c>
      <c r="M182" s="140">
        <v>0</v>
      </c>
      <c r="N182" s="184">
        <f t="shared" si="21"/>
        <v>0</v>
      </c>
      <c r="O182" s="173">
        <f t="shared" si="22"/>
        <v>3</v>
      </c>
      <c r="P182" s="173">
        <f t="shared" si="23"/>
        <v>3</v>
      </c>
      <c r="Q182" s="173" t="str">
        <f t="shared" si="24"/>
        <v/>
      </c>
      <c r="R182" s="185" t="str">
        <f t="shared" si="25"/>
        <v/>
      </c>
    </row>
    <row r="183" spans="1:18" x14ac:dyDescent="0.2">
      <c r="A183" s="238" t="s">
        <v>532</v>
      </c>
      <c r="B183" s="179" t="s">
        <v>90</v>
      </c>
      <c r="C183" s="179" t="s">
        <v>91</v>
      </c>
      <c r="D183" s="171">
        <v>0</v>
      </c>
      <c r="E183" s="171">
        <v>0</v>
      </c>
      <c r="F183" s="171">
        <v>0</v>
      </c>
      <c r="G183" s="171">
        <v>0</v>
      </c>
      <c r="H183" s="183" t="str">
        <f t="shared" si="19"/>
        <v/>
      </c>
      <c r="I183" s="140">
        <v>3</v>
      </c>
      <c r="J183" s="140">
        <v>3</v>
      </c>
      <c r="K183" s="140">
        <v>0</v>
      </c>
      <c r="L183" s="184">
        <f t="shared" si="20"/>
        <v>0</v>
      </c>
      <c r="M183" s="140">
        <v>0</v>
      </c>
      <c r="N183" s="184">
        <f t="shared" si="21"/>
        <v>0</v>
      </c>
      <c r="O183" s="173">
        <f t="shared" si="22"/>
        <v>3</v>
      </c>
      <c r="P183" s="173">
        <f t="shared" si="23"/>
        <v>3</v>
      </c>
      <c r="Q183" s="173" t="str">
        <f t="shared" si="24"/>
        <v/>
      </c>
      <c r="R183" s="185" t="str">
        <f t="shared" si="25"/>
        <v/>
      </c>
    </row>
    <row r="184" spans="1:18" x14ac:dyDescent="0.2">
      <c r="A184" s="238" t="s">
        <v>532</v>
      </c>
      <c r="B184" s="179" t="s">
        <v>193</v>
      </c>
      <c r="C184" s="179" t="s">
        <v>194</v>
      </c>
      <c r="D184" s="171">
        <v>0</v>
      </c>
      <c r="E184" s="171">
        <v>0</v>
      </c>
      <c r="F184" s="171">
        <v>0</v>
      </c>
      <c r="G184" s="171">
        <v>0</v>
      </c>
      <c r="H184" s="183" t="str">
        <f t="shared" si="19"/>
        <v/>
      </c>
      <c r="I184" s="140">
        <v>2</v>
      </c>
      <c r="J184" s="140">
        <v>2</v>
      </c>
      <c r="K184" s="140">
        <v>0</v>
      </c>
      <c r="L184" s="184">
        <f t="shared" si="20"/>
        <v>0</v>
      </c>
      <c r="M184" s="140">
        <v>1</v>
      </c>
      <c r="N184" s="184">
        <f t="shared" si="21"/>
        <v>0.33333333333333331</v>
      </c>
      <c r="O184" s="173">
        <f t="shared" si="22"/>
        <v>2</v>
      </c>
      <c r="P184" s="173">
        <f t="shared" si="23"/>
        <v>2</v>
      </c>
      <c r="Q184" s="173">
        <f t="shared" si="24"/>
        <v>1</v>
      </c>
      <c r="R184" s="185">
        <f t="shared" si="25"/>
        <v>0.33333333333333331</v>
      </c>
    </row>
    <row r="185" spans="1:18" x14ac:dyDescent="0.2">
      <c r="A185" s="238" t="s">
        <v>532</v>
      </c>
      <c r="B185" s="179" t="s">
        <v>32</v>
      </c>
      <c r="C185" s="179" t="s">
        <v>33</v>
      </c>
      <c r="D185" s="171">
        <v>0</v>
      </c>
      <c r="E185" s="171">
        <v>0</v>
      </c>
      <c r="F185" s="171">
        <v>0</v>
      </c>
      <c r="G185" s="171">
        <v>0</v>
      </c>
      <c r="H185" s="183" t="str">
        <f t="shared" si="19"/>
        <v/>
      </c>
      <c r="I185" s="140">
        <v>1</v>
      </c>
      <c r="J185" s="140">
        <v>1</v>
      </c>
      <c r="K185" s="140">
        <v>0</v>
      </c>
      <c r="L185" s="184">
        <f t="shared" si="20"/>
        <v>0</v>
      </c>
      <c r="M185" s="140">
        <v>0</v>
      </c>
      <c r="N185" s="184">
        <f t="shared" ref="N185:N189" si="26">IF((J185+M185)&lt;&gt;0,M185/(J185+M185),"")</f>
        <v>0</v>
      </c>
      <c r="O185" s="173">
        <f t="shared" ref="O185:O189" si="27">IF(SUM(D185,I185)&gt;0,SUM(D185,I185),"")</f>
        <v>1</v>
      </c>
      <c r="P185" s="173">
        <f t="shared" ref="P185:P189" si="28">IF( SUM(E185,J185)&gt;0, SUM(E185,J185),"")</f>
        <v>1</v>
      </c>
      <c r="Q185" s="173" t="str">
        <f t="shared" ref="Q185:Q189" si="29">IF(SUM(G185,M185)&gt;0,SUM(G185,M185),"")</f>
        <v/>
      </c>
      <c r="R185" s="185" t="str">
        <f t="shared" ref="R185:R189" si="30">IFERROR(IF((P185+Q185)&lt;&gt;0,Q185/(P185+Q185),""),"")</f>
        <v/>
      </c>
    </row>
    <row r="186" spans="1:18" x14ac:dyDescent="0.2">
      <c r="A186" s="238" t="s">
        <v>532</v>
      </c>
      <c r="B186" s="179" t="s">
        <v>71</v>
      </c>
      <c r="C186" s="179" t="s">
        <v>72</v>
      </c>
      <c r="D186" s="171">
        <v>0</v>
      </c>
      <c r="E186" s="171">
        <v>0</v>
      </c>
      <c r="F186" s="171">
        <v>0</v>
      </c>
      <c r="G186" s="171">
        <v>0</v>
      </c>
      <c r="H186" s="183" t="str">
        <f t="shared" si="19"/>
        <v/>
      </c>
      <c r="I186" s="140">
        <v>1</v>
      </c>
      <c r="J186" s="140">
        <v>1</v>
      </c>
      <c r="K186" s="140">
        <v>0</v>
      </c>
      <c r="L186" s="184">
        <f t="shared" si="20"/>
        <v>0</v>
      </c>
      <c r="M186" s="140">
        <v>0</v>
      </c>
      <c r="N186" s="184">
        <f t="shared" si="26"/>
        <v>0</v>
      </c>
      <c r="O186" s="173">
        <f t="shared" si="27"/>
        <v>1</v>
      </c>
      <c r="P186" s="173">
        <f t="shared" si="28"/>
        <v>1</v>
      </c>
      <c r="Q186" s="173" t="str">
        <f t="shared" si="29"/>
        <v/>
      </c>
      <c r="R186" s="185" t="str">
        <f t="shared" si="30"/>
        <v/>
      </c>
    </row>
    <row r="187" spans="1:18" x14ac:dyDescent="0.2">
      <c r="A187" s="238" t="s">
        <v>532</v>
      </c>
      <c r="B187" s="179" t="s">
        <v>163</v>
      </c>
      <c r="C187" s="179" t="s">
        <v>250</v>
      </c>
      <c r="D187" s="171">
        <v>0</v>
      </c>
      <c r="E187" s="171">
        <v>0</v>
      </c>
      <c r="F187" s="171">
        <v>0</v>
      </c>
      <c r="G187" s="171">
        <v>0</v>
      </c>
      <c r="H187" s="183" t="str">
        <f t="shared" si="19"/>
        <v/>
      </c>
      <c r="I187" s="140">
        <v>1</v>
      </c>
      <c r="J187" s="140">
        <v>1</v>
      </c>
      <c r="K187" s="140">
        <v>0</v>
      </c>
      <c r="L187" s="184">
        <f t="shared" si="20"/>
        <v>0</v>
      </c>
      <c r="M187" s="140">
        <v>0</v>
      </c>
      <c r="N187" s="184">
        <f t="shared" si="26"/>
        <v>0</v>
      </c>
      <c r="O187" s="173">
        <f t="shared" si="27"/>
        <v>1</v>
      </c>
      <c r="P187" s="173">
        <f t="shared" si="28"/>
        <v>1</v>
      </c>
      <c r="Q187" s="173" t="str">
        <f t="shared" si="29"/>
        <v/>
      </c>
      <c r="R187" s="185" t="str">
        <f t="shared" si="30"/>
        <v/>
      </c>
    </row>
    <row r="188" spans="1:18" x14ac:dyDescent="0.2">
      <c r="A188" s="238" t="s">
        <v>532</v>
      </c>
      <c r="B188" s="179" t="s">
        <v>166</v>
      </c>
      <c r="C188" s="179" t="s">
        <v>167</v>
      </c>
      <c r="D188" s="171">
        <v>0</v>
      </c>
      <c r="E188" s="171">
        <v>0</v>
      </c>
      <c r="F188" s="171">
        <v>0</v>
      </c>
      <c r="G188" s="171">
        <v>0</v>
      </c>
      <c r="H188" s="183" t="str">
        <f t="shared" si="19"/>
        <v/>
      </c>
      <c r="I188" s="140">
        <v>0</v>
      </c>
      <c r="J188" s="140">
        <v>0</v>
      </c>
      <c r="K188" s="140">
        <v>0</v>
      </c>
      <c r="L188" s="184" t="str">
        <f t="shared" si="20"/>
        <v/>
      </c>
      <c r="M188" s="140">
        <v>0</v>
      </c>
      <c r="N188" s="184" t="str">
        <f t="shared" si="26"/>
        <v/>
      </c>
      <c r="O188" s="173" t="str">
        <f t="shared" si="27"/>
        <v/>
      </c>
      <c r="P188" s="173" t="str">
        <f t="shared" si="28"/>
        <v/>
      </c>
      <c r="Q188" s="173" t="str">
        <f t="shared" si="29"/>
        <v/>
      </c>
      <c r="R188" s="185" t="str">
        <f t="shared" si="30"/>
        <v/>
      </c>
    </row>
    <row r="189" spans="1:18" x14ac:dyDescent="0.2">
      <c r="A189" s="238" t="s">
        <v>532</v>
      </c>
      <c r="B189" s="179" t="s">
        <v>384</v>
      </c>
      <c r="C189" s="179" t="s">
        <v>385</v>
      </c>
      <c r="D189" s="171">
        <v>0</v>
      </c>
      <c r="E189" s="171">
        <v>0</v>
      </c>
      <c r="F189" s="171">
        <v>0</v>
      </c>
      <c r="G189" s="171">
        <v>0</v>
      </c>
      <c r="H189" s="183" t="str">
        <f t="shared" si="19"/>
        <v/>
      </c>
      <c r="I189" s="140">
        <v>0</v>
      </c>
      <c r="J189" s="140">
        <v>0</v>
      </c>
      <c r="K189" s="140">
        <v>0</v>
      </c>
      <c r="L189" s="184" t="str">
        <f t="shared" si="20"/>
        <v/>
      </c>
      <c r="M189" s="140">
        <v>0</v>
      </c>
      <c r="N189" s="184" t="str">
        <f t="shared" si="26"/>
        <v/>
      </c>
      <c r="O189" s="173" t="str">
        <f t="shared" si="27"/>
        <v/>
      </c>
      <c r="P189" s="173" t="str">
        <f t="shared" si="28"/>
        <v/>
      </c>
      <c r="Q189" s="173" t="str">
        <f t="shared" si="29"/>
        <v/>
      </c>
      <c r="R189" s="185" t="str">
        <f t="shared" si="30"/>
        <v/>
      </c>
    </row>
    <row r="190" spans="1:18" x14ac:dyDescent="0.2">
      <c r="A190" s="89" t="s">
        <v>445</v>
      </c>
      <c r="B190" s="179" t="s">
        <v>2</v>
      </c>
      <c r="C190" s="179" t="s">
        <v>3</v>
      </c>
      <c r="D190" s="171"/>
      <c r="E190" s="171"/>
      <c r="F190" s="171"/>
      <c r="G190" s="171"/>
      <c r="H190" s="183" t="str">
        <f t="shared" si="19"/>
        <v/>
      </c>
      <c r="I190" s="140">
        <v>16</v>
      </c>
      <c r="J190" s="140">
        <v>11</v>
      </c>
      <c r="K190" s="140"/>
      <c r="L190" s="184">
        <f t="shared" si="20"/>
        <v>0</v>
      </c>
      <c r="M190" s="140">
        <v>5</v>
      </c>
      <c r="N190" s="184">
        <f t="shared" si="21"/>
        <v>0.3125</v>
      </c>
      <c r="O190" s="173">
        <f t="shared" si="22"/>
        <v>16</v>
      </c>
      <c r="P190" s="173">
        <f t="shared" si="23"/>
        <v>11</v>
      </c>
      <c r="Q190" s="173">
        <f t="shared" si="24"/>
        <v>5</v>
      </c>
      <c r="R190" s="185">
        <f t="shared" si="25"/>
        <v>0.3125</v>
      </c>
    </row>
    <row r="191" spans="1:18" x14ac:dyDescent="0.2">
      <c r="A191" s="89" t="s">
        <v>445</v>
      </c>
      <c r="B191" s="179" t="s">
        <v>4</v>
      </c>
      <c r="C191" s="179" t="s">
        <v>5</v>
      </c>
      <c r="D191" s="171"/>
      <c r="E191" s="171"/>
      <c r="F191" s="171"/>
      <c r="G191" s="171"/>
      <c r="H191" s="183" t="str">
        <f t="shared" si="19"/>
        <v/>
      </c>
      <c r="I191" s="140">
        <v>51</v>
      </c>
      <c r="J191" s="140">
        <v>47</v>
      </c>
      <c r="K191" s="140">
        <v>31</v>
      </c>
      <c r="L191" s="184">
        <f t="shared" si="20"/>
        <v>0.65957446808510634</v>
      </c>
      <c r="M191" s="140">
        <v>4</v>
      </c>
      <c r="N191" s="184">
        <f t="shared" si="21"/>
        <v>7.8431372549019607E-2</v>
      </c>
      <c r="O191" s="173">
        <f t="shared" si="22"/>
        <v>51</v>
      </c>
      <c r="P191" s="173">
        <f t="shared" si="23"/>
        <v>47</v>
      </c>
      <c r="Q191" s="173">
        <f t="shared" si="24"/>
        <v>4</v>
      </c>
      <c r="R191" s="185">
        <f t="shared" si="25"/>
        <v>7.8431372549019607E-2</v>
      </c>
    </row>
    <row r="192" spans="1:18" x14ac:dyDescent="0.2">
      <c r="A192" s="89" t="s">
        <v>445</v>
      </c>
      <c r="B192" s="179" t="s">
        <v>6</v>
      </c>
      <c r="C192" s="179" t="s">
        <v>7</v>
      </c>
      <c r="D192" s="171"/>
      <c r="E192" s="171"/>
      <c r="F192" s="171"/>
      <c r="G192" s="171"/>
      <c r="H192" s="183" t="str">
        <f t="shared" si="19"/>
        <v/>
      </c>
      <c r="I192" s="140">
        <v>53</v>
      </c>
      <c r="J192" s="140">
        <v>52</v>
      </c>
      <c r="K192" s="140">
        <v>35</v>
      </c>
      <c r="L192" s="184">
        <f t="shared" si="20"/>
        <v>0.67307692307692313</v>
      </c>
      <c r="M192" s="140">
        <v>1</v>
      </c>
      <c r="N192" s="184">
        <f t="shared" si="21"/>
        <v>1.8867924528301886E-2</v>
      </c>
      <c r="O192" s="173">
        <f t="shared" si="22"/>
        <v>53</v>
      </c>
      <c r="P192" s="173">
        <f t="shared" si="23"/>
        <v>52</v>
      </c>
      <c r="Q192" s="173">
        <f t="shared" si="24"/>
        <v>1</v>
      </c>
      <c r="R192" s="185">
        <f t="shared" si="25"/>
        <v>1.8867924528301886E-2</v>
      </c>
    </row>
    <row r="193" spans="1:18" x14ac:dyDescent="0.2">
      <c r="A193" s="89" t="s">
        <v>445</v>
      </c>
      <c r="B193" s="179" t="s">
        <v>311</v>
      </c>
      <c r="C193" s="179" t="s">
        <v>312</v>
      </c>
      <c r="D193" s="171"/>
      <c r="E193" s="171"/>
      <c r="F193" s="171"/>
      <c r="G193" s="171"/>
      <c r="H193" s="183" t="str">
        <f t="shared" si="19"/>
        <v/>
      </c>
      <c r="I193" s="140">
        <v>144</v>
      </c>
      <c r="J193" s="140">
        <v>141</v>
      </c>
      <c r="K193" s="140">
        <v>12</v>
      </c>
      <c r="L193" s="184">
        <f t="shared" si="20"/>
        <v>8.5106382978723402E-2</v>
      </c>
      <c r="M193" s="140">
        <v>3</v>
      </c>
      <c r="N193" s="184">
        <f t="shared" si="21"/>
        <v>2.0833333333333332E-2</v>
      </c>
      <c r="O193" s="173">
        <f t="shared" si="22"/>
        <v>144</v>
      </c>
      <c r="P193" s="173">
        <f t="shared" si="23"/>
        <v>141</v>
      </c>
      <c r="Q193" s="173">
        <f t="shared" si="24"/>
        <v>3</v>
      </c>
      <c r="R193" s="185">
        <f t="shared" si="25"/>
        <v>2.0833333333333332E-2</v>
      </c>
    </row>
    <row r="194" spans="1:18" x14ac:dyDescent="0.2">
      <c r="A194" s="89" t="s">
        <v>445</v>
      </c>
      <c r="B194" s="179" t="s">
        <v>10</v>
      </c>
      <c r="C194" s="179" t="s">
        <v>12</v>
      </c>
      <c r="D194" s="171"/>
      <c r="E194" s="171"/>
      <c r="F194" s="171"/>
      <c r="G194" s="171"/>
      <c r="H194" s="183" t="str">
        <f t="shared" si="19"/>
        <v/>
      </c>
      <c r="I194" s="140">
        <v>5</v>
      </c>
      <c r="J194" s="140">
        <v>4</v>
      </c>
      <c r="K194" s="140">
        <v>4</v>
      </c>
      <c r="L194" s="184">
        <f t="shared" si="20"/>
        <v>1</v>
      </c>
      <c r="M194" s="140">
        <v>1</v>
      </c>
      <c r="N194" s="184">
        <f t="shared" si="21"/>
        <v>0.2</v>
      </c>
      <c r="O194" s="173">
        <f t="shared" si="22"/>
        <v>5</v>
      </c>
      <c r="P194" s="173">
        <f t="shared" si="23"/>
        <v>4</v>
      </c>
      <c r="Q194" s="173">
        <f t="shared" si="24"/>
        <v>1</v>
      </c>
      <c r="R194" s="185">
        <f t="shared" si="25"/>
        <v>0.2</v>
      </c>
    </row>
    <row r="195" spans="1:18" x14ac:dyDescent="0.2">
      <c r="A195" s="89" t="s">
        <v>445</v>
      </c>
      <c r="B195" s="179" t="s">
        <v>13</v>
      </c>
      <c r="C195" s="179" t="s">
        <v>14</v>
      </c>
      <c r="D195" s="171"/>
      <c r="E195" s="171"/>
      <c r="F195" s="171"/>
      <c r="G195" s="171"/>
      <c r="H195" s="183" t="str">
        <f t="shared" si="19"/>
        <v/>
      </c>
      <c r="I195" s="140">
        <v>1</v>
      </c>
      <c r="J195" s="140">
        <v>1</v>
      </c>
      <c r="K195" s="140">
        <v>1</v>
      </c>
      <c r="L195" s="184">
        <f t="shared" si="20"/>
        <v>1</v>
      </c>
      <c r="M195" s="140"/>
      <c r="N195" s="184">
        <f t="shared" si="21"/>
        <v>0</v>
      </c>
      <c r="O195" s="173">
        <f t="shared" si="22"/>
        <v>1</v>
      </c>
      <c r="P195" s="173">
        <f t="shared" si="23"/>
        <v>1</v>
      </c>
      <c r="Q195" s="173" t="str">
        <f t="shared" si="24"/>
        <v/>
      </c>
      <c r="R195" s="185" t="str">
        <f t="shared" si="25"/>
        <v/>
      </c>
    </row>
    <row r="196" spans="1:18" x14ac:dyDescent="0.2">
      <c r="A196" s="89" t="s">
        <v>445</v>
      </c>
      <c r="B196" s="179" t="s">
        <v>15</v>
      </c>
      <c r="C196" s="179" t="s">
        <v>16</v>
      </c>
      <c r="D196" s="171"/>
      <c r="E196" s="171"/>
      <c r="F196" s="171"/>
      <c r="G196" s="171"/>
      <c r="H196" s="183" t="str">
        <f t="shared" si="19"/>
        <v/>
      </c>
      <c r="I196" s="140">
        <v>152</v>
      </c>
      <c r="J196" s="140">
        <v>146</v>
      </c>
      <c r="K196" s="140">
        <v>33</v>
      </c>
      <c r="L196" s="184">
        <f t="shared" si="20"/>
        <v>0.22602739726027396</v>
      </c>
      <c r="M196" s="140">
        <v>6</v>
      </c>
      <c r="N196" s="184">
        <f t="shared" si="21"/>
        <v>3.9473684210526314E-2</v>
      </c>
      <c r="O196" s="173">
        <f t="shared" si="22"/>
        <v>152</v>
      </c>
      <c r="P196" s="173">
        <f t="shared" si="23"/>
        <v>146</v>
      </c>
      <c r="Q196" s="173">
        <f t="shared" si="24"/>
        <v>6</v>
      </c>
      <c r="R196" s="185">
        <f t="shared" si="25"/>
        <v>3.9473684210526314E-2</v>
      </c>
    </row>
    <row r="197" spans="1:18" x14ac:dyDescent="0.2">
      <c r="A197" s="89" t="s">
        <v>445</v>
      </c>
      <c r="B197" s="179" t="s">
        <v>19</v>
      </c>
      <c r="C197" s="179" t="s">
        <v>20</v>
      </c>
      <c r="D197" s="171"/>
      <c r="E197" s="171"/>
      <c r="F197" s="171"/>
      <c r="G197" s="171"/>
      <c r="H197" s="183" t="str">
        <f t="shared" si="19"/>
        <v/>
      </c>
      <c r="I197" s="140">
        <v>322</v>
      </c>
      <c r="J197" s="140">
        <v>321</v>
      </c>
      <c r="K197" s="140">
        <v>144</v>
      </c>
      <c r="L197" s="184">
        <f t="shared" si="20"/>
        <v>0.44859813084112149</v>
      </c>
      <c r="M197" s="140">
        <v>1</v>
      </c>
      <c r="N197" s="184">
        <f t="shared" si="21"/>
        <v>3.105590062111801E-3</v>
      </c>
      <c r="O197" s="173">
        <f t="shared" si="22"/>
        <v>322</v>
      </c>
      <c r="P197" s="173">
        <f t="shared" si="23"/>
        <v>321</v>
      </c>
      <c r="Q197" s="173">
        <f t="shared" si="24"/>
        <v>1</v>
      </c>
      <c r="R197" s="185">
        <f t="shared" si="25"/>
        <v>3.105590062111801E-3</v>
      </c>
    </row>
    <row r="198" spans="1:18" ht="29" x14ac:dyDescent="0.2">
      <c r="A198" s="89" t="s">
        <v>445</v>
      </c>
      <c r="B198" s="179" t="s">
        <v>26</v>
      </c>
      <c r="C198" s="179" t="s">
        <v>27</v>
      </c>
      <c r="D198" s="171"/>
      <c r="E198" s="171"/>
      <c r="F198" s="171"/>
      <c r="G198" s="171"/>
      <c r="H198" s="183" t="str">
        <f t="shared" si="19"/>
        <v/>
      </c>
      <c r="I198" s="140">
        <v>8</v>
      </c>
      <c r="J198" s="140">
        <v>8</v>
      </c>
      <c r="K198" s="140">
        <v>6</v>
      </c>
      <c r="L198" s="184">
        <f t="shared" si="20"/>
        <v>0.75</v>
      </c>
      <c r="M198" s="140"/>
      <c r="N198" s="184">
        <f t="shared" si="21"/>
        <v>0</v>
      </c>
      <c r="O198" s="173">
        <f t="shared" si="22"/>
        <v>8</v>
      </c>
      <c r="P198" s="173">
        <f t="shared" si="23"/>
        <v>8</v>
      </c>
      <c r="Q198" s="173" t="str">
        <f t="shared" si="24"/>
        <v/>
      </c>
      <c r="R198" s="185" t="str">
        <f t="shared" si="25"/>
        <v/>
      </c>
    </row>
    <row r="199" spans="1:18" x14ac:dyDescent="0.2">
      <c r="A199" s="89" t="s">
        <v>445</v>
      </c>
      <c r="B199" s="179" t="s">
        <v>32</v>
      </c>
      <c r="C199" s="179" t="s">
        <v>33</v>
      </c>
      <c r="D199" s="171"/>
      <c r="E199" s="171"/>
      <c r="F199" s="171"/>
      <c r="G199" s="171"/>
      <c r="H199" s="183" t="str">
        <f t="shared" si="19"/>
        <v/>
      </c>
      <c r="I199" s="140">
        <v>10</v>
      </c>
      <c r="J199" s="140">
        <v>10</v>
      </c>
      <c r="K199" s="140">
        <v>1</v>
      </c>
      <c r="L199" s="184">
        <f t="shared" si="20"/>
        <v>0.1</v>
      </c>
      <c r="M199" s="140"/>
      <c r="N199" s="184">
        <f t="shared" si="21"/>
        <v>0</v>
      </c>
      <c r="O199" s="173">
        <f t="shared" si="22"/>
        <v>10</v>
      </c>
      <c r="P199" s="173">
        <f t="shared" si="23"/>
        <v>10</v>
      </c>
      <c r="Q199" s="173" t="str">
        <f t="shared" si="24"/>
        <v/>
      </c>
      <c r="R199" s="185" t="str">
        <f t="shared" si="25"/>
        <v/>
      </c>
    </row>
    <row r="200" spans="1:18" x14ac:dyDescent="0.2">
      <c r="A200" s="89" t="s">
        <v>445</v>
      </c>
      <c r="B200" s="179" t="s">
        <v>35</v>
      </c>
      <c r="C200" s="179" t="s">
        <v>267</v>
      </c>
      <c r="D200" s="171"/>
      <c r="E200" s="171"/>
      <c r="F200" s="171"/>
      <c r="G200" s="171"/>
      <c r="H200" s="183" t="str">
        <f t="shared" si="19"/>
        <v/>
      </c>
      <c r="I200" s="140">
        <v>3</v>
      </c>
      <c r="J200" s="140">
        <v>3</v>
      </c>
      <c r="K200" s="140">
        <v>1</v>
      </c>
      <c r="L200" s="184">
        <f t="shared" si="20"/>
        <v>0.33333333333333331</v>
      </c>
      <c r="M200" s="140"/>
      <c r="N200" s="184">
        <f t="shared" si="21"/>
        <v>0</v>
      </c>
      <c r="O200" s="173">
        <f t="shared" si="22"/>
        <v>3</v>
      </c>
      <c r="P200" s="173">
        <f t="shared" si="23"/>
        <v>3</v>
      </c>
      <c r="Q200" s="173" t="str">
        <f t="shared" si="24"/>
        <v/>
      </c>
      <c r="R200" s="185" t="str">
        <f t="shared" si="25"/>
        <v/>
      </c>
    </row>
    <row r="201" spans="1:18" x14ac:dyDescent="0.2">
      <c r="A201" s="89" t="s">
        <v>445</v>
      </c>
      <c r="B201" s="179" t="s">
        <v>35</v>
      </c>
      <c r="C201" s="179" t="s">
        <v>37</v>
      </c>
      <c r="D201" s="171"/>
      <c r="E201" s="171"/>
      <c r="F201" s="171"/>
      <c r="G201" s="171"/>
      <c r="H201" s="183" t="str">
        <f t="shared" si="19"/>
        <v/>
      </c>
      <c r="I201" s="140">
        <v>15</v>
      </c>
      <c r="J201" s="140">
        <v>14</v>
      </c>
      <c r="K201" s="140">
        <v>4</v>
      </c>
      <c r="L201" s="184">
        <f t="shared" si="20"/>
        <v>0.2857142857142857</v>
      </c>
      <c r="M201" s="140">
        <v>1</v>
      </c>
      <c r="N201" s="184">
        <f t="shared" si="21"/>
        <v>6.6666666666666666E-2</v>
      </c>
      <c r="O201" s="173">
        <f t="shared" si="22"/>
        <v>15</v>
      </c>
      <c r="P201" s="173">
        <f t="shared" si="23"/>
        <v>14</v>
      </c>
      <c r="Q201" s="173">
        <f t="shared" si="24"/>
        <v>1</v>
      </c>
      <c r="R201" s="185">
        <f t="shared" si="25"/>
        <v>6.6666666666666666E-2</v>
      </c>
    </row>
    <row r="202" spans="1:18" x14ac:dyDescent="0.2">
      <c r="A202" s="89" t="s">
        <v>445</v>
      </c>
      <c r="B202" s="179" t="s">
        <v>35</v>
      </c>
      <c r="C202" s="179" t="s">
        <v>38</v>
      </c>
      <c r="D202" s="171"/>
      <c r="E202" s="171"/>
      <c r="F202" s="171"/>
      <c r="G202" s="171"/>
      <c r="H202" s="183" t="str">
        <f t="shared" si="19"/>
        <v/>
      </c>
      <c r="I202" s="140">
        <v>6</v>
      </c>
      <c r="J202" s="140">
        <v>6</v>
      </c>
      <c r="K202" s="140">
        <v>2</v>
      </c>
      <c r="L202" s="184">
        <f t="shared" si="20"/>
        <v>0.33333333333333331</v>
      </c>
      <c r="M202" s="140"/>
      <c r="N202" s="184">
        <f t="shared" si="21"/>
        <v>0</v>
      </c>
      <c r="O202" s="173">
        <f t="shared" si="22"/>
        <v>6</v>
      </c>
      <c r="P202" s="173">
        <f t="shared" si="23"/>
        <v>6</v>
      </c>
      <c r="Q202" s="173" t="str">
        <f t="shared" si="24"/>
        <v/>
      </c>
      <c r="R202" s="185" t="str">
        <f t="shared" si="25"/>
        <v/>
      </c>
    </row>
    <row r="203" spans="1:18" x14ac:dyDescent="0.2">
      <c r="A203" s="89" t="s">
        <v>445</v>
      </c>
      <c r="B203" s="179" t="s">
        <v>42</v>
      </c>
      <c r="C203" s="179" t="s">
        <v>46</v>
      </c>
      <c r="D203" s="171"/>
      <c r="E203" s="171"/>
      <c r="F203" s="171"/>
      <c r="G203" s="171"/>
      <c r="H203" s="183" t="str">
        <f t="shared" si="19"/>
        <v/>
      </c>
      <c r="I203" s="140">
        <v>512</v>
      </c>
      <c r="J203" s="140">
        <v>506</v>
      </c>
      <c r="K203" s="140">
        <v>347</v>
      </c>
      <c r="L203" s="184">
        <f t="shared" si="20"/>
        <v>0.68577075098814233</v>
      </c>
      <c r="M203" s="140">
        <v>6</v>
      </c>
      <c r="N203" s="184">
        <f t="shared" si="21"/>
        <v>1.171875E-2</v>
      </c>
      <c r="O203" s="173">
        <f t="shared" si="22"/>
        <v>512</v>
      </c>
      <c r="P203" s="173">
        <f t="shared" si="23"/>
        <v>506</v>
      </c>
      <c r="Q203" s="173">
        <f t="shared" si="24"/>
        <v>6</v>
      </c>
      <c r="R203" s="185">
        <f t="shared" si="25"/>
        <v>1.171875E-2</v>
      </c>
    </row>
    <row r="204" spans="1:18" x14ac:dyDescent="0.2">
      <c r="A204" s="89" t="s">
        <v>445</v>
      </c>
      <c r="B204" s="179" t="s">
        <v>47</v>
      </c>
      <c r="C204" s="179" t="s">
        <v>48</v>
      </c>
      <c r="D204" s="171"/>
      <c r="E204" s="171"/>
      <c r="F204" s="171"/>
      <c r="G204" s="171"/>
      <c r="H204" s="183" t="str">
        <f t="shared" si="19"/>
        <v/>
      </c>
      <c r="I204" s="140">
        <v>5</v>
      </c>
      <c r="J204" s="140">
        <v>5</v>
      </c>
      <c r="K204" s="140">
        <v>1</v>
      </c>
      <c r="L204" s="184">
        <f t="shared" si="20"/>
        <v>0.2</v>
      </c>
      <c r="M204" s="140"/>
      <c r="N204" s="184">
        <f t="shared" si="21"/>
        <v>0</v>
      </c>
      <c r="O204" s="173">
        <f t="shared" si="22"/>
        <v>5</v>
      </c>
      <c r="P204" s="173">
        <f t="shared" si="23"/>
        <v>5</v>
      </c>
      <c r="Q204" s="173" t="str">
        <f t="shared" si="24"/>
        <v/>
      </c>
      <c r="R204" s="185" t="str">
        <f t="shared" si="25"/>
        <v/>
      </c>
    </row>
    <row r="205" spans="1:18" x14ac:dyDescent="0.2">
      <c r="A205" s="89" t="s">
        <v>445</v>
      </c>
      <c r="B205" s="179" t="s">
        <v>55</v>
      </c>
      <c r="C205" s="179" t="s">
        <v>56</v>
      </c>
      <c r="D205" s="171"/>
      <c r="E205" s="171"/>
      <c r="F205" s="171"/>
      <c r="G205" s="171"/>
      <c r="H205" s="183" t="str">
        <f t="shared" si="19"/>
        <v/>
      </c>
      <c r="I205" s="140">
        <v>42</v>
      </c>
      <c r="J205" s="140">
        <v>39</v>
      </c>
      <c r="K205" s="140">
        <v>12</v>
      </c>
      <c r="L205" s="184">
        <f t="shared" si="20"/>
        <v>0.30769230769230771</v>
      </c>
      <c r="M205" s="140">
        <v>3</v>
      </c>
      <c r="N205" s="184">
        <f t="shared" si="21"/>
        <v>7.1428571428571425E-2</v>
      </c>
      <c r="O205" s="173">
        <f t="shared" si="22"/>
        <v>42</v>
      </c>
      <c r="P205" s="173">
        <f t="shared" si="23"/>
        <v>39</v>
      </c>
      <c r="Q205" s="173">
        <f t="shared" si="24"/>
        <v>3</v>
      </c>
      <c r="R205" s="185">
        <f t="shared" si="25"/>
        <v>7.1428571428571425E-2</v>
      </c>
    </row>
    <row r="206" spans="1:18" x14ac:dyDescent="0.2">
      <c r="A206" s="89" t="s">
        <v>445</v>
      </c>
      <c r="B206" s="179" t="s">
        <v>57</v>
      </c>
      <c r="C206" s="179" t="s">
        <v>58</v>
      </c>
      <c r="D206" s="171"/>
      <c r="E206" s="171"/>
      <c r="F206" s="171"/>
      <c r="G206" s="171"/>
      <c r="H206" s="183" t="str">
        <f t="shared" ref="H206:H269" si="31">IF((E206+G206)&lt;&gt;0,G206/(E206+G206),"")</f>
        <v/>
      </c>
      <c r="I206" s="140">
        <v>1</v>
      </c>
      <c r="J206" s="140">
        <v>1</v>
      </c>
      <c r="K206" s="140"/>
      <c r="L206" s="184">
        <f t="shared" ref="L206:L269" si="32">IF(J206&lt;&gt;0,K206/J206,"")</f>
        <v>0</v>
      </c>
      <c r="M206" s="140"/>
      <c r="N206" s="184">
        <f t="shared" ref="N206:N269" si="33">IF((J206+M206)&lt;&gt;0,M206/(J206+M206),"")</f>
        <v>0</v>
      </c>
      <c r="O206" s="173">
        <f t="shared" ref="O206:O269" si="34">IF(SUM(D206,I206)&gt;0,SUM(D206,I206),"")</f>
        <v>1</v>
      </c>
      <c r="P206" s="173">
        <f t="shared" ref="P206:P269" si="35">IF( SUM(E206,J206)&gt;0, SUM(E206,J206),"")</f>
        <v>1</v>
      </c>
      <c r="Q206" s="173" t="str">
        <f t="shared" ref="Q206:Q269" si="36">IF(SUM(G206,M206)&gt;0,SUM(G206,M206),"")</f>
        <v/>
      </c>
      <c r="R206" s="185" t="str">
        <f t="shared" ref="R206:R269" si="37">IFERROR(IF((P206+Q206)&lt;&gt;0,Q206/(P206+Q206),""),"")</f>
        <v/>
      </c>
    </row>
    <row r="207" spans="1:18" x14ac:dyDescent="0.2">
      <c r="A207" s="89" t="s">
        <v>445</v>
      </c>
      <c r="B207" s="179" t="s">
        <v>61</v>
      </c>
      <c r="C207" s="179" t="s">
        <v>269</v>
      </c>
      <c r="D207" s="171"/>
      <c r="E207" s="171"/>
      <c r="F207" s="171"/>
      <c r="G207" s="171"/>
      <c r="H207" s="183" t="str">
        <f t="shared" si="31"/>
        <v/>
      </c>
      <c r="I207" s="140">
        <v>7</v>
      </c>
      <c r="J207" s="140">
        <v>7</v>
      </c>
      <c r="K207" s="140">
        <v>1</v>
      </c>
      <c r="L207" s="184">
        <f t="shared" si="32"/>
        <v>0.14285714285714285</v>
      </c>
      <c r="M207" s="140"/>
      <c r="N207" s="184">
        <f t="shared" si="33"/>
        <v>0</v>
      </c>
      <c r="O207" s="173">
        <f t="shared" si="34"/>
        <v>7</v>
      </c>
      <c r="P207" s="173">
        <f t="shared" si="35"/>
        <v>7</v>
      </c>
      <c r="Q207" s="173" t="str">
        <f t="shared" si="36"/>
        <v/>
      </c>
      <c r="R207" s="185" t="str">
        <f t="shared" si="37"/>
        <v/>
      </c>
    </row>
    <row r="208" spans="1:18" x14ac:dyDescent="0.2">
      <c r="A208" s="89" t="s">
        <v>445</v>
      </c>
      <c r="B208" s="179" t="s">
        <v>65</v>
      </c>
      <c r="C208" s="179" t="s">
        <v>66</v>
      </c>
      <c r="D208" s="171"/>
      <c r="E208" s="171"/>
      <c r="F208" s="171"/>
      <c r="G208" s="171"/>
      <c r="H208" s="183" t="str">
        <f t="shared" si="31"/>
        <v/>
      </c>
      <c r="I208" s="140">
        <v>441</v>
      </c>
      <c r="J208" s="140">
        <v>417</v>
      </c>
      <c r="K208" s="140">
        <v>174</v>
      </c>
      <c r="L208" s="184">
        <f t="shared" si="32"/>
        <v>0.41726618705035973</v>
      </c>
      <c r="M208" s="140">
        <v>24</v>
      </c>
      <c r="N208" s="184">
        <f t="shared" si="33"/>
        <v>5.4421768707482991E-2</v>
      </c>
      <c r="O208" s="173">
        <f t="shared" si="34"/>
        <v>441</v>
      </c>
      <c r="P208" s="173">
        <f t="shared" si="35"/>
        <v>417</v>
      </c>
      <c r="Q208" s="173">
        <f t="shared" si="36"/>
        <v>24</v>
      </c>
      <c r="R208" s="185">
        <f t="shared" si="37"/>
        <v>5.4421768707482991E-2</v>
      </c>
    </row>
    <row r="209" spans="1:18" x14ac:dyDescent="0.2">
      <c r="A209" s="89" t="s">
        <v>445</v>
      </c>
      <c r="B209" s="179" t="s">
        <v>69</v>
      </c>
      <c r="C209" s="179" t="s">
        <v>70</v>
      </c>
      <c r="D209" s="171"/>
      <c r="E209" s="171"/>
      <c r="F209" s="171"/>
      <c r="G209" s="171"/>
      <c r="H209" s="183" t="str">
        <f t="shared" si="31"/>
        <v/>
      </c>
      <c r="I209" s="140">
        <v>96</v>
      </c>
      <c r="J209" s="140">
        <v>94</v>
      </c>
      <c r="K209" s="140">
        <v>46</v>
      </c>
      <c r="L209" s="184">
        <f t="shared" si="32"/>
        <v>0.48936170212765956</v>
      </c>
      <c r="M209" s="140">
        <v>2</v>
      </c>
      <c r="N209" s="184">
        <f t="shared" si="33"/>
        <v>2.0833333333333332E-2</v>
      </c>
      <c r="O209" s="173">
        <f t="shared" si="34"/>
        <v>96</v>
      </c>
      <c r="P209" s="173">
        <f t="shared" si="35"/>
        <v>94</v>
      </c>
      <c r="Q209" s="173">
        <f t="shared" si="36"/>
        <v>2</v>
      </c>
      <c r="R209" s="185">
        <f t="shared" si="37"/>
        <v>2.0833333333333332E-2</v>
      </c>
    </row>
    <row r="210" spans="1:18" ht="57" x14ac:dyDescent="0.2">
      <c r="A210" s="89" t="s">
        <v>445</v>
      </c>
      <c r="B210" s="179" t="s">
        <v>546</v>
      </c>
      <c r="C210" s="179" t="s">
        <v>73</v>
      </c>
      <c r="D210" s="171"/>
      <c r="E210" s="171"/>
      <c r="F210" s="171"/>
      <c r="G210" s="171"/>
      <c r="H210" s="183" t="str">
        <f t="shared" si="31"/>
        <v/>
      </c>
      <c r="I210" s="140">
        <v>133</v>
      </c>
      <c r="J210" s="140">
        <v>131</v>
      </c>
      <c r="K210" s="140">
        <v>55</v>
      </c>
      <c r="L210" s="184">
        <f t="shared" si="32"/>
        <v>0.41984732824427479</v>
      </c>
      <c r="M210" s="140">
        <v>2</v>
      </c>
      <c r="N210" s="184">
        <f t="shared" si="33"/>
        <v>1.5037593984962405E-2</v>
      </c>
      <c r="O210" s="173">
        <f t="shared" si="34"/>
        <v>133</v>
      </c>
      <c r="P210" s="173">
        <f t="shared" si="35"/>
        <v>131</v>
      </c>
      <c r="Q210" s="173">
        <f t="shared" si="36"/>
        <v>2</v>
      </c>
      <c r="R210" s="185">
        <f t="shared" si="37"/>
        <v>1.5037593984962405E-2</v>
      </c>
    </row>
    <row r="211" spans="1:18" x14ac:dyDescent="0.2">
      <c r="A211" s="89" t="s">
        <v>445</v>
      </c>
      <c r="B211" s="179" t="s">
        <v>74</v>
      </c>
      <c r="C211" s="179" t="s">
        <v>247</v>
      </c>
      <c r="D211" s="171"/>
      <c r="E211" s="171"/>
      <c r="F211" s="171"/>
      <c r="G211" s="171"/>
      <c r="H211" s="183" t="str">
        <f t="shared" si="31"/>
        <v/>
      </c>
      <c r="I211" s="140">
        <v>9</v>
      </c>
      <c r="J211" s="140">
        <v>9</v>
      </c>
      <c r="K211" s="140">
        <v>4</v>
      </c>
      <c r="L211" s="184">
        <f t="shared" si="32"/>
        <v>0.44444444444444442</v>
      </c>
      <c r="M211" s="140"/>
      <c r="N211" s="184">
        <f t="shared" si="33"/>
        <v>0</v>
      </c>
      <c r="O211" s="173">
        <f t="shared" si="34"/>
        <v>9</v>
      </c>
      <c r="P211" s="173">
        <f t="shared" si="35"/>
        <v>9</v>
      </c>
      <c r="Q211" s="173" t="str">
        <f t="shared" si="36"/>
        <v/>
      </c>
      <c r="R211" s="185" t="str">
        <f t="shared" si="37"/>
        <v/>
      </c>
    </row>
    <row r="212" spans="1:18" x14ac:dyDescent="0.2">
      <c r="A212" s="89" t="s">
        <v>445</v>
      </c>
      <c r="B212" s="179" t="s">
        <v>76</v>
      </c>
      <c r="C212" s="179" t="s">
        <v>77</v>
      </c>
      <c r="D212" s="171"/>
      <c r="E212" s="171"/>
      <c r="F212" s="171"/>
      <c r="G212" s="171"/>
      <c r="H212" s="183" t="str">
        <f t="shared" si="31"/>
        <v/>
      </c>
      <c r="I212" s="140">
        <v>3</v>
      </c>
      <c r="J212" s="140">
        <v>3</v>
      </c>
      <c r="K212" s="140">
        <v>1</v>
      </c>
      <c r="L212" s="184">
        <f t="shared" si="32"/>
        <v>0.33333333333333331</v>
      </c>
      <c r="M212" s="140"/>
      <c r="N212" s="184">
        <f t="shared" si="33"/>
        <v>0</v>
      </c>
      <c r="O212" s="173">
        <f t="shared" si="34"/>
        <v>3</v>
      </c>
      <c r="P212" s="173">
        <f t="shared" si="35"/>
        <v>3</v>
      </c>
      <c r="Q212" s="173" t="str">
        <f t="shared" si="36"/>
        <v/>
      </c>
      <c r="R212" s="185" t="str">
        <f t="shared" si="37"/>
        <v/>
      </c>
    </row>
    <row r="213" spans="1:18" x14ac:dyDescent="0.2">
      <c r="A213" s="89" t="s">
        <v>445</v>
      </c>
      <c r="B213" s="179" t="s">
        <v>83</v>
      </c>
      <c r="C213" s="179" t="s">
        <v>84</v>
      </c>
      <c r="D213" s="171"/>
      <c r="E213" s="171"/>
      <c r="F213" s="171"/>
      <c r="G213" s="171"/>
      <c r="H213" s="183" t="str">
        <f t="shared" si="31"/>
        <v/>
      </c>
      <c r="I213" s="140">
        <v>4</v>
      </c>
      <c r="J213" s="140">
        <v>4</v>
      </c>
      <c r="K213" s="140"/>
      <c r="L213" s="184">
        <f t="shared" si="32"/>
        <v>0</v>
      </c>
      <c r="M213" s="140"/>
      <c r="N213" s="184">
        <f t="shared" si="33"/>
        <v>0</v>
      </c>
      <c r="O213" s="173">
        <f t="shared" si="34"/>
        <v>4</v>
      </c>
      <c r="P213" s="173">
        <f t="shared" si="35"/>
        <v>4</v>
      </c>
      <c r="Q213" s="173" t="str">
        <f t="shared" si="36"/>
        <v/>
      </c>
      <c r="R213" s="185" t="str">
        <f t="shared" si="37"/>
        <v/>
      </c>
    </row>
    <row r="214" spans="1:18" x14ac:dyDescent="0.2">
      <c r="A214" s="89" t="s">
        <v>445</v>
      </c>
      <c r="B214" s="179" t="s">
        <v>536</v>
      </c>
      <c r="C214" s="179" t="s">
        <v>89</v>
      </c>
      <c r="D214" s="171"/>
      <c r="E214" s="171"/>
      <c r="F214" s="171"/>
      <c r="G214" s="171"/>
      <c r="H214" s="183" t="str">
        <f t="shared" si="31"/>
        <v/>
      </c>
      <c r="I214" s="140">
        <v>4</v>
      </c>
      <c r="J214" s="140">
        <v>4</v>
      </c>
      <c r="K214" s="140">
        <v>1</v>
      </c>
      <c r="L214" s="184">
        <f t="shared" si="32"/>
        <v>0.25</v>
      </c>
      <c r="M214" s="140"/>
      <c r="N214" s="184">
        <f t="shared" si="33"/>
        <v>0</v>
      </c>
      <c r="O214" s="173">
        <f t="shared" si="34"/>
        <v>4</v>
      </c>
      <c r="P214" s="173">
        <f t="shared" si="35"/>
        <v>4</v>
      </c>
      <c r="Q214" s="173" t="str">
        <f t="shared" si="36"/>
        <v/>
      </c>
      <c r="R214" s="185" t="str">
        <f t="shared" si="37"/>
        <v/>
      </c>
    </row>
    <row r="215" spans="1:18" x14ac:dyDescent="0.2">
      <c r="A215" s="89" t="s">
        <v>445</v>
      </c>
      <c r="B215" s="179" t="s">
        <v>90</v>
      </c>
      <c r="C215" s="179" t="s">
        <v>447</v>
      </c>
      <c r="D215" s="171"/>
      <c r="E215" s="171"/>
      <c r="F215" s="171"/>
      <c r="G215" s="171"/>
      <c r="H215" s="183" t="str">
        <f t="shared" si="31"/>
        <v/>
      </c>
      <c r="I215" s="140">
        <v>4</v>
      </c>
      <c r="J215" s="140">
        <v>4</v>
      </c>
      <c r="K215" s="140">
        <v>1</v>
      </c>
      <c r="L215" s="184">
        <f t="shared" si="32"/>
        <v>0.25</v>
      </c>
      <c r="M215" s="140"/>
      <c r="N215" s="184">
        <f t="shared" si="33"/>
        <v>0</v>
      </c>
      <c r="O215" s="173">
        <f t="shared" si="34"/>
        <v>4</v>
      </c>
      <c r="P215" s="173">
        <f t="shared" si="35"/>
        <v>4</v>
      </c>
      <c r="Q215" s="173" t="str">
        <f t="shared" si="36"/>
        <v/>
      </c>
      <c r="R215" s="185" t="str">
        <f t="shared" si="37"/>
        <v/>
      </c>
    </row>
    <row r="216" spans="1:18" x14ac:dyDescent="0.2">
      <c r="A216" s="89" t="s">
        <v>445</v>
      </c>
      <c r="B216" s="179" t="s">
        <v>92</v>
      </c>
      <c r="C216" s="179" t="s">
        <v>93</v>
      </c>
      <c r="D216" s="171"/>
      <c r="E216" s="171"/>
      <c r="F216" s="171"/>
      <c r="G216" s="171"/>
      <c r="H216" s="183" t="str">
        <f t="shared" si="31"/>
        <v/>
      </c>
      <c r="I216" s="140">
        <v>405</v>
      </c>
      <c r="J216" s="140">
        <v>384</v>
      </c>
      <c r="K216" s="140">
        <v>68</v>
      </c>
      <c r="L216" s="184">
        <f t="shared" si="32"/>
        <v>0.17708333333333334</v>
      </c>
      <c r="M216" s="140">
        <v>21</v>
      </c>
      <c r="N216" s="184">
        <f t="shared" si="33"/>
        <v>5.185185185185185E-2</v>
      </c>
      <c r="O216" s="173">
        <f t="shared" si="34"/>
        <v>405</v>
      </c>
      <c r="P216" s="173">
        <f t="shared" si="35"/>
        <v>384</v>
      </c>
      <c r="Q216" s="173">
        <f t="shared" si="36"/>
        <v>21</v>
      </c>
      <c r="R216" s="185">
        <f t="shared" si="37"/>
        <v>5.185185185185185E-2</v>
      </c>
    </row>
    <row r="217" spans="1:18" x14ac:dyDescent="0.2">
      <c r="A217" s="89" t="s">
        <v>445</v>
      </c>
      <c r="B217" s="179" t="s">
        <v>98</v>
      </c>
      <c r="C217" s="179" t="s">
        <v>99</v>
      </c>
      <c r="D217" s="171"/>
      <c r="E217" s="171"/>
      <c r="F217" s="171"/>
      <c r="G217" s="171"/>
      <c r="H217" s="183" t="str">
        <f t="shared" si="31"/>
        <v/>
      </c>
      <c r="I217" s="140">
        <v>85</v>
      </c>
      <c r="J217" s="140">
        <v>77</v>
      </c>
      <c r="K217" s="140">
        <v>6</v>
      </c>
      <c r="L217" s="184">
        <f t="shared" si="32"/>
        <v>7.792207792207792E-2</v>
      </c>
      <c r="M217" s="140">
        <v>8</v>
      </c>
      <c r="N217" s="184">
        <f t="shared" si="33"/>
        <v>9.4117647058823528E-2</v>
      </c>
      <c r="O217" s="173">
        <f t="shared" si="34"/>
        <v>85</v>
      </c>
      <c r="P217" s="173">
        <f t="shared" si="35"/>
        <v>77</v>
      </c>
      <c r="Q217" s="173">
        <f t="shared" si="36"/>
        <v>8</v>
      </c>
      <c r="R217" s="185">
        <f t="shared" si="37"/>
        <v>9.4117647058823528E-2</v>
      </c>
    </row>
    <row r="218" spans="1:18" x14ac:dyDescent="0.2">
      <c r="A218" s="89" t="s">
        <v>445</v>
      </c>
      <c r="B218" s="179" t="s">
        <v>538</v>
      </c>
      <c r="C218" s="179" t="s">
        <v>100</v>
      </c>
      <c r="D218" s="171"/>
      <c r="E218" s="171"/>
      <c r="F218" s="171"/>
      <c r="G218" s="171"/>
      <c r="H218" s="183" t="str">
        <f t="shared" si="31"/>
        <v/>
      </c>
      <c r="I218" s="140">
        <v>271</v>
      </c>
      <c r="J218" s="140">
        <v>262</v>
      </c>
      <c r="K218" s="140">
        <v>115</v>
      </c>
      <c r="L218" s="184">
        <f t="shared" si="32"/>
        <v>0.43893129770992367</v>
      </c>
      <c r="M218" s="140">
        <v>9</v>
      </c>
      <c r="N218" s="184">
        <f t="shared" si="33"/>
        <v>3.3210332103321034E-2</v>
      </c>
      <c r="O218" s="173">
        <f t="shared" si="34"/>
        <v>271</v>
      </c>
      <c r="P218" s="173">
        <f t="shared" si="35"/>
        <v>262</v>
      </c>
      <c r="Q218" s="173">
        <f t="shared" si="36"/>
        <v>9</v>
      </c>
      <c r="R218" s="185">
        <f t="shared" si="37"/>
        <v>3.3210332103321034E-2</v>
      </c>
    </row>
    <row r="219" spans="1:18" x14ac:dyDescent="0.2">
      <c r="A219" s="89" t="s">
        <v>445</v>
      </c>
      <c r="B219" s="179" t="s">
        <v>101</v>
      </c>
      <c r="C219" s="179" t="s">
        <v>501</v>
      </c>
      <c r="D219" s="171"/>
      <c r="E219" s="171"/>
      <c r="F219" s="171"/>
      <c r="G219" s="171"/>
      <c r="H219" s="183" t="str">
        <f t="shared" si="31"/>
        <v/>
      </c>
      <c r="I219" s="140">
        <v>202</v>
      </c>
      <c r="J219" s="140">
        <v>156</v>
      </c>
      <c r="K219" s="140">
        <v>83</v>
      </c>
      <c r="L219" s="184">
        <f t="shared" si="32"/>
        <v>0.53205128205128205</v>
      </c>
      <c r="M219" s="140">
        <v>46</v>
      </c>
      <c r="N219" s="184">
        <f t="shared" si="33"/>
        <v>0.22772277227722773</v>
      </c>
      <c r="O219" s="173">
        <f t="shared" si="34"/>
        <v>202</v>
      </c>
      <c r="P219" s="173">
        <f t="shared" si="35"/>
        <v>156</v>
      </c>
      <c r="Q219" s="173">
        <f t="shared" si="36"/>
        <v>46</v>
      </c>
      <c r="R219" s="185">
        <f t="shared" si="37"/>
        <v>0.22772277227722773</v>
      </c>
    </row>
    <row r="220" spans="1:18" x14ac:dyDescent="0.2">
      <c r="A220" s="89" t="s">
        <v>445</v>
      </c>
      <c r="B220" s="179" t="s">
        <v>101</v>
      </c>
      <c r="C220" s="179" t="s">
        <v>102</v>
      </c>
      <c r="D220" s="171"/>
      <c r="E220" s="171"/>
      <c r="F220" s="171"/>
      <c r="G220" s="171"/>
      <c r="H220" s="183" t="str">
        <f t="shared" si="31"/>
        <v/>
      </c>
      <c r="I220" s="140">
        <v>133</v>
      </c>
      <c r="J220" s="140">
        <v>121</v>
      </c>
      <c r="K220" s="140">
        <v>92</v>
      </c>
      <c r="L220" s="184">
        <f t="shared" si="32"/>
        <v>0.76033057851239672</v>
      </c>
      <c r="M220" s="140">
        <v>12</v>
      </c>
      <c r="N220" s="184">
        <f t="shared" si="33"/>
        <v>9.0225563909774431E-2</v>
      </c>
      <c r="O220" s="173">
        <f t="shared" si="34"/>
        <v>133</v>
      </c>
      <c r="P220" s="173">
        <f t="shared" si="35"/>
        <v>121</v>
      </c>
      <c r="Q220" s="173">
        <f t="shared" si="36"/>
        <v>12</v>
      </c>
      <c r="R220" s="185">
        <f t="shared" si="37"/>
        <v>9.0225563909774431E-2</v>
      </c>
    </row>
    <row r="221" spans="1:18" x14ac:dyDescent="0.2">
      <c r="A221" s="89" t="s">
        <v>445</v>
      </c>
      <c r="B221" s="179" t="s">
        <v>103</v>
      </c>
      <c r="C221" s="179" t="s">
        <v>104</v>
      </c>
      <c r="D221" s="171"/>
      <c r="E221" s="171"/>
      <c r="F221" s="171"/>
      <c r="G221" s="171"/>
      <c r="H221" s="183" t="str">
        <f t="shared" si="31"/>
        <v/>
      </c>
      <c r="I221" s="140">
        <v>23</v>
      </c>
      <c r="J221" s="140">
        <v>21</v>
      </c>
      <c r="K221" s="140">
        <v>3</v>
      </c>
      <c r="L221" s="184">
        <f t="shared" si="32"/>
        <v>0.14285714285714285</v>
      </c>
      <c r="M221" s="140">
        <v>2</v>
      </c>
      <c r="N221" s="184">
        <f t="shared" si="33"/>
        <v>8.6956521739130432E-2</v>
      </c>
      <c r="O221" s="173">
        <f t="shared" si="34"/>
        <v>23</v>
      </c>
      <c r="P221" s="173">
        <f t="shared" si="35"/>
        <v>21</v>
      </c>
      <c r="Q221" s="173">
        <f t="shared" si="36"/>
        <v>2</v>
      </c>
      <c r="R221" s="185">
        <f t="shared" si="37"/>
        <v>8.6956521739130432E-2</v>
      </c>
    </row>
    <row r="222" spans="1:18" x14ac:dyDescent="0.2">
      <c r="A222" s="89" t="s">
        <v>445</v>
      </c>
      <c r="B222" s="179" t="s">
        <v>105</v>
      </c>
      <c r="C222" s="179" t="s">
        <v>106</v>
      </c>
      <c r="D222" s="171"/>
      <c r="E222" s="171"/>
      <c r="F222" s="171"/>
      <c r="G222" s="171"/>
      <c r="H222" s="183" t="str">
        <f t="shared" si="31"/>
        <v/>
      </c>
      <c r="I222" s="140">
        <v>93</v>
      </c>
      <c r="J222" s="140">
        <v>90</v>
      </c>
      <c r="K222" s="140">
        <v>90</v>
      </c>
      <c r="L222" s="184">
        <f t="shared" si="32"/>
        <v>1</v>
      </c>
      <c r="M222" s="140">
        <v>3</v>
      </c>
      <c r="N222" s="184">
        <f t="shared" si="33"/>
        <v>3.2258064516129031E-2</v>
      </c>
      <c r="O222" s="173">
        <f t="shared" si="34"/>
        <v>93</v>
      </c>
      <c r="P222" s="173">
        <f t="shared" si="35"/>
        <v>90</v>
      </c>
      <c r="Q222" s="173">
        <f t="shared" si="36"/>
        <v>3</v>
      </c>
      <c r="R222" s="185">
        <f t="shared" si="37"/>
        <v>3.2258064516129031E-2</v>
      </c>
    </row>
    <row r="223" spans="1:18" x14ac:dyDescent="0.2">
      <c r="A223" s="89" t="s">
        <v>445</v>
      </c>
      <c r="B223" s="179" t="s">
        <v>107</v>
      </c>
      <c r="C223" s="179" t="s">
        <v>287</v>
      </c>
      <c r="D223" s="171"/>
      <c r="E223" s="171"/>
      <c r="F223" s="171"/>
      <c r="G223" s="171"/>
      <c r="H223" s="183" t="str">
        <f t="shared" si="31"/>
        <v/>
      </c>
      <c r="I223" s="140">
        <v>3</v>
      </c>
      <c r="J223" s="140">
        <v>3</v>
      </c>
      <c r="K223" s="140">
        <v>2</v>
      </c>
      <c r="L223" s="184">
        <f t="shared" si="32"/>
        <v>0.66666666666666663</v>
      </c>
      <c r="M223" s="140"/>
      <c r="N223" s="184">
        <f t="shared" si="33"/>
        <v>0</v>
      </c>
      <c r="O223" s="173">
        <f t="shared" si="34"/>
        <v>3</v>
      </c>
      <c r="P223" s="173">
        <f t="shared" si="35"/>
        <v>3</v>
      </c>
      <c r="Q223" s="173" t="str">
        <f t="shared" si="36"/>
        <v/>
      </c>
      <c r="R223" s="185" t="str">
        <f t="shared" si="37"/>
        <v/>
      </c>
    </row>
    <row r="224" spans="1:18" x14ac:dyDescent="0.2">
      <c r="A224" s="89" t="s">
        <v>445</v>
      </c>
      <c r="B224" s="179" t="s">
        <v>110</v>
      </c>
      <c r="C224" s="179" t="s">
        <v>111</v>
      </c>
      <c r="D224" s="171"/>
      <c r="E224" s="171"/>
      <c r="F224" s="171"/>
      <c r="G224" s="171"/>
      <c r="H224" s="183" t="str">
        <f t="shared" si="31"/>
        <v/>
      </c>
      <c r="I224" s="140">
        <v>10</v>
      </c>
      <c r="J224" s="140">
        <v>10</v>
      </c>
      <c r="K224" s="140">
        <v>4</v>
      </c>
      <c r="L224" s="184">
        <f t="shared" si="32"/>
        <v>0.4</v>
      </c>
      <c r="M224" s="140"/>
      <c r="N224" s="184">
        <f t="shared" si="33"/>
        <v>0</v>
      </c>
      <c r="O224" s="173">
        <f t="shared" si="34"/>
        <v>10</v>
      </c>
      <c r="P224" s="173">
        <f t="shared" si="35"/>
        <v>10</v>
      </c>
      <c r="Q224" s="173" t="str">
        <f t="shared" si="36"/>
        <v/>
      </c>
      <c r="R224" s="185" t="str">
        <f t="shared" si="37"/>
        <v/>
      </c>
    </row>
    <row r="225" spans="1:18" x14ac:dyDescent="0.2">
      <c r="A225" s="89" t="s">
        <v>445</v>
      </c>
      <c r="B225" s="179" t="s">
        <v>112</v>
      </c>
      <c r="C225" s="179" t="s">
        <v>113</v>
      </c>
      <c r="D225" s="171">
        <v>2</v>
      </c>
      <c r="E225" s="171">
        <v>2</v>
      </c>
      <c r="F225" s="171"/>
      <c r="G225" s="171"/>
      <c r="H225" s="183">
        <f t="shared" si="31"/>
        <v>0</v>
      </c>
      <c r="I225" s="140">
        <v>518</v>
      </c>
      <c r="J225" s="140">
        <v>481</v>
      </c>
      <c r="K225" s="140">
        <v>256</v>
      </c>
      <c r="L225" s="184">
        <f t="shared" si="32"/>
        <v>0.53222453222453225</v>
      </c>
      <c r="M225" s="140">
        <v>37</v>
      </c>
      <c r="N225" s="184">
        <f t="shared" si="33"/>
        <v>7.1428571428571425E-2</v>
      </c>
      <c r="O225" s="173">
        <f t="shared" si="34"/>
        <v>520</v>
      </c>
      <c r="P225" s="173">
        <f t="shared" si="35"/>
        <v>483</v>
      </c>
      <c r="Q225" s="173">
        <f t="shared" si="36"/>
        <v>37</v>
      </c>
      <c r="R225" s="185">
        <f t="shared" si="37"/>
        <v>7.1153846153846151E-2</v>
      </c>
    </row>
    <row r="226" spans="1:18" x14ac:dyDescent="0.2">
      <c r="A226" s="89" t="s">
        <v>445</v>
      </c>
      <c r="B226" s="179" t="s">
        <v>114</v>
      </c>
      <c r="C226" s="179" t="s">
        <v>525</v>
      </c>
      <c r="D226" s="171"/>
      <c r="E226" s="171"/>
      <c r="F226" s="171"/>
      <c r="G226" s="171"/>
      <c r="H226" s="183" t="str">
        <f t="shared" si="31"/>
        <v/>
      </c>
      <c r="I226" s="140">
        <v>566</v>
      </c>
      <c r="J226" s="140">
        <v>559</v>
      </c>
      <c r="K226" s="140">
        <v>129</v>
      </c>
      <c r="L226" s="184">
        <f t="shared" si="32"/>
        <v>0.23076923076923078</v>
      </c>
      <c r="M226" s="140">
        <v>7</v>
      </c>
      <c r="N226" s="184">
        <f t="shared" si="33"/>
        <v>1.2367491166077738E-2</v>
      </c>
      <c r="O226" s="173">
        <f t="shared" si="34"/>
        <v>566</v>
      </c>
      <c r="P226" s="173">
        <f t="shared" si="35"/>
        <v>559</v>
      </c>
      <c r="Q226" s="173">
        <f t="shared" si="36"/>
        <v>7</v>
      </c>
      <c r="R226" s="185">
        <f t="shared" si="37"/>
        <v>1.2367491166077738E-2</v>
      </c>
    </row>
    <row r="227" spans="1:18" x14ac:dyDescent="0.2">
      <c r="A227" s="89" t="s">
        <v>445</v>
      </c>
      <c r="B227" s="179" t="s">
        <v>116</v>
      </c>
      <c r="C227" s="179" t="s">
        <v>117</v>
      </c>
      <c r="D227" s="171"/>
      <c r="E227" s="171"/>
      <c r="F227" s="171"/>
      <c r="G227" s="171"/>
      <c r="H227" s="183" t="str">
        <f t="shared" si="31"/>
        <v/>
      </c>
      <c r="I227" s="140">
        <v>134</v>
      </c>
      <c r="J227" s="140">
        <v>119</v>
      </c>
      <c r="K227" s="140">
        <v>32</v>
      </c>
      <c r="L227" s="184">
        <f t="shared" si="32"/>
        <v>0.26890756302521007</v>
      </c>
      <c r="M227" s="140">
        <v>15</v>
      </c>
      <c r="N227" s="184">
        <f t="shared" si="33"/>
        <v>0.11194029850746269</v>
      </c>
      <c r="O227" s="173">
        <f t="shared" si="34"/>
        <v>134</v>
      </c>
      <c r="P227" s="173">
        <f t="shared" si="35"/>
        <v>119</v>
      </c>
      <c r="Q227" s="173">
        <f t="shared" si="36"/>
        <v>15</v>
      </c>
      <c r="R227" s="185">
        <f t="shared" si="37"/>
        <v>0.11194029850746269</v>
      </c>
    </row>
    <row r="228" spans="1:18" x14ac:dyDescent="0.2">
      <c r="A228" s="89" t="s">
        <v>445</v>
      </c>
      <c r="B228" s="179" t="s">
        <v>121</v>
      </c>
      <c r="C228" s="179" t="s">
        <v>121</v>
      </c>
      <c r="D228" s="171"/>
      <c r="E228" s="171"/>
      <c r="F228" s="171"/>
      <c r="G228" s="171"/>
      <c r="H228" s="183" t="str">
        <f t="shared" si="31"/>
        <v/>
      </c>
      <c r="I228" s="140">
        <v>158</v>
      </c>
      <c r="J228" s="140">
        <v>145</v>
      </c>
      <c r="K228" s="140">
        <v>133</v>
      </c>
      <c r="L228" s="184">
        <f t="shared" si="32"/>
        <v>0.91724137931034477</v>
      </c>
      <c r="M228" s="140">
        <v>13</v>
      </c>
      <c r="N228" s="184">
        <f t="shared" si="33"/>
        <v>8.2278481012658222E-2</v>
      </c>
      <c r="O228" s="173">
        <f t="shared" si="34"/>
        <v>158</v>
      </c>
      <c r="P228" s="173">
        <f t="shared" si="35"/>
        <v>145</v>
      </c>
      <c r="Q228" s="173">
        <f t="shared" si="36"/>
        <v>13</v>
      </c>
      <c r="R228" s="185">
        <f t="shared" si="37"/>
        <v>8.2278481012658222E-2</v>
      </c>
    </row>
    <row r="229" spans="1:18" x14ac:dyDescent="0.2">
      <c r="A229" s="89" t="s">
        <v>445</v>
      </c>
      <c r="B229" s="179" t="s">
        <v>122</v>
      </c>
      <c r="C229" s="179" t="s">
        <v>123</v>
      </c>
      <c r="D229" s="171"/>
      <c r="E229" s="171"/>
      <c r="F229" s="171"/>
      <c r="G229" s="171"/>
      <c r="H229" s="183" t="str">
        <f t="shared" si="31"/>
        <v/>
      </c>
      <c r="I229" s="140">
        <v>362</v>
      </c>
      <c r="J229" s="140">
        <v>342</v>
      </c>
      <c r="K229" s="140">
        <v>278</v>
      </c>
      <c r="L229" s="184">
        <f t="shared" si="32"/>
        <v>0.8128654970760234</v>
      </c>
      <c r="M229" s="140">
        <v>20</v>
      </c>
      <c r="N229" s="184">
        <f t="shared" si="33"/>
        <v>5.5248618784530384E-2</v>
      </c>
      <c r="O229" s="173">
        <f t="shared" si="34"/>
        <v>362</v>
      </c>
      <c r="P229" s="173">
        <f t="shared" si="35"/>
        <v>342</v>
      </c>
      <c r="Q229" s="173">
        <f t="shared" si="36"/>
        <v>20</v>
      </c>
      <c r="R229" s="185">
        <f t="shared" si="37"/>
        <v>5.5248618784530384E-2</v>
      </c>
    </row>
    <row r="230" spans="1:18" x14ac:dyDescent="0.2">
      <c r="A230" s="89" t="s">
        <v>445</v>
      </c>
      <c r="B230" s="179" t="s">
        <v>125</v>
      </c>
      <c r="C230" s="179" t="s">
        <v>126</v>
      </c>
      <c r="D230" s="171"/>
      <c r="E230" s="171"/>
      <c r="F230" s="171"/>
      <c r="G230" s="171"/>
      <c r="H230" s="183" t="str">
        <f t="shared" si="31"/>
        <v/>
      </c>
      <c r="I230" s="140">
        <v>8</v>
      </c>
      <c r="J230" s="140">
        <v>6</v>
      </c>
      <c r="K230" s="140">
        <v>2</v>
      </c>
      <c r="L230" s="184">
        <f t="shared" si="32"/>
        <v>0.33333333333333331</v>
      </c>
      <c r="M230" s="140">
        <v>2</v>
      </c>
      <c r="N230" s="184">
        <f t="shared" si="33"/>
        <v>0.25</v>
      </c>
      <c r="O230" s="173">
        <f t="shared" si="34"/>
        <v>8</v>
      </c>
      <c r="P230" s="173">
        <f t="shared" si="35"/>
        <v>6</v>
      </c>
      <c r="Q230" s="173">
        <f t="shared" si="36"/>
        <v>2</v>
      </c>
      <c r="R230" s="185">
        <f t="shared" si="37"/>
        <v>0.25</v>
      </c>
    </row>
    <row r="231" spans="1:18" x14ac:dyDescent="0.2">
      <c r="A231" s="89" t="s">
        <v>445</v>
      </c>
      <c r="B231" s="179" t="s">
        <v>130</v>
      </c>
      <c r="C231" s="179" t="s">
        <v>131</v>
      </c>
      <c r="D231" s="171"/>
      <c r="E231" s="171"/>
      <c r="F231" s="171"/>
      <c r="G231" s="171"/>
      <c r="H231" s="183" t="str">
        <f t="shared" si="31"/>
        <v/>
      </c>
      <c r="I231" s="140">
        <v>3</v>
      </c>
      <c r="J231" s="140">
        <v>3</v>
      </c>
      <c r="K231" s="140">
        <v>3</v>
      </c>
      <c r="L231" s="184">
        <f t="shared" si="32"/>
        <v>1</v>
      </c>
      <c r="M231" s="140"/>
      <c r="N231" s="184">
        <f t="shared" si="33"/>
        <v>0</v>
      </c>
      <c r="O231" s="173">
        <f t="shared" si="34"/>
        <v>3</v>
      </c>
      <c r="P231" s="173">
        <f t="shared" si="35"/>
        <v>3</v>
      </c>
      <c r="Q231" s="173" t="str">
        <f t="shared" si="36"/>
        <v/>
      </c>
      <c r="R231" s="185" t="str">
        <f t="shared" si="37"/>
        <v/>
      </c>
    </row>
    <row r="232" spans="1:18" x14ac:dyDescent="0.2">
      <c r="A232" s="89" t="s">
        <v>445</v>
      </c>
      <c r="B232" s="179" t="s">
        <v>490</v>
      </c>
      <c r="C232" s="179" t="s">
        <v>575</v>
      </c>
      <c r="D232" s="171"/>
      <c r="E232" s="171"/>
      <c r="F232" s="171"/>
      <c r="G232" s="171"/>
      <c r="H232" s="183" t="str">
        <f t="shared" si="31"/>
        <v/>
      </c>
      <c r="I232" s="140">
        <v>2</v>
      </c>
      <c r="J232" s="140">
        <v>2</v>
      </c>
      <c r="K232" s="140">
        <v>2</v>
      </c>
      <c r="L232" s="184">
        <f t="shared" si="32"/>
        <v>1</v>
      </c>
      <c r="M232" s="140"/>
      <c r="N232" s="184">
        <f t="shared" si="33"/>
        <v>0</v>
      </c>
      <c r="O232" s="173">
        <f t="shared" si="34"/>
        <v>2</v>
      </c>
      <c r="P232" s="173">
        <f t="shared" si="35"/>
        <v>2</v>
      </c>
      <c r="Q232" s="173" t="str">
        <f t="shared" si="36"/>
        <v/>
      </c>
      <c r="R232" s="185" t="str">
        <f t="shared" si="37"/>
        <v/>
      </c>
    </row>
    <row r="233" spans="1:18" x14ac:dyDescent="0.2">
      <c r="A233" s="89" t="s">
        <v>445</v>
      </c>
      <c r="B233" s="179" t="s">
        <v>490</v>
      </c>
      <c r="C233" s="179" t="s">
        <v>448</v>
      </c>
      <c r="D233" s="171"/>
      <c r="E233" s="171"/>
      <c r="F233" s="171"/>
      <c r="G233" s="171"/>
      <c r="H233" s="183" t="str">
        <f t="shared" si="31"/>
        <v/>
      </c>
      <c r="I233" s="140">
        <v>7</v>
      </c>
      <c r="J233" s="140">
        <v>7</v>
      </c>
      <c r="K233" s="140">
        <v>3</v>
      </c>
      <c r="L233" s="184">
        <f t="shared" si="32"/>
        <v>0.42857142857142855</v>
      </c>
      <c r="M233" s="140"/>
      <c r="N233" s="184">
        <f t="shared" si="33"/>
        <v>0</v>
      </c>
      <c r="O233" s="173">
        <f t="shared" si="34"/>
        <v>7</v>
      </c>
      <c r="P233" s="173">
        <f t="shared" si="35"/>
        <v>7</v>
      </c>
      <c r="Q233" s="173" t="str">
        <f t="shared" si="36"/>
        <v/>
      </c>
      <c r="R233" s="185" t="str">
        <f t="shared" si="37"/>
        <v/>
      </c>
    </row>
    <row r="234" spans="1:18" x14ac:dyDescent="0.2">
      <c r="A234" s="89" t="s">
        <v>445</v>
      </c>
      <c r="B234" s="179" t="s">
        <v>490</v>
      </c>
      <c r="C234" s="179" t="s">
        <v>132</v>
      </c>
      <c r="D234" s="171"/>
      <c r="E234" s="171"/>
      <c r="F234" s="171"/>
      <c r="G234" s="171"/>
      <c r="H234" s="183" t="str">
        <f t="shared" si="31"/>
        <v/>
      </c>
      <c r="I234" s="140">
        <v>101</v>
      </c>
      <c r="J234" s="140">
        <v>96</v>
      </c>
      <c r="K234" s="140">
        <v>74</v>
      </c>
      <c r="L234" s="184">
        <f t="shared" si="32"/>
        <v>0.77083333333333337</v>
      </c>
      <c r="M234" s="140">
        <v>5</v>
      </c>
      <c r="N234" s="184">
        <f t="shared" si="33"/>
        <v>4.9504950495049507E-2</v>
      </c>
      <c r="O234" s="173">
        <f t="shared" si="34"/>
        <v>101</v>
      </c>
      <c r="P234" s="173">
        <f t="shared" si="35"/>
        <v>96</v>
      </c>
      <c r="Q234" s="173">
        <f t="shared" si="36"/>
        <v>5</v>
      </c>
      <c r="R234" s="185">
        <f t="shared" si="37"/>
        <v>4.9504950495049507E-2</v>
      </c>
    </row>
    <row r="235" spans="1:18" x14ac:dyDescent="0.2">
      <c r="A235" s="89" t="s">
        <v>445</v>
      </c>
      <c r="B235" s="179" t="s">
        <v>380</v>
      </c>
      <c r="C235" s="179" t="s">
        <v>381</v>
      </c>
      <c r="D235" s="171"/>
      <c r="E235" s="171"/>
      <c r="F235" s="171"/>
      <c r="G235" s="171"/>
      <c r="H235" s="183" t="str">
        <f t="shared" si="31"/>
        <v/>
      </c>
      <c r="I235" s="140">
        <v>30</v>
      </c>
      <c r="J235" s="140">
        <v>28</v>
      </c>
      <c r="K235" s="140">
        <v>6</v>
      </c>
      <c r="L235" s="184">
        <f t="shared" si="32"/>
        <v>0.21428571428571427</v>
      </c>
      <c r="M235" s="140">
        <v>2</v>
      </c>
      <c r="N235" s="184">
        <f t="shared" si="33"/>
        <v>6.6666666666666666E-2</v>
      </c>
      <c r="O235" s="173">
        <f t="shared" si="34"/>
        <v>30</v>
      </c>
      <c r="P235" s="173">
        <f t="shared" si="35"/>
        <v>28</v>
      </c>
      <c r="Q235" s="173">
        <f t="shared" si="36"/>
        <v>2</v>
      </c>
      <c r="R235" s="185">
        <f t="shared" si="37"/>
        <v>6.6666666666666666E-2</v>
      </c>
    </row>
    <row r="236" spans="1:18" x14ac:dyDescent="0.2">
      <c r="A236" s="89" t="s">
        <v>445</v>
      </c>
      <c r="B236" s="179" t="s">
        <v>133</v>
      </c>
      <c r="C236" s="179" t="s">
        <v>134</v>
      </c>
      <c r="D236" s="171"/>
      <c r="E236" s="171"/>
      <c r="F236" s="171"/>
      <c r="G236" s="171"/>
      <c r="H236" s="183" t="str">
        <f t="shared" si="31"/>
        <v/>
      </c>
      <c r="I236" s="140">
        <v>119</v>
      </c>
      <c r="J236" s="140">
        <v>115</v>
      </c>
      <c r="K236" s="140">
        <v>42</v>
      </c>
      <c r="L236" s="184">
        <f t="shared" si="32"/>
        <v>0.36521739130434783</v>
      </c>
      <c r="M236" s="140">
        <v>4</v>
      </c>
      <c r="N236" s="184">
        <f t="shared" si="33"/>
        <v>3.3613445378151259E-2</v>
      </c>
      <c r="O236" s="173">
        <f t="shared" si="34"/>
        <v>119</v>
      </c>
      <c r="P236" s="173">
        <f t="shared" si="35"/>
        <v>115</v>
      </c>
      <c r="Q236" s="173">
        <f t="shared" si="36"/>
        <v>4</v>
      </c>
      <c r="R236" s="185">
        <f t="shared" si="37"/>
        <v>3.3613445378151259E-2</v>
      </c>
    </row>
    <row r="237" spans="1:18" x14ac:dyDescent="0.2">
      <c r="A237" s="89" t="s">
        <v>445</v>
      </c>
      <c r="B237" s="179" t="s">
        <v>140</v>
      </c>
      <c r="C237" s="179" t="s">
        <v>142</v>
      </c>
      <c r="D237" s="171"/>
      <c r="E237" s="171"/>
      <c r="F237" s="171"/>
      <c r="G237" s="171"/>
      <c r="H237" s="183" t="str">
        <f t="shared" si="31"/>
        <v/>
      </c>
      <c r="I237" s="140">
        <v>1</v>
      </c>
      <c r="J237" s="140">
        <v>1</v>
      </c>
      <c r="K237" s="140">
        <v>1</v>
      </c>
      <c r="L237" s="184">
        <f t="shared" si="32"/>
        <v>1</v>
      </c>
      <c r="M237" s="140"/>
      <c r="N237" s="184">
        <f t="shared" si="33"/>
        <v>0</v>
      </c>
      <c r="O237" s="173">
        <f t="shared" si="34"/>
        <v>1</v>
      </c>
      <c r="P237" s="173">
        <f t="shared" si="35"/>
        <v>1</v>
      </c>
      <c r="Q237" s="173" t="str">
        <f t="shared" si="36"/>
        <v/>
      </c>
      <c r="R237" s="185" t="str">
        <f t="shared" si="37"/>
        <v/>
      </c>
    </row>
    <row r="238" spans="1:18" x14ac:dyDescent="0.2">
      <c r="A238" s="89" t="s">
        <v>445</v>
      </c>
      <c r="B238" s="179" t="s">
        <v>147</v>
      </c>
      <c r="C238" s="179" t="s">
        <v>148</v>
      </c>
      <c r="D238" s="171"/>
      <c r="E238" s="171"/>
      <c r="F238" s="171"/>
      <c r="G238" s="171"/>
      <c r="H238" s="183" t="str">
        <f t="shared" si="31"/>
        <v/>
      </c>
      <c r="I238" s="140">
        <v>66</v>
      </c>
      <c r="J238" s="140">
        <v>59</v>
      </c>
      <c r="K238" s="140">
        <v>38</v>
      </c>
      <c r="L238" s="184">
        <f t="shared" si="32"/>
        <v>0.64406779661016944</v>
      </c>
      <c r="M238" s="140">
        <v>7</v>
      </c>
      <c r="N238" s="184">
        <f t="shared" si="33"/>
        <v>0.10606060606060606</v>
      </c>
      <c r="O238" s="173">
        <f t="shared" si="34"/>
        <v>66</v>
      </c>
      <c r="P238" s="173">
        <f t="shared" si="35"/>
        <v>59</v>
      </c>
      <c r="Q238" s="173">
        <f t="shared" si="36"/>
        <v>7</v>
      </c>
      <c r="R238" s="185">
        <f t="shared" si="37"/>
        <v>0.10606060606060606</v>
      </c>
    </row>
    <row r="239" spans="1:18" x14ac:dyDescent="0.2">
      <c r="A239" s="89" t="s">
        <v>445</v>
      </c>
      <c r="B239" s="179" t="s">
        <v>151</v>
      </c>
      <c r="C239" s="179" t="s">
        <v>152</v>
      </c>
      <c r="D239" s="171"/>
      <c r="E239" s="171"/>
      <c r="F239" s="171"/>
      <c r="G239" s="171"/>
      <c r="H239" s="183" t="str">
        <f t="shared" si="31"/>
        <v/>
      </c>
      <c r="I239" s="140">
        <v>38</v>
      </c>
      <c r="J239" s="140">
        <v>38</v>
      </c>
      <c r="K239" s="140">
        <v>16</v>
      </c>
      <c r="L239" s="184">
        <f t="shared" si="32"/>
        <v>0.42105263157894735</v>
      </c>
      <c r="M239" s="140"/>
      <c r="N239" s="184">
        <f t="shared" si="33"/>
        <v>0</v>
      </c>
      <c r="O239" s="173">
        <f t="shared" si="34"/>
        <v>38</v>
      </c>
      <c r="P239" s="173">
        <f t="shared" si="35"/>
        <v>38</v>
      </c>
      <c r="Q239" s="173" t="str">
        <f t="shared" si="36"/>
        <v/>
      </c>
      <c r="R239" s="185" t="str">
        <f t="shared" si="37"/>
        <v/>
      </c>
    </row>
    <row r="240" spans="1:18" x14ac:dyDescent="0.2">
      <c r="A240" s="89" t="s">
        <v>445</v>
      </c>
      <c r="B240" s="179" t="s">
        <v>153</v>
      </c>
      <c r="C240" s="179" t="s">
        <v>154</v>
      </c>
      <c r="D240" s="171"/>
      <c r="E240" s="171"/>
      <c r="F240" s="171"/>
      <c r="G240" s="171"/>
      <c r="H240" s="183" t="str">
        <f t="shared" si="31"/>
        <v/>
      </c>
      <c r="I240" s="140">
        <v>377</v>
      </c>
      <c r="J240" s="140">
        <v>272</v>
      </c>
      <c r="K240" s="140">
        <v>155</v>
      </c>
      <c r="L240" s="184">
        <f t="shared" si="32"/>
        <v>0.56985294117647056</v>
      </c>
      <c r="M240" s="140">
        <v>105</v>
      </c>
      <c r="N240" s="184">
        <f t="shared" si="33"/>
        <v>0.27851458885941643</v>
      </c>
      <c r="O240" s="173">
        <f t="shared" si="34"/>
        <v>377</v>
      </c>
      <c r="P240" s="173">
        <f t="shared" si="35"/>
        <v>272</v>
      </c>
      <c r="Q240" s="173">
        <f t="shared" si="36"/>
        <v>105</v>
      </c>
      <c r="R240" s="185">
        <f t="shared" si="37"/>
        <v>0.27851458885941643</v>
      </c>
    </row>
    <row r="241" spans="1:18" x14ac:dyDescent="0.2">
      <c r="A241" s="89" t="s">
        <v>445</v>
      </c>
      <c r="B241" s="179" t="s">
        <v>158</v>
      </c>
      <c r="C241" s="179" t="s">
        <v>159</v>
      </c>
      <c r="D241" s="171"/>
      <c r="E241" s="171"/>
      <c r="F241" s="171"/>
      <c r="G241" s="171"/>
      <c r="H241" s="183" t="str">
        <f t="shared" si="31"/>
        <v/>
      </c>
      <c r="I241" s="140">
        <v>15</v>
      </c>
      <c r="J241" s="140">
        <v>15</v>
      </c>
      <c r="K241" s="140">
        <v>9</v>
      </c>
      <c r="L241" s="184">
        <f t="shared" si="32"/>
        <v>0.6</v>
      </c>
      <c r="M241" s="140"/>
      <c r="N241" s="184">
        <f t="shared" si="33"/>
        <v>0</v>
      </c>
      <c r="O241" s="173">
        <f t="shared" si="34"/>
        <v>15</v>
      </c>
      <c r="P241" s="173">
        <f t="shared" si="35"/>
        <v>15</v>
      </c>
      <c r="Q241" s="173" t="str">
        <f t="shared" si="36"/>
        <v/>
      </c>
      <c r="R241" s="185" t="str">
        <f t="shared" si="37"/>
        <v/>
      </c>
    </row>
    <row r="242" spans="1:18" x14ac:dyDescent="0.2">
      <c r="A242" s="89" t="s">
        <v>445</v>
      </c>
      <c r="B242" s="179" t="s">
        <v>160</v>
      </c>
      <c r="C242" s="179" t="s">
        <v>161</v>
      </c>
      <c r="D242" s="171"/>
      <c r="E242" s="171"/>
      <c r="F242" s="171"/>
      <c r="G242" s="171"/>
      <c r="H242" s="183" t="str">
        <f t="shared" si="31"/>
        <v/>
      </c>
      <c r="I242" s="140">
        <v>136</v>
      </c>
      <c r="J242" s="140">
        <v>136</v>
      </c>
      <c r="K242" s="140">
        <v>22</v>
      </c>
      <c r="L242" s="184">
        <f t="shared" si="32"/>
        <v>0.16176470588235295</v>
      </c>
      <c r="M242" s="140"/>
      <c r="N242" s="184">
        <f t="shared" si="33"/>
        <v>0</v>
      </c>
      <c r="O242" s="173">
        <f t="shared" si="34"/>
        <v>136</v>
      </c>
      <c r="P242" s="173">
        <f t="shared" si="35"/>
        <v>136</v>
      </c>
      <c r="Q242" s="173" t="str">
        <f t="shared" si="36"/>
        <v/>
      </c>
      <c r="R242" s="185" t="str">
        <f t="shared" si="37"/>
        <v/>
      </c>
    </row>
    <row r="243" spans="1:18" x14ac:dyDescent="0.2">
      <c r="A243" s="89" t="s">
        <v>445</v>
      </c>
      <c r="B243" s="179" t="s">
        <v>162</v>
      </c>
      <c r="C243" s="179" t="s">
        <v>249</v>
      </c>
      <c r="D243" s="171"/>
      <c r="E243" s="171"/>
      <c r="F243" s="171"/>
      <c r="G243" s="171"/>
      <c r="H243" s="183" t="str">
        <f t="shared" si="31"/>
        <v/>
      </c>
      <c r="I243" s="140">
        <v>2</v>
      </c>
      <c r="J243" s="140">
        <v>2</v>
      </c>
      <c r="K243" s="140"/>
      <c r="L243" s="184">
        <f t="shared" si="32"/>
        <v>0</v>
      </c>
      <c r="M243" s="140"/>
      <c r="N243" s="184">
        <f t="shared" si="33"/>
        <v>0</v>
      </c>
      <c r="O243" s="173">
        <f t="shared" si="34"/>
        <v>2</v>
      </c>
      <c r="P243" s="173">
        <f t="shared" si="35"/>
        <v>2</v>
      </c>
      <c r="Q243" s="173" t="str">
        <f t="shared" si="36"/>
        <v/>
      </c>
      <c r="R243" s="185" t="str">
        <f t="shared" si="37"/>
        <v/>
      </c>
    </row>
    <row r="244" spans="1:18" x14ac:dyDescent="0.2">
      <c r="A244" s="89" t="s">
        <v>445</v>
      </c>
      <c r="B244" s="179" t="s">
        <v>164</v>
      </c>
      <c r="C244" s="179" t="s">
        <v>165</v>
      </c>
      <c r="D244" s="171"/>
      <c r="E244" s="171"/>
      <c r="F244" s="171"/>
      <c r="G244" s="171"/>
      <c r="H244" s="183" t="str">
        <f t="shared" si="31"/>
        <v/>
      </c>
      <c r="I244" s="140">
        <v>319</v>
      </c>
      <c r="J244" s="140">
        <v>312</v>
      </c>
      <c r="K244" s="140">
        <v>113</v>
      </c>
      <c r="L244" s="184">
        <f t="shared" si="32"/>
        <v>0.36217948717948717</v>
      </c>
      <c r="M244" s="140">
        <v>7</v>
      </c>
      <c r="N244" s="184">
        <f t="shared" si="33"/>
        <v>2.1943573667711599E-2</v>
      </c>
      <c r="O244" s="173">
        <f t="shared" si="34"/>
        <v>319</v>
      </c>
      <c r="P244" s="173">
        <f t="shared" si="35"/>
        <v>312</v>
      </c>
      <c r="Q244" s="173">
        <f t="shared" si="36"/>
        <v>7</v>
      </c>
      <c r="R244" s="185">
        <f t="shared" si="37"/>
        <v>2.1943573667711599E-2</v>
      </c>
    </row>
    <row r="245" spans="1:18" ht="29" x14ac:dyDescent="0.2">
      <c r="A245" s="89" t="s">
        <v>445</v>
      </c>
      <c r="B245" s="179" t="s">
        <v>168</v>
      </c>
      <c r="C245" s="179" t="s">
        <v>170</v>
      </c>
      <c r="D245" s="171"/>
      <c r="E245" s="171"/>
      <c r="F245" s="171"/>
      <c r="G245" s="171"/>
      <c r="H245" s="183" t="str">
        <f t="shared" si="31"/>
        <v/>
      </c>
      <c r="I245" s="140">
        <v>1397</v>
      </c>
      <c r="J245" s="140">
        <v>1397</v>
      </c>
      <c r="K245" s="140">
        <v>175</v>
      </c>
      <c r="L245" s="184">
        <f t="shared" si="32"/>
        <v>0.12526843235504653</v>
      </c>
      <c r="M245" s="140"/>
      <c r="N245" s="184">
        <f t="shared" si="33"/>
        <v>0</v>
      </c>
      <c r="O245" s="173">
        <f t="shared" si="34"/>
        <v>1397</v>
      </c>
      <c r="P245" s="173">
        <f t="shared" si="35"/>
        <v>1397</v>
      </c>
      <c r="Q245" s="173" t="str">
        <f t="shared" si="36"/>
        <v/>
      </c>
      <c r="R245" s="185" t="str">
        <f t="shared" si="37"/>
        <v/>
      </c>
    </row>
    <row r="246" spans="1:18" ht="29" x14ac:dyDescent="0.2">
      <c r="A246" s="89" t="s">
        <v>445</v>
      </c>
      <c r="B246" s="179" t="s">
        <v>168</v>
      </c>
      <c r="C246" s="179" t="s">
        <v>449</v>
      </c>
      <c r="D246" s="171"/>
      <c r="E246" s="171"/>
      <c r="F246" s="171"/>
      <c r="G246" s="171"/>
      <c r="H246" s="183" t="str">
        <f t="shared" si="31"/>
        <v/>
      </c>
      <c r="I246" s="140">
        <v>217</v>
      </c>
      <c r="J246" s="140">
        <v>216</v>
      </c>
      <c r="K246" s="140">
        <v>17</v>
      </c>
      <c r="L246" s="184">
        <f t="shared" si="32"/>
        <v>7.8703703703703706E-2</v>
      </c>
      <c r="M246" s="140">
        <v>1</v>
      </c>
      <c r="N246" s="184">
        <f t="shared" si="33"/>
        <v>4.608294930875576E-3</v>
      </c>
      <c r="O246" s="173">
        <f t="shared" si="34"/>
        <v>217</v>
      </c>
      <c r="P246" s="173">
        <f t="shared" si="35"/>
        <v>216</v>
      </c>
      <c r="Q246" s="173">
        <f t="shared" si="36"/>
        <v>1</v>
      </c>
      <c r="R246" s="185">
        <f t="shared" si="37"/>
        <v>4.608294930875576E-3</v>
      </c>
    </row>
    <row r="247" spans="1:18" ht="29" x14ac:dyDescent="0.2">
      <c r="A247" s="89" t="s">
        <v>445</v>
      </c>
      <c r="B247" s="179" t="s">
        <v>168</v>
      </c>
      <c r="C247" s="179" t="s">
        <v>169</v>
      </c>
      <c r="D247" s="171"/>
      <c r="E247" s="171"/>
      <c r="F247" s="171"/>
      <c r="G247" s="171"/>
      <c r="H247" s="183" t="str">
        <f t="shared" si="31"/>
        <v/>
      </c>
      <c r="I247" s="140">
        <v>145</v>
      </c>
      <c r="J247" s="140">
        <v>145</v>
      </c>
      <c r="K247" s="140">
        <v>31</v>
      </c>
      <c r="L247" s="184">
        <f t="shared" si="32"/>
        <v>0.21379310344827587</v>
      </c>
      <c r="M247" s="140"/>
      <c r="N247" s="184">
        <f t="shared" si="33"/>
        <v>0</v>
      </c>
      <c r="O247" s="173">
        <f t="shared" si="34"/>
        <v>145</v>
      </c>
      <c r="P247" s="173">
        <f t="shared" si="35"/>
        <v>145</v>
      </c>
      <c r="Q247" s="173" t="str">
        <f t="shared" si="36"/>
        <v/>
      </c>
      <c r="R247" s="185" t="str">
        <f t="shared" si="37"/>
        <v/>
      </c>
    </row>
    <row r="248" spans="1:18" x14ac:dyDescent="0.2">
      <c r="A248" s="89" t="s">
        <v>445</v>
      </c>
      <c r="B248" s="179" t="s">
        <v>174</v>
      </c>
      <c r="C248" s="179" t="s">
        <v>175</v>
      </c>
      <c r="D248" s="171"/>
      <c r="E248" s="171"/>
      <c r="F248" s="171"/>
      <c r="G248" s="171"/>
      <c r="H248" s="183" t="str">
        <f t="shared" si="31"/>
        <v/>
      </c>
      <c r="I248" s="140">
        <v>258</v>
      </c>
      <c r="J248" s="140">
        <v>254</v>
      </c>
      <c r="K248" s="140">
        <v>206</v>
      </c>
      <c r="L248" s="184">
        <f t="shared" si="32"/>
        <v>0.8110236220472441</v>
      </c>
      <c r="M248" s="140">
        <v>4</v>
      </c>
      <c r="N248" s="184">
        <f t="shared" si="33"/>
        <v>1.5503875968992248E-2</v>
      </c>
      <c r="O248" s="173">
        <f t="shared" si="34"/>
        <v>258</v>
      </c>
      <c r="P248" s="173">
        <f t="shared" si="35"/>
        <v>254</v>
      </c>
      <c r="Q248" s="173">
        <f t="shared" si="36"/>
        <v>4</v>
      </c>
      <c r="R248" s="185">
        <f t="shared" si="37"/>
        <v>1.5503875968992248E-2</v>
      </c>
    </row>
    <row r="249" spans="1:18" x14ac:dyDescent="0.2">
      <c r="A249" s="89" t="s">
        <v>445</v>
      </c>
      <c r="B249" s="179" t="s">
        <v>176</v>
      </c>
      <c r="C249" s="179" t="s">
        <v>177</v>
      </c>
      <c r="D249" s="171"/>
      <c r="E249" s="171"/>
      <c r="F249" s="171"/>
      <c r="G249" s="171"/>
      <c r="H249" s="183" t="str">
        <f t="shared" si="31"/>
        <v/>
      </c>
      <c r="I249" s="140">
        <v>10</v>
      </c>
      <c r="J249" s="140">
        <v>8</v>
      </c>
      <c r="K249" s="140">
        <v>2</v>
      </c>
      <c r="L249" s="184">
        <f t="shared" si="32"/>
        <v>0.25</v>
      </c>
      <c r="M249" s="140">
        <v>2</v>
      </c>
      <c r="N249" s="184">
        <f t="shared" si="33"/>
        <v>0.2</v>
      </c>
      <c r="O249" s="173">
        <f t="shared" si="34"/>
        <v>10</v>
      </c>
      <c r="P249" s="173">
        <f t="shared" si="35"/>
        <v>8</v>
      </c>
      <c r="Q249" s="173">
        <f t="shared" si="36"/>
        <v>2</v>
      </c>
      <c r="R249" s="185">
        <f t="shared" si="37"/>
        <v>0.2</v>
      </c>
    </row>
    <row r="250" spans="1:18" x14ac:dyDescent="0.2">
      <c r="A250" s="89" t="s">
        <v>445</v>
      </c>
      <c r="B250" s="179" t="s">
        <v>178</v>
      </c>
      <c r="C250" s="179" t="s">
        <v>496</v>
      </c>
      <c r="D250" s="171"/>
      <c r="E250" s="171"/>
      <c r="F250" s="171"/>
      <c r="G250" s="171"/>
      <c r="H250" s="183" t="str">
        <f t="shared" si="31"/>
        <v/>
      </c>
      <c r="I250" s="140">
        <v>49</v>
      </c>
      <c r="J250" s="140">
        <v>49</v>
      </c>
      <c r="K250" s="140">
        <v>24</v>
      </c>
      <c r="L250" s="184">
        <f t="shared" si="32"/>
        <v>0.48979591836734693</v>
      </c>
      <c r="M250" s="140"/>
      <c r="N250" s="184">
        <f t="shared" si="33"/>
        <v>0</v>
      </c>
      <c r="O250" s="173">
        <f t="shared" si="34"/>
        <v>49</v>
      </c>
      <c r="P250" s="173">
        <f t="shared" si="35"/>
        <v>49</v>
      </c>
      <c r="Q250" s="173" t="str">
        <f t="shared" si="36"/>
        <v/>
      </c>
      <c r="R250" s="185" t="str">
        <f t="shared" si="37"/>
        <v/>
      </c>
    </row>
    <row r="251" spans="1:18" x14ac:dyDescent="0.2">
      <c r="A251" s="89" t="s">
        <v>445</v>
      </c>
      <c r="B251" s="179" t="s">
        <v>178</v>
      </c>
      <c r="C251" s="179" t="s">
        <v>450</v>
      </c>
      <c r="D251" s="171"/>
      <c r="E251" s="171"/>
      <c r="F251" s="171"/>
      <c r="G251" s="171"/>
      <c r="H251" s="183" t="str">
        <f t="shared" si="31"/>
        <v/>
      </c>
      <c r="I251" s="140">
        <v>3</v>
      </c>
      <c r="J251" s="140">
        <v>3</v>
      </c>
      <c r="K251" s="140">
        <v>1</v>
      </c>
      <c r="L251" s="184">
        <f t="shared" si="32"/>
        <v>0.33333333333333331</v>
      </c>
      <c r="M251" s="140"/>
      <c r="N251" s="184">
        <f t="shared" si="33"/>
        <v>0</v>
      </c>
      <c r="O251" s="173">
        <f t="shared" si="34"/>
        <v>3</v>
      </c>
      <c r="P251" s="173">
        <f t="shared" si="35"/>
        <v>3</v>
      </c>
      <c r="Q251" s="173" t="str">
        <f t="shared" si="36"/>
        <v/>
      </c>
      <c r="R251" s="185" t="str">
        <f t="shared" si="37"/>
        <v/>
      </c>
    </row>
    <row r="252" spans="1:18" x14ac:dyDescent="0.2">
      <c r="A252" s="89" t="s">
        <v>445</v>
      </c>
      <c r="B252" s="179" t="s">
        <v>180</v>
      </c>
      <c r="C252" s="179" t="s">
        <v>180</v>
      </c>
      <c r="D252" s="171"/>
      <c r="E252" s="171"/>
      <c r="F252" s="171"/>
      <c r="G252" s="171"/>
      <c r="H252" s="183" t="str">
        <f t="shared" si="31"/>
        <v/>
      </c>
      <c r="I252" s="140">
        <v>8</v>
      </c>
      <c r="J252" s="140">
        <v>8</v>
      </c>
      <c r="K252" s="140">
        <v>4</v>
      </c>
      <c r="L252" s="184">
        <f t="shared" si="32"/>
        <v>0.5</v>
      </c>
      <c r="M252" s="140"/>
      <c r="N252" s="184">
        <f t="shared" si="33"/>
        <v>0</v>
      </c>
      <c r="O252" s="173">
        <f t="shared" si="34"/>
        <v>8</v>
      </c>
      <c r="P252" s="173">
        <f t="shared" si="35"/>
        <v>8</v>
      </c>
      <c r="Q252" s="173" t="str">
        <f t="shared" si="36"/>
        <v/>
      </c>
      <c r="R252" s="185" t="str">
        <f t="shared" si="37"/>
        <v/>
      </c>
    </row>
    <row r="253" spans="1:18" x14ac:dyDescent="0.2">
      <c r="A253" s="89" t="s">
        <v>445</v>
      </c>
      <c r="B253" s="179" t="s">
        <v>182</v>
      </c>
      <c r="C253" s="179" t="s">
        <v>183</v>
      </c>
      <c r="D253" s="171">
        <v>1</v>
      </c>
      <c r="E253" s="171">
        <v>1</v>
      </c>
      <c r="F253" s="171"/>
      <c r="G253" s="171"/>
      <c r="H253" s="183">
        <f t="shared" si="31"/>
        <v>0</v>
      </c>
      <c r="I253" s="140">
        <v>191</v>
      </c>
      <c r="J253" s="140">
        <v>189</v>
      </c>
      <c r="K253" s="140">
        <v>111</v>
      </c>
      <c r="L253" s="184">
        <f t="shared" si="32"/>
        <v>0.58730158730158732</v>
      </c>
      <c r="M253" s="140">
        <v>1</v>
      </c>
      <c r="N253" s="184">
        <f t="shared" si="33"/>
        <v>5.263157894736842E-3</v>
      </c>
      <c r="O253" s="173">
        <f t="shared" si="34"/>
        <v>192</v>
      </c>
      <c r="P253" s="173">
        <f t="shared" si="35"/>
        <v>190</v>
      </c>
      <c r="Q253" s="173">
        <f t="shared" si="36"/>
        <v>1</v>
      </c>
      <c r="R253" s="185">
        <f t="shared" si="37"/>
        <v>5.235602094240838E-3</v>
      </c>
    </row>
    <row r="254" spans="1:18" x14ac:dyDescent="0.2">
      <c r="A254" s="89" t="s">
        <v>445</v>
      </c>
      <c r="B254" s="179" t="s">
        <v>182</v>
      </c>
      <c r="C254" s="179" t="s">
        <v>184</v>
      </c>
      <c r="D254" s="171"/>
      <c r="E254" s="171"/>
      <c r="F254" s="171"/>
      <c r="G254" s="171"/>
      <c r="H254" s="183" t="str">
        <f t="shared" si="31"/>
        <v/>
      </c>
      <c r="I254" s="140">
        <v>8</v>
      </c>
      <c r="J254" s="140">
        <v>8</v>
      </c>
      <c r="K254" s="140">
        <v>7</v>
      </c>
      <c r="L254" s="184">
        <f t="shared" si="32"/>
        <v>0.875</v>
      </c>
      <c r="M254" s="140"/>
      <c r="N254" s="184">
        <f t="shared" si="33"/>
        <v>0</v>
      </c>
      <c r="O254" s="173">
        <f t="shared" si="34"/>
        <v>8</v>
      </c>
      <c r="P254" s="173">
        <f t="shared" si="35"/>
        <v>8</v>
      </c>
      <c r="Q254" s="173" t="str">
        <f t="shared" si="36"/>
        <v/>
      </c>
      <c r="R254" s="185" t="str">
        <f t="shared" si="37"/>
        <v/>
      </c>
    </row>
    <row r="255" spans="1:18" x14ac:dyDescent="0.2">
      <c r="A255" s="89" t="s">
        <v>445</v>
      </c>
      <c r="B255" s="179" t="s">
        <v>542</v>
      </c>
      <c r="C255" s="179" t="s">
        <v>118</v>
      </c>
      <c r="D255" s="171"/>
      <c r="E255" s="171"/>
      <c r="F255" s="171"/>
      <c r="G255" s="171"/>
      <c r="H255" s="183" t="str">
        <f t="shared" si="31"/>
        <v/>
      </c>
      <c r="I255" s="140">
        <v>3</v>
      </c>
      <c r="J255" s="140">
        <v>3</v>
      </c>
      <c r="K255" s="140"/>
      <c r="L255" s="184">
        <f t="shared" si="32"/>
        <v>0</v>
      </c>
      <c r="M255" s="140"/>
      <c r="N255" s="184">
        <f t="shared" si="33"/>
        <v>0</v>
      </c>
      <c r="O255" s="173">
        <f t="shared" si="34"/>
        <v>3</v>
      </c>
      <c r="P255" s="173">
        <f t="shared" si="35"/>
        <v>3</v>
      </c>
      <c r="Q255" s="173" t="str">
        <f t="shared" si="36"/>
        <v/>
      </c>
      <c r="R255" s="185" t="str">
        <f t="shared" si="37"/>
        <v/>
      </c>
    </row>
    <row r="256" spans="1:18" x14ac:dyDescent="0.2">
      <c r="A256" s="89" t="s">
        <v>445</v>
      </c>
      <c r="B256" s="179" t="s">
        <v>187</v>
      </c>
      <c r="C256" s="179" t="s">
        <v>188</v>
      </c>
      <c r="D256" s="171"/>
      <c r="E256" s="171"/>
      <c r="F256" s="171"/>
      <c r="G256" s="171"/>
      <c r="H256" s="183" t="str">
        <f t="shared" si="31"/>
        <v/>
      </c>
      <c r="I256" s="140">
        <v>17</v>
      </c>
      <c r="J256" s="140">
        <v>14</v>
      </c>
      <c r="K256" s="140">
        <v>5</v>
      </c>
      <c r="L256" s="184">
        <f t="shared" si="32"/>
        <v>0.35714285714285715</v>
      </c>
      <c r="M256" s="140">
        <v>3</v>
      </c>
      <c r="N256" s="184">
        <f t="shared" si="33"/>
        <v>0.17647058823529413</v>
      </c>
      <c r="O256" s="173">
        <f t="shared" si="34"/>
        <v>17</v>
      </c>
      <c r="P256" s="173">
        <f t="shared" si="35"/>
        <v>14</v>
      </c>
      <c r="Q256" s="173">
        <f t="shared" si="36"/>
        <v>3</v>
      </c>
      <c r="R256" s="185">
        <f t="shared" si="37"/>
        <v>0.17647058823529413</v>
      </c>
    </row>
    <row r="257" spans="1:18" x14ac:dyDescent="0.2">
      <c r="A257" s="89" t="s">
        <v>445</v>
      </c>
      <c r="B257" s="179" t="s">
        <v>189</v>
      </c>
      <c r="C257" s="179" t="s">
        <v>190</v>
      </c>
      <c r="D257" s="171"/>
      <c r="E257" s="171"/>
      <c r="F257" s="171"/>
      <c r="G257" s="171"/>
      <c r="H257" s="183" t="str">
        <f t="shared" si="31"/>
        <v/>
      </c>
      <c r="I257" s="140">
        <v>12</v>
      </c>
      <c r="J257" s="140">
        <v>12</v>
      </c>
      <c r="K257" s="140">
        <v>7</v>
      </c>
      <c r="L257" s="184">
        <f t="shared" si="32"/>
        <v>0.58333333333333337</v>
      </c>
      <c r="M257" s="140"/>
      <c r="N257" s="184">
        <f t="shared" si="33"/>
        <v>0</v>
      </c>
      <c r="O257" s="173">
        <f t="shared" si="34"/>
        <v>12</v>
      </c>
      <c r="P257" s="173">
        <f t="shared" si="35"/>
        <v>12</v>
      </c>
      <c r="Q257" s="173" t="str">
        <f t="shared" si="36"/>
        <v/>
      </c>
      <c r="R257" s="185" t="str">
        <f t="shared" si="37"/>
        <v/>
      </c>
    </row>
    <row r="258" spans="1:18" x14ac:dyDescent="0.2">
      <c r="A258" s="89" t="s">
        <v>445</v>
      </c>
      <c r="B258" s="179" t="s">
        <v>195</v>
      </c>
      <c r="C258" s="179" t="s">
        <v>253</v>
      </c>
      <c r="D258" s="171"/>
      <c r="E258" s="171"/>
      <c r="F258" s="171"/>
      <c r="G258" s="171"/>
      <c r="H258" s="183" t="str">
        <f t="shared" si="31"/>
        <v/>
      </c>
      <c r="I258" s="140">
        <v>1</v>
      </c>
      <c r="J258" s="140">
        <v>1</v>
      </c>
      <c r="K258" s="140"/>
      <c r="L258" s="184">
        <f t="shared" si="32"/>
        <v>0</v>
      </c>
      <c r="M258" s="140"/>
      <c r="N258" s="184">
        <f t="shared" si="33"/>
        <v>0</v>
      </c>
      <c r="O258" s="173">
        <f t="shared" si="34"/>
        <v>1</v>
      </c>
      <c r="P258" s="173">
        <f t="shared" si="35"/>
        <v>1</v>
      </c>
      <c r="Q258" s="173" t="str">
        <f t="shared" si="36"/>
        <v/>
      </c>
      <c r="R258" s="185" t="str">
        <f t="shared" si="37"/>
        <v/>
      </c>
    </row>
    <row r="259" spans="1:18" x14ac:dyDescent="0.2">
      <c r="A259" s="89" t="s">
        <v>445</v>
      </c>
      <c r="B259" s="179" t="s">
        <v>491</v>
      </c>
      <c r="C259" s="179" t="s">
        <v>403</v>
      </c>
      <c r="D259" s="171"/>
      <c r="E259" s="171"/>
      <c r="F259" s="171"/>
      <c r="G259" s="171"/>
      <c r="H259" s="183" t="str">
        <f t="shared" si="31"/>
        <v/>
      </c>
      <c r="I259" s="140">
        <v>198</v>
      </c>
      <c r="J259" s="140">
        <v>164</v>
      </c>
      <c r="K259" s="140">
        <v>137</v>
      </c>
      <c r="L259" s="184">
        <f t="shared" si="32"/>
        <v>0.83536585365853655</v>
      </c>
      <c r="M259" s="140">
        <v>34</v>
      </c>
      <c r="N259" s="184">
        <f t="shared" si="33"/>
        <v>0.17171717171717171</v>
      </c>
      <c r="O259" s="173">
        <f t="shared" si="34"/>
        <v>198</v>
      </c>
      <c r="P259" s="173">
        <f t="shared" si="35"/>
        <v>164</v>
      </c>
      <c r="Q259" s="173">
        <f t="shared" si="36"/>
        <v>34</v>
      </c>
      <c r="R259" s="185">
        <f t="shared" si="37"/>
        <v>0.17171717171717171</v>
      </c>
    </row>
    <row r="260" spans="1:18" x14ac:dyDescent="0.2">
      <c r="A260" s="89" t="s">
        <v>445</v>
      </c>
      <c r="B260" s="179" t="s">
        <v>198</v>
      </c>
      <c r="C260" s="179" t="s">
        <v>199</v>
      </c>
      <c r="D260" s="171"/>
      <c r="E260" s="171"/>
      <c r="F260" s="171"/>
      <c r="G260" s="171"/>
      <c r="H260" s="183" t="str">
        <f t="shared" si="31"/>
        <v/>
      </c>
      <c r="I260" s="140">
        <v>81</v>
      </c>
      <c r="J260" s="140">
        <v>79</v>
      </c>
      <c r="K260" s="140">
        <v>40</v>
      </c>
      <c r="L260" s="184">
        <f t="shared" si="32"/>
        <v>0.50632911392405067</v>
      </c>
      <c r="M260" s="140">
        <v>2</v>
      </c>
      <c r="N260" s="184">
        <f t="shared" si="33"/>
        <v>2.4691358024691357E-2</v>
      </c>
      <c r="O260" s="173">
        <f t="shared" si="34"/>
        <v>81</v>
      </c>
      <c r="P260" s="173">
        <f t="shared" si="35"/>
        <v>79</v>
      </c>
      <c r="Q260" s="173">
        <f t="shared" si="36"/>
        <v>2</v>
      </c>
      <c r="R260" s="185">
        <f t="shared" si="37"/>
        <v>2.4691358024691357E-2</v>
      </c>
    </row>
    <row r="261" spans="1:18" x14ac:dyDescent="0.2">
      <c r="A261" s="89" t="s">
        <v>445</v>
      </c>
      <c r="B261" s="179" t="s">
        <v>202</v>
      </c>
      <c r="C261" s="179" t="s">
        <v>203</v>
      </c>
      <c r="D261" s="171"/>
      <c r="E261" s="171"/>
      <c r="F261" s="171"/>
      <c r="G261" s="171"/>
      <c r="H261" s="183" t="str">
        <f t="shared" si="31"/>
        <v/>
      </c>
      <c r="I261" s="140">
        <v>188</v>
      </c>
      <c r="J261" s="140">
        <v>166</v>
      </c>
      <c r="K261" s="140">
        <v>85</v>
      </c>
      <c r="L261" s="184">
        <f t="shared" si="32"/>
        <v>0.51204819277108438</v>
      </c>
      <c r="M261" s="140">
        <v>22</v>
      </c>
      <c r="N261" s="184">
        <f t="shared" si="33"/>
        <v>0.11702127659574468</v>
      </c>
      <c r="O261" s="173">
        <f t="shared" si="34"/>
        <v>188</v>
      </c>
      <c r="P261" s="173">
        <f t="shared" si="35"/>
        <v>166</v>
      </c>
      <c r="Q261" s="173">
        <f t="shared" si="36"/>
        <v>22</v>
      </c>
      <c r="R261" s="185">
        <f t="shared" si="37"/>
        <v>0.11702127659574468</v>
      </c>
    </row>
    <row r="262" spans="1:18" x14ac:dyDescent="0.2">
      <c r="A262" s="89" t="s">
        <v>445</v>
      </c>
      <c r="B262" s="179" t="s">
        <v>204</v>
      </c>
      <c r="C262" s="179" t="s">
        <v>205</v>
      </c>
      <c r="D262" s="171"/>
      <c r="E262" s="171"/>
      <c r="F262" s="171"/>
      <c r="G262" s="171"/>
      <c r="H262" s="183" t="str">
        <f t="shared" si="31"/>
        <v/>
      </c>
      <c r="I262" s="140">
        <v>5907</v>
      </c>
      <c r="J262" s="140">
        <v>5851</v>
      </c>
      <c r="K262" s="140">
        <v>5544</v>
      </c>
      <c r="L262" s="184">
        <f t="shared" si="32"/>
        <v>0.94753033669458209</v>
      </c>
      <c r="M262" s="140">
        <v>56</v>
      </c>
      <c r="N262" s="184">
        <f t="shared" si="33"/>
        <v>9.4802776367022175E-3</v>
      </c>
      <c r="O262" s="173">
        <f t="shared" si="34"/>
        <v>5907</v>
      </c>
      <c r="P262" s="173">
        <f t="shared" si="35"/>
        <v>5851</v>
      </c>
      <c r="Q262" s="173">
        <f t="shared" si="36"/>
        <v>56</v>
      </c>
      <c r="R262" s="185">
        <f t="shared" si="37"/>
        <v>9.4802776367022175E-3</v>
      </c>
    </row>
    <row r="263" spans="1:18" x14ac:dyDescent="0.2">
      <c r="A263" s="89" t="s">
        <v>445</v>
      </c>
      <c r="B263" s="179" t="s">
        <v>204</v>
      </c>
      <c r="C263" s="179" t="s">
        <v>206</v>
      </c>
      <c r="D263" s="171"/>
      <c r="E263" s="171"/>
      <c r="F263" s="171"/>
      <c r="G263" s="171"/>
      <c r="H263" s="183" t="str">
        <f t="shared" si="31"/>
        <v/>
      </c>
      <c r="I263" s="140">
        <v>7455</v>
      </c>
      <c r="J263" s="140">
        <v>7301</v>
      </c>
      <c r="K263" s="140">
        <v>6708</v>
      </c>
      <c r="L263" s="184">
        <f t="shared" si="32"/>
        <v>0.91877824955485554</v>
      </c>
      <c r="M263" s="140">
        <v>154</v>
      </c>
      <c r="N263" s="184">
        <f t="shared" si="33"/>
        <v>2.0657276995305163E-2</v>
      </c>
      <c r="O263" s="173">
        <f t="shared" si="34"/>
        <v>7455</v>
      </c>
      <c r="P263" s="173">
        <f t="shared" si="35"/>
        <v>7301</v>
      </c>
      <c r="Q263" s="173">
        <f t="shared" si="36"/>
        <v>154</v>
      </c>
      <c r="R263" s="185">
        <f t="shared" si="37"/>
        <v>2.0657276995305163E-2</v>
      </c>
    </row>
    <row r="264" spans="1:18" x14ac:dyDescent="0.2">
      <c r="A264" s="89" t="s">
        <v>445</v>
      </c>
      <c r="B264" s="179" t="s">
        <v>204</v>
      </c>
      <c r="C264" s="179" t="s">
        <v>388</v>
      </c>
      <c r="D264" s="171"/>
      <c r="E264" s="171"/>
      <c r="F264" s="171"/>
      <c r="G264" s="171"/>
      <c r="H264" s="183" t="str">
        <f t="shared" si="31"/>
        <v/>
      </c>
      <c r="I264" s="140">
        <v>1676</v>
      </c>
      <c r="J264" s="140">
        <v>1646</v>
      </c>
      <c r="K264" s="140">
        <v>1620</v>
      </c>
      <c r="L264" s="184">
        <f t="shared" si="32"/>
        <v>0.9842041312272175</v>
      </c>
      <c r="M264" s="140">
        <v>30</v>
      </c>
      <c r="N264" s="184">
        <f t="shared" si="33"/>
        <v>1.7899761336515514E-2</v>
      </c>
      <c r="O264" s="173">
        <f t="shared" si="34"/>
        <v>1676</v>
      </c>
      <c r="P264" s="173">
        <f t="shared" si="35"/>
        <v>1646</v>
      </c>
      <c r="Q264" s="173">
        <f t="shared" si="36"/>
        <v>30</v>
      </c>
      <c r="R264" s="185">
        <f t="shared" si="37"/>
        <v>1.7899761336515514E-2</v>
      </c>
    </row>
    <row r="265" spans="1:18" x14ac:dyDescent="0.2">
      <c r="A265" s="89" t="s">
        <v>445</v>
      </c>
      <c r="B265" s="179" t="s">
        <v>209</v>
      </c>
      <c r="C265" s="179" t="s">
        <v>500</v>
      </c>
      <c r="D265" s="171"/>
      <c r="E265" s="171"/>
      <c r="F265" s="171"/>
      <c r="G265" s="171"/>
      <c r="H265" s="183" t="str">
        <f t="shared" si="31"/>
        <v/>
      </c>
      <c r="I265" s="140">
        <v>45</v>
      </c>
      <c r="J265" s="140">
        <v>44</v>
      </c>
      <c r="K265" s="140">
        <v>14</v>
      </c>
      <c r="L265" s="184">
        <f t="shared" si="32"/>
        <v>0.31818181818181818</v>
      </c>
      <c r="M265" s="140">
        <v>1</v>
      </c>
      <c r="N265" s="184">
        <f t="shared" si="33"/>
        <v>2.2222222222222223E-2</v>
      </c>
      <c r="O265" s="173">
        <f t="shared" si="34"/>
        <v>45</v>
      </c>
      <c r="P265" s="173">
        <f t="shared" si="35"/>
        <v>44</v>
      </c>
      <c r="Q265" s="173">
        <f t="shared" si="36"/>
        <v>1</v>
      </c>
      <c r="R265" s="185">
        <f t="shared" si="37"/>
        <v>2.2222222222222223E-2</v>
      </c>
    </row>
    <row r="266" spans="1:18" x14ac:dyDescent="0.2">
      <c r="A266" s="89" t="s">
        <v>445</v>
      </c>
      <c r="B266" s="179" t="s">
        <v>209</v>
      </c>
      <c r="C266" s="179" t="s">
        <v>493</v>
      </c>
      <c r="D266" s="171"/>
      <c r="E266" s="171"/>
      <c r="F266" s="171"/>
      <c r="G266" s="171"/>
      <c r="H266" s="183" t="str">
        <f t="shared" si="31"/>
        <v/>
      </c>
      <c r="I266" s="140">
        <v>49</v>
      </c>
      <c r="J266" s="140">
        <v>48</v>
      </c>
      <c r="K266" s="140">
        <v>26</v>
      </c>
      <c r="L266" s="184">
        <f t="shared" si="32"/>
        <v>0.54166666666666663</v>
      </c>
      <c r="M266" s="140">
        <v>1</v>
      </c>
      <c r="N266" s="184">
        <f t="shared" si="33"/>
        <v>2.0408163265306121E-2</v>
      </c>
      <c r="O266" s="173">
        <f t="shared" si="34"/>
        <v>49</v>
      </c>
      <c r="P266" s="173">
        <f t="shared" si="35"/>
        <v>48</v>
      </c>
      <c r="Q266" s="173">
        <f t="shared" si="36"/>
        <v>1</v>
      </c>
      <c r="R266" s="185">
        <f t="shared" si="37"/>
        <v>2.0408163265306121E-2</v>
      </c>
    </row>
    <row r="267" spans="1:18" x14ac:dyDescent="0.2">
      <c r="A267" s="89" t="s">
        <v>445</v>
      </c>
      <c r="B267" s="179" t="s">
        <v>209</v>
      </c>
      <c r="C267" s="179" t="s">
        <v>495</v>
      </c>
      <c r="D267" s="171"/>
      <c r="E267" s="171"/>
      <c r="F267" s="171"/>
      <c r="G267" s="171"/>
      <c r="H267" s="183" t="str">
        <f t="shared" si="31"/>
        <v/>
      </c>
      <c r="I267" s="140">
        <v>18</v>
      </c>
      <c r="J267" s="140">
        <v>18</v>
      </c>
      <c r="K267" s="140">
        <v>2</v>
      </c>
      <c r="L267" s="184">
        <f t="shared" si="32"/>
        <v>0.1111111111111111</v>
      </c>
      <c r="M267" s="140"/>
      <c r="N267" s="184">
        <f t="shared" si="33"/>
        <v>0</v>
      </c>
      <c r="O267" s="173">
        <f t="shared" si="34"/>
        <v>18</v>
      </c>
      <c r="P267" s="173">
        <f t="shared" si="35"/>
        <v>18</v>
      </c>
      <c r="Q267" s="173" t="str">
        <f t="shared" si="36"/>
        <v/>
      </c>
      <c r="R267" s="185" t="str">
        <f t="shared" si="37"/>
        <v/>
      </c>
    </row>
    <row r="268" spans="1:18" x14ac:dyDescent="0.2">
      <c r="A268" s="89" t="s">
        <v>445</v>
      </c>
      <c r="B268" s="179" t="s">
        <v>209</v>
      </c>
      <c r="C268" s="179" t="s">
        <v>517</v>
      </c>
      <c r="D268" s="171"/>
      <c r="E268" s="171"/>
      <c r="F268" s="171"/>
      <c r="G268" s="171"/>
      <c r="H268" s="183" t="str">
        <f t="shared" si="31"/>
        <v/>
      </c>
      <c r="I268" s="140">
        <v>10</v>
      </c>
      <c r="J268" s="140">
        <v>10</v>
      </c>
      <c r="K268" s="140">
        <v>5</v>
      </c>
      <c r="L268" s="184">
        <f t="shared" si="32"/>
        <v>0.5</v>
      </c>
      <c r="M268" s="140"/>
      <c r="N268" s="184">
        <f t="shared" si="33"/>
        <v>0</v>
      </c>
      <c r="O268" s="173">
        <f t="shared" si="34"/>
        <v>10</v>
      </c>
      <c r="P268" s="173">
        <f t="shared" si="35"/>
        <v>10</v>
      </c>
      <c r="Q268" s="173" t="str">
        <f t="shared" si="36"/>
        <v/>
      </c>
      <c r="R268" s="185" t="str">
        <f t="shared" si="37"/>
        <v/>
      </c>
    </row>
    <row r="269" spans="1:18" ht="29" x14ac:dyDescent="0.2">
      <c r="A269" s="89" t="s">
        <v>445</v>
      </c>
      <c r="B269" s="179" t="s">
        <v>212</v>
      </c>
      <c r="C269" s="179" t="s">
        <v>214</v>
      </c>
      <c r="D269" s="171"/>
      <c r="E269" s="171"/>
      <c r="F269" s="171"/>
      <c r="G269" s="171"/>
      <c r="H269" s="183" t="str">
        <f t="shared" si="31"/>
        <v/>
      </c>
      <c r="I269" s="140">
        <v>769</v>
      </c>
      <c r="J269" s="140">
        <v>644</v>
      </c>
      <c r="K269" s="140">
        <v>352</v>
      </c>
      <c r="L269" s="184">
        <f t="shared" si="32"/>
        <v>0.54658385093167705</v>
      </c>
      <c r="M269" s="140">
        <v>125</v>
      </c>
      <c r="N269" s="184">
        <f t="shared" si="33"/>
        <v>0.1625487646293888</v>
      </c>
      <c r="O269" s="173">
        <f t="shared" si="34"/>
        <v>769</v>
      </c>
      <c r="P269" s="173">
        <f t="shared" si="35"/>
        <v>644</v>
      </c>
      <c r="Q269" s="173">
        <f t="shared" si="36"/>
        <v>125</v>
      </c>
      <c r="R269" s="185">
        <f t="shared" si="37"/>
        <v>0.1625487646293888</v>
      </c>
    </row>
    <row r="270" spans="1:18" x14ac:dyDescent="0.2">
      <c r="A270" s="89" t="s">
        <v>445</v>
      </c>
      <c r="B270" s="179" t="s">
        <v>215</v>
      </c>
      <c r="C270" s="179" t="s">
        <v>216</v>
      </c>
      <c r="D270" s="171"/>
      <c r="E270" s="171"/>
      <c r="F270" s="171"/>
      <c r="G270" s="171"/>
      <c r="H270" s="183" t="str">
        <f t="shared" ref="H270:H278" si="38">IF((E270+G270)&lt;&gt;0,G270/(E270+G270),"")</f>
        <v/>
      </c>
      <c r="I270" s="140">
        <v>269</v>
      </c>
      <c r="J270" s="140">
        <v>263</v>
      </c>
      <c r="K270" s="140">
        <v>89</v>
      </c>
      <c r="L270" s="184">
        <f t="shared" ref="L270:L279" si="39">IF(J270&lt;&gt;0,K270/J270,"")</f>
        <v>0.33840304182509506</v>
      </c>
      <c r="M270" s="140">
        <v>6</v>
      </c>
      <c r="N270" s="184">
        <f t="shared" ref="N270:N278" si="40">IF((J270+M270)&lt;&gt;0,M270/(J270+M270),"")</f>
        <v>2.2304832713754646E-2</v>
      </c>
      <c r="O270" s="173">
        <f t="shared" ref="O270:O278" si="41">IF(SUM(D270,I270)&gt;0,SUM(D270,I270),"")</f>
        <v>269</v>
      </c>
      <c r="P270" s="173">
        <f t="shared" ref="P270:P278" si="42">IF( SUM(E270,J270)&gt;0, SUM(E270,J270),"")</f>
        <v>263</v>
      </c>
      <c r="Q270" s="173">
        <f t="shared" ref="Q270:Q278" si="43">IF(SUM(G270,M270)&gt;0,SUM(G270,M270),"")</f>
        <v>6</v>
      </c>
      <c r="R270" s="185">
        <f t="shared" ref="R270:R278" si="44">IFERROR(IF((P270+Q270)&lt;&gt;0,Q270/(P270+Q270),""),"")</f>
        <v>2.2304832713754646E-2</v>
      </c>
    </row>
    <row r="271" spans="1:18" x14ac:dyDescent="0.2">
      <c r="A271" s="89" t="s">
        <v>445</v>
      </c>
      <c r="B271" s="179" t="s">
        <v>220</v>
      </c>
      <c r="C271" s="179" t="s">
        <v>221</v>
      </c>
      <c r="D271" s="171"/>
      <c r="E271" s="171"/>
      <c r="F271" s="171"/>
      <c r="G271" s="171"/>
      <c r="H271" s="183" t="str">
        <f t="shared" si="38"/>
        <v/>
      </c>
      <c r="I271" s="140">
        <v>5</v>
      </c>
      <c r="J271" s="140">
        <v>5</v>
      </c>
      <c r="K271" s="140"/>
      <c r="L271" s="184">
        <f t="shared" si="39"/>
        <v>0</v>
      </c>
      <c r="M271" s="140"/>
      <c r="N271" s="184">
        <f t="shared" si="40"/>
        <v>0</v>
      </c>
      <c r="O271" s="173">
        <f t="shared" si="41"/>
        <v>5</v>
      </c>
      <c r="P271" s="173">
        <f t="shared" si="42"/>
        <v>5</v>
      </c>
      <c r="Q271" s="173" t="str">
        <f t="shared" si="43"/>
        <v/>
      </c>
      <c r="R271" s="185" t="str">
        <f t="shared" si="44"/>
        <v/>
      </c>
    </row>
    <row r="272" spans="1:18" ht="29" x14ac:dyDescent="0.2">
      <c r="A272" s="89" t="s">
        <v>445</v>
      </c>
      <c r="B272" s="179" t="s">
        <v>220</v>
      </c>
      <c r="C272" s="179" t="s">
        <v>222</v>
      </c>
      <c r="D272" s="171"/>
      <c r="E272" s="171"/>
      <c r="F272" s="171"/>
      <c r="G272" s="171"/>
      <c r="H272" s="183" t="str">
        <f t="shared" si="38"/>
        <v/>
      </c>
      <c r="I272" s="140">
        <v>25</v>
      </c>
      <c r="J272" s="140">
        <v>25</v>
      </c>
      <c r="K272" s="140">
        <v>8</v>
      </c>
      <c r="L272" s="184">
        <f t="shared" si="39"/>
        <v>0.32</v>
      </c>
      <c r="M272" s="140"/>
      <c r="N272" s="184">
        <f t="shared" si="40"/>
        <v>0</v>
      </c>
      <c r="O272" s="173">
        <f t="shared" si="41"/>
        <v>25</v>
      </c>
      <c r="P272" s="173">
        <f t="shared" si="42"/>
        <v>25</v>
      </c>
      <c r="Q272" s="173" t="str">
        <f t="shared" si="43"/>
        <v/>
      </c>
      <c r="R272" s="185" t="str">
        <f t="shared" si="44"/>
        <v/>
      </c>
    </row>
    <row r="273" spans="1:18" x14ac:dyDescent="0.2">
      <c r="A273" s="89" t="s">
        <v>445</v>
      </c>
      <c r="B273" s="179" t="s">
        <v>220</v>
      </c>
      <c r="C273" s="179" t="s">
        <v>223</v>
      </c>
      <c r="D273" s="171"/>
      <c r="E273" s="171"/>
      <c r="F273" s="171"/>
      <c r="G273" s="171"/>
      <c r="H273" s="183" t="str">
        <f t="shared" si="38"/>
        <v/>
      </c>
      <c r="I273" s="140">
        <v>5</v>
      </c>
      <c r="J273" s="140">
        <v>4</v>
      </c>
      <c r="K273" s="140">
        <v>2</v>
      </c>
      <c r="L273" s="184">
        <f t="shared" si="39"/>
        <v>0.5</v>
      </c>
      <c r="M273" s="140">
        <v>1</v>
      </c>
      <c r="N273" s="184">
        <f t="shared" si="40"/>
        <v>0.2</v>
      </c>
      <c r="O273" s="173">
        <f t="shared" si="41"/>
        <v>5</v>
      </c>
      <c r="P273" s="173">
        <f t="shared" si="42"/>
        <v>4</v>
      </c>
      <c r="Q273" s="173">
        <f t="shared" si="43"/>
        <v>1</v>
      </c>
      <c r="R273" s="185">
        <f t="shared" si="44"/>
        <v>0.2</v>
      </c>
    </row>
    <row r="274" spans="1:18" x14ac:dyDescent="0.2">
      <c r="A274" s="89" t="s">
        <v>445</v>
      </c>
      <c r="B274" s="179" t="s">
        <v>220</v>
      </c>
      <c r="C274" s="179" t="s">
        <v>224</v>
      </c>
      <c r="D274" s="171"/>
      <c r="E274" s="171"/>
      <c r="F274" s="171"/>
      <c r="G274" s="171"/>
      <c r="H274" s="183" t="str">
        <f t="shared" si="38"/>
        <v/>
      </c>
      <c r="I274" s="140">
        <v>33</v>
      </c>
      <c r="J274" s="140">
        <v>33</v>
      </c>
      <c r="K274" s="140">
        <v>17</v>
      </c>
      <c r="L274" s="184">
        <f t="shared" si="39"/>
        <v>0.51515151515151514</v>
      </c>
      <c r="M274" s="140"/>
      <c r="N274" s="184">
        <f t="shared" si="40"/>
        <v>0</v>
      </c>
      <c r="O274" s="173">
        <f t="shared" si="41"/>
        <v>33</v>
      </c>
      <c r="P274" s="173">
        <f t="shared" si="42"/>
        <v>33</v>
      </c>
      <c r="Q274" s="173" t="str">
        <f t="shared" si="43"/>
        <v/>
      </c>
      <c r="R274" s="185" t="str">
        <f t="shared" si="44"/>
        <v/>
      </c>
    </row>
    <row r="275" spans="1:18" ht="29" x14ac:dyDescent="0.2">
      <c r="A275" s="89" t="s">
        <v>445</v>
      </c>
      <c r="B275" s="179" t="s">
        <v>220</v>
      </c>
      <c r="C275" s="179" t="s">
        <v>226</v>
      </c>
      <c r="D275" s="171"/>
      <c r="E275" s="171"/>
      <c r="F275" s="171"/>
      <c r="G275" s="171"/>
      <c r="H275" s="183" t="str">
        <f t="shared" si="38"/>
        <v/>
      </c>
      <c r="I275" s="140">
        <v>23</v>
      </c>
      <c r="J275" s="140">
        <v>23</v>
      </c>
      <c r="K275" s="140">
        <v>9</v>
      </c>
      <c r="L275" s="184">
        <f t="shared" si="39"/>
        <v>0.39130434782608697</v>
      </c>
      <c r="M275" s="140"/>
      <c r="N275" s="184">
        <f t="shared" si="40"/>
        <v>0</v>
      </c>
      <c r="O275" s="173">
        <f t="shared" si="41"/>
        <v>23</v>
      </c>
      <c r="P275" s="173">
        <f t="shared" si="42"/>
        <v>23</v>
      </c>
      <c r="Q275" s="173" t="str">
        <f t="shared" si="43"/>
        <v/>
      </c>
      <c r="R275" s="185" t="str">
        <f t="shared" si="44"/>
        <v/>
      </c>
    </row>
    <row r="276" spans="1:18" x14ac:dyDescent="0.2">
      <c r="A276" s="89" t="s">
        <v>445</v>
      </c>
      <c r="B276" s="179" t="s">
        <v>227</v>
      </c>
      <c r="C276" s="179" t="s">
        <v>228</v>
      </c>
      <c r="D276" s="171"/>
      <c r="E276" s="171"/>
      <c r="F276" s="171"/>
      <c r="G276" s="171"/>
      <c r="H276" s="183" t="str">
        <f t="shared" si="38"/>
        <v/>
      </c>
      <c r="I276" s="140">
        <v>90</v>
      </c>
      <c r="J276" s="140">
        <v>88</v>
      </c>
      <c r="K276" s="140">
        <v>4</v>
      </c>
      <c r="L276" s="184">
        <f t="shared" si="39"/>
        <v>4.5454545454545456E-2</v>
      </c>
      <c r="M276" s="140">
        <v>2</v>
      </c>
      <c r="N276" s="184">
        <f t="shared" si="40"/>
        <v>2.2222222222222223E-2</v>
      </c>
      <c r="O276" s="173">
        <f t="shared" si="41"/>
        <v>90</v>
      </c>
      <c r="P276" s="173">
        <f t="shared" si="42"/>
        <v>88</v>
      </c>
      <c r="Q276" s="173">
        <f t="shared" si="43"/>
        <v>2</v>
      </c>
      <c r="R276" s="185">
        <f t="shared" si="44"/>
        <v>2.2222222222222223E-2</v>
      </c>
    </row>
    <row r="277" spans="1:18" x14ac:dyDescent="0.2">
      <c r="A277" s="89" t="s">
        <v>445</v>
      </c>
      <c r="B277" s="179" t="s">
        <v>545</v>
      </c>
      <c r="C277" s="179" t="s">
        <v>231</v>
      </c>
      <c r="D277" s="171"/>
      <c r="E277" s="171"/>
      <c r="F277" s="171"/>
      <c r="G277" s="171"/>
      <c r="H277" s="183" t="str">
        <f t="shared" si="38"/>
        <v/>
      </c>
      <c r="I277" s="140">
        <v>6</v>
      </c>
      <c r="J277" s="140">
        <v>6</v>
      </c>
      <c r="K277" s="140">
        <v>4</v>
      </c>
      <c r="L277" s="184">
        <f t="shared" si="39"/>
        <v>0.66666666666666663</v>
      </c>
      <c r="M277" s="140"/>
      <c r="N277" s="184">
        <f t="shared" ref="N277" si="45">IF((J277+M277)&lt;&gt;0,M277/(J277+M277),"")</f>
        <v>0</v>
      </c>
      <c r="O277" s="173">
        <f t="shared" ref="O277" si="46">IF(SUM(D277,I277)&gt;0,SUM(D277,I277),"")</f>
        <v>6</v>
      </c>
      <c r="P277" s="173">
        <f t="shared" ref="P277" si="47">IF( SUM(E277,J277)&gt;0, SUM(E277,J277),"")</f>
        <v>6</v>
      </c>
      <c r="Q277" s="173" t="str">
        <f t="shared" ref="Q277" si="48">IF(SUM(G277,M277)&gt;0,SUM(G277,M277),"")</f>
        <v/>
      </c>
      <c r="R277" s="185" t="str">
        <f t="shared" ref="R277" si="49">IFERROR(IF((P277+Q277)&lt;&gt;0,Q277/(P277+Q277),""),"")</f>
        <v/>
      </c>
    </row>
    <row r="278" spans="1:18" x14ac:dyDescent="0.2">
      <c r="A278" s="89" t="s">
        <v>445</v>
      </c>
      <c r="B278" s="179" t="s">
        <v>234</v>
      </c>
      <c r="C278" s="179" t="s">
        <v>235</v>
      </c>
      <c r="D278" s="171"/>
      <c r="E278" s="171"/>
      <c r="F278" s="171"/>
      <c r="G278" s="171"/>
      <c r="H278" s="183" t="str">
        <f t="shared" si="38"/>
        <v/>
      </c>
      <c r="I278" s="140">
        <v>6</v>
      </c>
      <c r="J278" s="140">
        <v>6</v>
      </c>
      <c r="K278" s="140">
        <v>2</v>
      </c>
      <c r="L278" s="184">
        <f t="shared" si="39"/>
        <v>0.33333333333333331</v>
      </c>
      <c r="M278" s="140"/>
      <c r="N278" s="184">
        <f t="shared" si="40"/>
        <v>0</v>
      </c>
      <c r="O278" s="173">
        <f t="shared" si="41"/>
        <v>6</v>
      </c>
      <c r="P278" s="173">
        <f t="shared" si="42"/>
        <v>6</v>
      </c>
      <c r="Q278" s="173" t="str">
        <f t="shared" si="43"/>
        <v/>
      </c>
      <c r="R278" s="185" t="str">
        <f t="shared" si="44"/>
        <v/>
      </c>
    </row>
    <row r="279" spans="1:18" x14ac:dyDescent="0.2">
      <c r="L279" t="str">
        <f t="shared" si="39"/>
        <v/>
      </c>
      <c r="N279" t="str">
        <f>IF(I279&lt;&gt;0,M279/I279,"")</f>
        <v/>
      </c>
      <c r="R279" t="str">
        <f>IFERROR(IF(O279&lt;&gt;0,Q279/O279,""),"")</f>
        <v/>
      </c>
    </row>
    <row r="281" spans="1:18" ht="16" thickBot="1" x14ac:dyDescent="0.25"/>
    <row r="282" spans="1:18" ht="32" x14ac:dyDescent="0.2">
      <c r="C282" s="20" t="str">
        <f>"Selection Sub total in 2020"</f>
        <v>Selection Sub total in 2020</v>
      </c>
      <c r="D282" s="21">
        <f>SUBTOTAL(9,D2:D278)</f>
        <v>3</v>
      </c>
      <c r="E282" s="21">
        <f>SUBTOTAL(9,E2:E278)</f>
        <v>3</v>
      </c>
      <c r="F282" s="21">
        <f>SUBTOTAL(9,F2:F278)</f>
        <v>0</v>
      </c>
      <c r="G282" s="21">
        <f>SUBTOTAL(9,G2:G278)</f>
        <v>0</v>
      </c>
      <c r="H282" s="17">
        <f>IF((E282+G282)&lt;&gt;0,G282/(E282+G282),"")</f>
        <v>0</v>
      </c>
      <c r="I282" s="21">
        <f>SUBTOTAL(9,I2:I278)</f>
        <v>266172</v>
      </c>
      <c r="J282" s="21">
        <f>SUBTOTAL(9,J2:J278)</f>
        <v>257397</v>
      </c>
      <c r="K282" s="21">
        <f>SUBTOTAL(9,K2:K278)</f>
        <v>174830</v>
      </c>
      <c r="L282" s="18">
        <f>IF(J282&lt;&gt;0,K282/J282,"")</f>
        <v>0.67922314556890717</v>
      </c>
      <c r="M282" s="21">
        <f>SUBTOTAL(9,M2:M278)</f>
        <v>7060</v>
      </c>
      <c r="N282" s="18">
        <f>IF((J282+M282)&lt;&gt;0,M282/(J282+M282),"")</f>
        <v>2.6696211482396003E-2</v>
      </c>
      <c r="O282" s="21">
        <f>SUBTOTAL(9,O2:O278)</f>
        <v>266175</v>
      </c>
      <c r="P282" s="21">
        <f>SUBTOTAL(9,P2:P278)</f>
        <v>257400</v>
      </c>
      <c r="Q282" s="21">
        <f>SUBTOTAL(9,Q2:Q278)</f>
        <v>7060</v>
      </c>
      <c r="R282" s="19">
        <f>IFERROR(IF((P282+Q282)&lt;&gt;0,Q282/(P282+Q282),""),"")</f>
        <v>2.6695908644029341E-2</v>
      </c>
    </row>
    <row r="283" spans="1:18" ht="32" x14ac:dyDescent="0.2">
      <c r="C283" s="1" t="s">
        <v>530</v>
      </c>
      <c r="D283" s="22">
        <f>SUM(D2:D278)</f>
        <v>3</v>
      </c>
      <c r="E283" s="22">
        <f>SUM(E2:E278)</f>
        <v>3</v>
      </c>
      <c r="F283" s="22">
        <f>SUM(F2:F278)</f>
        <v>0</v>
      </c>
      <c r="G283" s="23">
        <f>SUM(G2:G278)</f>
        <v>0</v>
      </c>
      <c r="H283" s="15">
        <f>IF((E283+G283)&lt;&gt;0,G283/(E283+G283),"")</f>
        <v>0</v>
      </c>
      <c r="I283" s="23">
        <f>SUM(I2:I278)</f>
        <v>266172</v>
      </c>
      <c r="J283" s="23">
        <f>SUM(J2:J278)</f>
        <v>257397</v>
      </c>
      <c r="K283" s="23">
        <f>SUM(K2:K278)</f>
        <v>174830</v>
      </c>
      <c r="L283" s="2">
        <f>IF(J283&lt;&gt;0,K283/J283,"")</f>
        <v>0.67922314556890717</v>
      </c>
      <c r="M283" s="23">
        <f>SUM(M2:M278)</f>
        <v>7060</v>
      </c>
      <c r="N283" s="2">
        <f>IF((J283+M283)&lt;&gt;0,M283/(J283+M283),"")</f>
        <v>2.6696211482396003E-2</v>
      </c>
      <c r="O283" s="23">
        <f>SUM(O2:O278)</f>
        <v>266175</v>
      </c>
      <c r="P283" s="22">
        <f>SUM(P2:P278)</f>
        <v>257400</v>
      </c>
      <c r="Q283" s="22">
        <f>SUM(Q2:Q278)</f>
        <v>7060</v>
      </c>
      <c r="R283" s="24">
        <f>IFERROR(IF((P283+Q283)&lt;&gt;0,Q283/(P283+Q283),""),"")</f>
        <v>2.6695908644029341E-2</v>
      </c>
    </row>
    <row r="284" spans="1:18" ht="49" thickBot="1" x14ac:dyDescent="0.25">
      <c r="C284" s="12" t="s">
        <v>246</v>
      </c>
      <c r="D284" s="13"/>
      <c r="E284" s="13"/>
      <c r="F284" s="13"/>
      <c r="G284" s="16"/>
      <c r="H284" s="16"/>
      <c r="I284" s="16">
        <f>I282/I283</f>
        <v>1</v>
      </c>
      <c r="J284" s="16">
        <f>J282/J283</f>
        <v>1</v>
      </c>
      <c r="K284" s="16">
        <f>K282/K283</f>
        <v>1</v>
      </c>
      <c r="L284" s="16"/>
      <c r="M284" s="16">
        <f>M282/M283</f>
        <v>1</v>
      </c>
      <c r="N284" s="16"/>
      <c r="O284" s="16">
        <f>O282/O283</f>
        <v>1</v>
      </c>
      <c r="P284" s="13">
        <f>P282/P283</f>
        <v>1</v>
      </c>
      <c r="Q284" s="13">
        <f>Q282/Q283</f>
        <v>1</v>
      </c>
      <c r="R284" s="14"/>
    </row>
  </sheetData>
  <protectedRanges>
    <protectedRange password="90E5" sqref="B2:C278" name="Range1_3"/>
  </protectedRanges>
  <autoFilter ref="A1:R279" xr:uid="{00000000-0009-0000-0000-000008000000}">
    <sortState xmlns:xlrd2="http://schemas.microsoft.com/office/spreadsheetml/2017/richdata2" ref="A2:R266">
      <sortCondition ref="A1:A266"/>
    </sortState>
  </autoFilter>
  <sortState xmlns:xlrd2="http://schemas.microsoft.com/office/spreadsheetml/2017/richdata2" ref="A309:S1556">
    <sortCondition ref="S309"/>
  </sortState>
  <dataValidations count="1">
    <dataValidation type="whole" allowBlank="1" showInputMessage="1" showErrorMessage="1" error="Please enter a whole number" sqref="M2:M278 I2:K278 D2:G278" xr:uid="{00000000-0002-0000-0800-000000000000}">
      <formula1>0</formula1>
      <formula2>99999999</formula2>
    </dataValidation>
  </dataValidations>
  <pageMargins left="0.7" right="0.7" top="0.75" bottom="0.75" header="0.3" footer="0.3"/>
  <pageSetup paperSize="9" orientation="portrait" r:id="rId1"/>
</worksheet>
</file>

<file path=docMetadata/LabelInfo.xml><?xml version="1.0" encoding="utf-8"?>
<clbl:labelList xmlns:clbl="http://schemas.microsoft.com/office/2020/mipLabelMetadata">
  <clbl:label id="{8a2c307e-0521-474d-811d-e4135bb254bd}" enabled="1" method="Standard" siteId="{2401f820-b2b4-4e78-9c4b-ca13a0d9c13d}"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CY,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SCHWARZ Guido</dc:creator>
  <cp:lastModifiedBy>Gianna Grün</cp:lastModifiedBy>
  <cp:lastPrinted>2015-03-27T11:17:48Z</cp:lastPrinted>
  <dcterms:created xsi:type="dcterms:W3CDTF">2014-02-27T11:58:57Z</dcterms:created>
  <dcterms:modified xsi:type="dcterms:W3CDTF">2025-06-02T10:08:55Z</dcterms:modified>
</cp:coreProperties>
</file>