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codeName="ThisWorkbook" hidePivotFieldList="1"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DCC8463B-07FB-E441-A5C9-3721316D4401}" xr6:coauthVersionLast="47" xr6:coauthVersionMax="47" xr10:uidLastSave="{00000000-0000-0000-0000-000000000000}"/>
  <bookViews>
    <workbookView xWindow="-41860" yWindow="8160" windowWidth="32460" windowHeight="12040" tabRatio="853"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RO'!$A$1:$R$291</definedName>
    <definedName name="_xlnm._FilterDatabase" localSheetId="1" hidden="1">'Data for consulates'!$A$1:$S$1769</definedName>
    <definedName name="_xlnm._FilterDatabase" localSheetId="3" hidden="1">'Schengen totals - applications'!#REF!</definedName>
    <definedName name="_xlnm._FilterDatabase" localSheetId="6" hidden="1">'Totals - third country '!$A$2:$I$166</definedName>
    <definedName name="_xlnm.Print_Area" localSheetId="1">'Data for consulates'!$A$1:$S$1</definedName>
    <definedName name="tListePays">#REF!</definedName>
  </definedNames>
  <calcPr calcId="191029"/>
  <pivotCaches>
    <pivotCache cacheId="14"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63" i="1" l="1"/>
  <c r="P1763" i="1"/>
  <c r="Q1763" i="1"/>
  <c r="R1763" i="1"/>
  <c r="O1764" i="1"/>
  <c r="P1764" i="1"/>
  <c r="Q1764" i="1"/>
  <c r="R1764" i="1"/>
  <c r="L1763" i="1"/>
  <c r="L1764" i="1"/>
  <c r="H1763" i="1"/>
  <c r="H1764" i="1"/>
  <c r="S1764" i="1" l="1"/>
  <c r="S1763" i="1"/>
  <c r="C294" i="19"/>
  <c r="C1772" i="1"/>
  <c r="N268" i="19"/>
  <c r="O268" i="19"/>
  <c r="P268" i="19"/>
  <c r="Q268" i="19"/>
  <c r="N269" i="19"/>
  <c r="O269" i="19"/>
  <c r="P269" i="19"/>
  <c r="Q269" i="19"/>
  <c r="N270" i="19"/>
  <c r="O270" i="19"/>
  <c r="P270" i="19"/>
  <c r="Q270" i="19"/>
  <c r="N271" i="19"/>
  <c r="O271" i="19"/>
  <c r="P271" i="19"/>
  <c r="Q271" i="19"/>
  <c r="N272" i="19"/>
  <c r="O272" i="19"/>
  <c r="P272" i="19"/>
  <c r="Q272" i="19"/>
  <c r="N273" i="19"/>
  <c r="O273" i="19"/>
  <c r="P273" i="19"/>
  <c r="Q273" i="19"/>
  <c r="N274" i="19"/>
  <c r="O274" i="19"/>
  <c r="P274" i="19"/>
  <c r="Q274" i="19"/>
  <c r="N275" i="19"/>
  <c r="O275" i="19"/>
  <c r="P275" i="19"/>
  <c r="Q275" i="19"/>
  <c r="N276" i="19"/>
  <c r="O276" i="19"/>
  <c r="P276" i="19"/>
  <c r="Q276" i="19"/>
  <c r="N277" i="19"/>
  <c r="O277" i="19"/>
  <c r="P277" i="19"/>
  <c r="Q277" i="19"/>
  <c r="N278" i="19"/>
  <c r="O278" i="19"/>
  <c r="P278" i="19"/>
  <c r="Q278" i="19"/>
  <c r="L268" i="19"/>
  <c r="L269" i="19"/>
  <c r="L270" i="19"/>
  <c r="L271" i="19"/>
  <c r="L272" i="19"/>
  <c r="L273" i="19"/>
  <c r="L274" i="19"/>
  <c r="L275" i="19"/>
  <c r="L276" i="19"/>
  <c r="L277" i="19"/>
  <c r="L278" i="19"/>
  <c r="H268" i="19"/>
  <c r="H269" i="19"/>
  <c r="H270" i="19"/>
  <c r="H271" i="19"/>
  <c r="H272" i="19"/>
  <c r="H273" i="19"/>
  <c r="H274" i="19"/>
  <c r="H275" i="19"/>
  <c r="H276" i="19"/>
  <c r="H277" i="19"/>
  <c r="H278" i="19"/>
  <c r="R275" i="19" l="1"/>
  <c r="R271" i="19"/>
  <c r="R276" i="19"/>
  <c r="R272" i="19"/>
  <c r="R270" i="19"/>
  <c r="R268" i="19"/>
  <c r="R274" i="19"/>
  <c r="R277" i="19"/>
  <c r="R278" i="19"/>
  <c r="R269" i="19"/>
  <c r="R273" i="19"/>
  <c r="P153" i="19" l="1"/>
  <c r="N190" i="19"/>
  <c r="O190" i="19"/>
  <c r="P190" i="19"/>
  <c r="Q190" i="19"/>
  <c r="N189" i="19"/>
  <c r="O189" i="19"/>
  <c r="P189" i="19"/>
  <c r="Q189" i="19"/>
  <c r="L190" i="19"/>
  <c r="L189" i="19"/>
  <c r="H190" i="19"/>
  <c r="H189" i="19"/>
  <c r="R189" i="19" l="1"/>
  <c r="R190" i="19"/>
  <c r="O137" i="19"/>
  <c r="P137" i="19"/>
  <c r="Q137" i="19"/>
  <c r="O138" i="19"/>
  <c r="P138" i="19"/>
  <c r="Q138" i="19"/>
  <c r="O139" i="19"/>
  <c r="P139" i="19"/>
  <c r="Q139" i="19"/>
  <c r="O140" i="19"/>
  <c r="P140" i="19"/>
  <c r="Q140" i="19"/>
  <c r="O141" i="19"/>
  <c r="P141" i="19"/>
  <c r="Q141" i="19"/>
  <c r="O142" i="19"/>
  <c r="P142" i="19"/>
  <c r="Q142" i="19"/>
  <c r="N137" i="19"/>
  <c r="N138" i="19"/>
  <c r="N139" i="19"/>
  <c r="N140" i="19"/>
  <c r="N141" i="19"/>
  <c r="N142" i="19"/>
  <c r="L137" i="19"/>
  <c r="L138" i="19"/>
  <c r="L139" i="19"/>
  <c r="L140" i="19"/>
  <c r="L141" i="19"/>
  <c r="L142" i="19"/>
  <c r="H137" i="19"/>
  <c r="H138" i="19"/>
  <c r="H139" i="19"/>
  <c r="H140" i="19"/>
  <c r="H141" i="19"/>
  <c r="H142" i="19"/>
  <c r="R141" i="19" l="1"/>
  <c r="R140" i="19"/>
  <c r="R137" i="19"/>
  <c r="R142" i="19"/>
  <c r="R139" i="19"/>
  <c r="R138" i="19"/>
  <c r="O1677" i="1" l="1"/>
  <c r="P1677" i="1"/>
  <c r="Q1677" i="1"/>
  <c r="R1677" i="1"/>
  <c r="O1678" i="1"/>
  <c r="P1678" i="1"/>
  <c r="Q1678" i="1"/>
  <c r="R1678" i="1"/>
  <c r="O1679" i="1"/>
  <c r="P1679" i="1"/>
  <c r="Q1679" i="1"/>
  <c r="R1679" i="1"/>
  <c r="O1680" i="1"/>
  <c r="P1680" i="1"/>
  <c r="Q1680" i="1"/>
  <c r="R1680" i="1"/>
  <c r="O1681" i="1"/>
  <c r="P1681" i="1"/>
  <c r="Q1681" i="1"/>
  <c r="R1681" i="1"/>
  <c r="O1682" i="1"/>
  <c r="P1682" i="1"/>
  <c r="Q1682" i="1"/>
  <c r="R1682" i="1"/>
  <c r="L1677" i="1"/>
  <c r="L1678" i="1"/>
  <c r="L1679" i="1"/>
  <c r="L1680" i="1"/>
  <c r="L1681" i="1"/>
  <c r="L1682" i="1"/>
  <c r="H1677" i="1"/>
  <c r="H1678" i="1"/>
  <c r="H1679" i="1"/>
  <c r="H1680" i="1"/>
  <c r="H1681" i="1"/>
  <c r="H1682" i="1"/>
  <c r="S1682" i="1" l="1"/>
  <c r="S1680" i="1"/>
  <c r="S1678" i="1"/>
  <c r="S1681" i="1"/>
  <c r="S1677" i="1"/>
  <c r="S1679" i="1"/>
  <c r="O1445" i="1" l="1"/>
  <c r="P1445" i="1"/>
  <c r="Q1445" i="1"/>
  <c r="R1445" i="1"/>
  <c r="O1446" i="1"/>
  <c r="P1446" i="1"/>
  <c r="Q1446" i="1"/>
  <c r="R1446" i="1"/>
  <c r="O1447" i="1"/>
  <c r="P1447" i="1"/>
  <c r="Q1447" i="1"/>
  <c r="R1447" i="1"/>
  <c r="O1448" i="1"/>
  <c r="P1448" i="1"/>
  <c r="Q1448" i="1"/>
  <c r="R1448" i="1"/>
  <c r="O1449" i="1"/>
  <c r="P1449" i="1"/>
  <c r="Q1449" i="1"/>
  <c r="R1449" i="1"/>
  <c r="O1450" i="1"/>
  <c r="P1450" i="1"/>
  <c r="Q1450" i="1"/>
  <c r="R1450" i="1"/>
  <c r="O1451" i="1"/>
  <c r="P1451" i="1"/>
  <c r="Q1451" i="1"/>
  <c r="R1451" i="1"/>
  <c r="O1452" i="1"/>
  <c r="P1452" i="1"/>
  <c r="Q1452" i="1"/>
  <c r="R1452" i="1"/>
  <c r="O1453" i="1"/>
  <c r="P1453" i="1"/>
  <c r="Q1453" i="1"/>
  <c r="R1453" i="1"/>
  <c r="O1454" i="1"/>
  <c r="P1454" i="1"/>
  <c r="Q1454" i="1"/>
  <c r="R1454" i="1"/>
  <c r="O1455" i="1"/>
  <c r="P1455" i="1"/>
  <c r="Q1455" i="1"/>
  <c r="R1455" i="1"/>
  <c r="O1456" i="1"/>
  <c r="P1456" i="1"/>
  <c r="Q1456" i="1"/>
  <c r="R1456" i="1"/>
  <c r="O1457" i="1"/>
  <c r="P1457" i="1"/>
  <c r="Q1457" i="1"/>
  <c r="R1457" i="1"/>
  <c r="L1446" i="1"/>
  <c r="L1447" i="1"/>
  <c r="L1448" i="1"/>
  <c r="L1449" i="1"/>
  <c r="L1450" i="1"/>
  <c r="L1451" i="1"/>
  <c r="L1452" i="1"/>
  <c r="L1453" i="1"/>
  <c r="L1454" i="1"/>
  <c r="L1455" i="1"/>
  <c r="L1456" i="1"/>
  <c r="L1457" i="1"/>
  <c r="H1446" i="1"/>
  <c r="H1447" i="1"/>
  <c r="H1448" i="1"/>
  <c r="H1449" i="1"/>
  <c r="H1450" i="1"/>
  <c r="H1451" i="1"/>
  <c r="H1452" i="1"/>
  <c r="H1453" i="1"/>
  <c r="H1454" i="1"/>
  <c r="H1455" i="1"/>
  <c r="H1456" i="1"/>
  <c r="H1457" i="1"/>
  <c r="S1451" i="1" l="1"/>
  <c r="S1445" i="1"/>
  <c r="S1453" i="1"/>
  <c r="S1454" i="1"/>
  <c r="S1452" i="1"/>
  <c r="S1446" i="1"/>
  <c r="S1447" i="1"/>
  <c r="S1457" i="1"/>
  <c r="S1456" i="1"/>
  <c r="S1450" i="1"/>
  <c r="S1448" i="1"/>
  <c r="S1455" i="1"/>
  <c r="S1449" i="1"/>
  <c r="O1402" i="1" l="1"/>
  <c r="P1402" i="1"/>
  <c r="Q1402" i="1"/>
  <c r="R1402" i="1"/>
  <c r="O1403" i="1"/>
  <c r="P1403" i="1"/>
  <c r="Q1403" i="1"/>
  <c r="R1403" i="1"/>
  <c r="O1404" i="1"/>
  <c r="P1404" i="1"/>
  <c r="Q1404" i="1"/>
  <c r="R1404" i="1"/>
  <c r="L1402" i="1"/>
  <c r="L1403" i="1"/>
  <c r="L1404" i="1"/>
  <c r="H1402" i="1"/>
  <c r="H1403" i="1"/>
  <c r="H1404" i="1"/>
  <c r="S1403" i="1" l="1"/>
  <c r="S1402" i="1"/>
  <c r="S1404" i="1"/>
  <c r="O1312" i="1" l="1"/>
  <c r="P1312" i="1"/>
  <c r="Q1312" i="1"/>
  <c r="R1312" i="1"/>
  <c r="O1313" i="1"/>
  <c r="P1313" i="1"/>
  <c r="Q1313" i="1"/>
  <c r="R1313" i="1"/>
  <c r="O1314" i="1"/>
  <c r="P1314" i="1"/>
  <c r="Q1314" i="1"/>
  <c r="R1314" i="1"/>
  <c r="O1315" i="1"/>
  <c r="P1315" i="1"/>
  <c r="Q1315" i="1"/>
  <c r="R1315" i="1"/>
  <c r="O1316" i="1"/>
  <c r="P1316" i="1"/>
  <c r="Q1316" i="1"/>
  <c r="R1316" i="1"/>
  <c r="O1317" i="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L1312" i="1"/>
  <c r="L1313" i="1"/>
  <c r="L1314" i="1"/>
  <c r="L1315" i="1"/>
  <c r="L1316" i="1"/>
  <c r="L1317" i="1"/>
  <c r="L1318" i="1"/>
  <c r="L1319" i="1"/>
  <c r="L1320" i="1"/>
  <c r="L1321" i="1"/>
  <c r="L1322" i="1"/>
  <c r="L1323" i="1"/>
  <c r="L1324" i="1"/>
  <c r="H1312" i="1"/>
  <c r="H1313" i="1"/>
  <c r="H1314" i="1"/>
  <c r="H1315" i="1"/>
  <c r="H1316" i="1"/>
  <c r="H1317" i="1"/>
  <c r="H1318" i="1"/>
  <c r="H1319" i="1"/>
  <c r="H1320" i="1"/>
  <c r="H1321" i="1"/>
  <c r="H1322" i="1"/>
  <c r="H1323" i="1"/>
  <c r="H1324" i="1"/>
  <c r="S1320" i="1" l="1"/>
  <c r="S1312" i="1"/>
  <c r="S1319" i="1"/>
  <c r="S1324" i="1"/>
  <c r="S1315" i="1"/>
  <c r="S1316" i="1"/>
  <c r="S1318" i="1"/>
  <c r="S1314" i="1"/>
  <c r="S1323" i="1"/>
  <c r="S1321" i="1"/>
  <c r="S1317" i="1"/>
  <c r="S1322" i="1"/>
  <c r="S1313" i="1"/>
  <c r="O1219" i="1" l="1"/>
  <c r="P1219" i="1"/>
  <c r="Q1219" i="1"/>
  <c r="R1219" i="1"/>
  <c r="O1220" i="1"/>
  <c r="P1220" i="1"/>
  <c r="Q1220" i="1"/>
  <c r="R1220" i="1"/>
  <c r="O1221" i="1"/>
  <c r="P1221" i="1"/>
  <c r="Q1221" i="1"/>
  <c r="R1221" i="1"/>
  <c r="O1222" i="1"/>
  <c r="P1222" i="1"/>
  <c r="Q1222" i="1"/>
  <c r="R1222" i="1"/>
  <c r="O1223" i="1"/>
  <c r="P1223" i="1"/>
  <c r="Q1223" i="1"/>
  <c r="R1223" i="1"/>
  <c r="L1219" i="1"/>
  <c r="L1220" i="1"/>
  <c r="L1221" i="1"/>
  <c r="L1222" i="1"/>
  <c r="L1223" i="1"/>
  <c r="H1219" i="1"/>
  <c r="H1220" i="1"/>
  <c r="H1221" i="1"/>
  <c r="H1222" i="1"/>
  <c r="H1223" i="1"/>
  <c r="S1221" i="1" l="1"/>
  <c r="S1219" i="1"/>
  <c r="S1222" i="1"/>
  <c r="S1220" i="1"/>
  <c r="S1223" i="1"/>
  <c r="O1185" i="1" l="1"/>
  <c r="P1185" i="1"/>
  <c r="Q1185" i="1"/>
  <c r="R1185" i="1"/>
  <c r="O1186" i="1"/>
  <c r="P1186" i="1"/>
  <c r="Q1186" i="1"/>
  <c r="R1186" i="1"/>
  <c r="O1187" i="1"/>
  <c r="P1187" i="1"/>
  <c r="Q1187" i="1"/>
  <c r="R1187" i="1"/>
  <c r="O1188" i="1"/>
  <c r="P1188" i="1"/>
  <c r="Q1188" i="1"/>
  <c r="R1188" i="1"/>
  <c r="O1189" i="1"/>
  <c r="P1189" i="1"/>
  <c r="Q1189" i="1"/>
  <c r="R1189" i="1"/>
  <c r="O1190" i="1"/>
  <c r="P1190" i="1"/>
  <c r="Q1190" i="1"/>
  <c r="R1190" i="1"/>
  <c r="O1191" i="1"/>
  <c r="P1191" i="1"/>
  <c r="Q1191" i="1"/>
  <c r="R1191" i="1"/>
  <c r="O1192" i="1"/>
  <c r="P1192" i="1"/>
  <c r="Q1192" i="1"/>
  <c r="R1192" i="1"/>
  <c r="O1193" i="1"/>
  <c r="P1193" i="1"/>
  <c r="Q1193" i="1"/>
  <c r="R1193" i="1"/>
  <c r="O1194" i="1"/>
  <c r="P1194" i="1"/>
  <c r="Q1194" i="1"/>
  <c r="R1194" i="1"/>
  <c r="L1185" i="1"/>
  <c r="L1186" i="1"/>
  <c r="L1187" i="1"/>
  <c r="L1188" i="1"/>
  <c r="L1189" i="1"/>
  <c r="L1190" i="1"/>
  <c r="L1191" i="1"/>
  <c r="L1192" i="1"/>
  <c r="L1193" i="1"/>
  <c r="L1194" i="1"/>
  <c r="H1185" i="1"/>
  <c r="H1186" i="1"/>
  <c r="H1187" i="1"/>
  <c r="H1188" i="1"/>
  <c r="H1189" i="1"/>
  <c r="H1190" i="1"/>
  <c r="H1191" i="1"/>
  <c r="H1192" i="1"/>
  <c r="H1193" i="1"/>
  <c r="H1194" i="1"/>
  <c r="S1192" i="1" l="1"/>
  <c r="S1186" i="1"/>
  <c r="S1189" i="1"/>
  <c r="S1187" i="1"/>
  <c r="S1194" i="1"/>
  <c r="S1190" i="1"/>
  <c r="S1188" i="1"/>
  <c r="S1193" i="1"/>
  <c r="S1191" i="1"/>
  <c r="S1185" i="1"/>
  <c r="O1077" i="1" l="1"/>
  <c r="P1077" i="1"/>
  <c r="Q1077" i="1"/>
  <c r="R1077" i="1"/>
  <c r="O1078" i="1"/>
  <c r="P1078" i="1"/>
  <c r="Q1078" i="1"/>
  <c r="R1078" i="1"/>
  <c r="O1079" i="1"/>
  <c r="P1079" i="1"/>
  <c r="Q1079" i="1"/>
  <c r="R1079" i="1"/>
  <c r="O1080" i="1"/>
  <c r="P1080" i="1"/>
  <c r="Q1080" i="1"/>
  <c r="R1080" i="1"/>
  <c r="O1081" i="1"/>
  <c r="P1081" i="1"/>
  <c r="Q1081" i="1"/>
  <c r="R1081" i="1"/>
  <c r="O1082" i="1"/>
  <c r="P1082" i="1"/>
  <c r="Q1082" i="1"/>
  <c r="R1082" i="1"/>
  <c r="O1083" i="1"/>
  <c r="P1083" i="1"/>
  <c r="Q1083" i="1"/>
  <c r="R1083" i="1"/>
  <c r="L1077" i="1"/>
  <c r="L1078" i="1"/>
  <c r="L1079" i="1"/>
  <c r="L1080" i="1"/>
  <c r="L1081" i="1"/>
  <c r="L1082" i="1"/>
  <c r="L1083" i="1"/>
  <c r="H1077" i="1"/>
  <c r="H1078" i="1"/>
  <c r="H1079" i="1"/>
  <c r="H1080" i="1"/>
  <c r="H1081" i="1"/>
  <c r="H1082" i="1"/>
  <c r="H1083" i="1"/>
  <c r="S1080" i="1" l="1"/>
  <c r="S1078" i="1"/>
  <c r="S1082" i="1"/>
  <c r="S1081" i="1"/>
  <c r="S1079" i="1"/>
  <c r="S1077" i="1"/>
  <c r="S1083" i="1"/>
  <c r="O1056" i="1" l="1"/>
  <c r="P1056" i="1"/>
  <c r="Q1056" i="1"/>
  <c r="R1056" i="1"/>
  <c r="O1057" i="1"/>
  <c r="P1057" i="1"/>
  <c r="Q1057" i="1"/>
  <c r="R1057" i="1"/>
  <c r="O1058" i="1"/>
  <c r="P1058" i="1"/>
  <c r="Q1058" i="1"/>
  <c r="R1058" i="1"/>
  <c r="L1056" i="1"/>
  <c r="L1057" i="1"/>
  <c r="L1058" i="1"/>
  <c r="H1056" i="1"/>
  <c r="H1057" i="1"/>
  <c r="H1058" i="1"/>
  <c r="S1058" i="1" l="1"/>
  <c r="S1056" i="1"/>
  <c r="S1057" i="1"/>
  <c r="O1034" i="1" l="1"/>
  <c r="P1034" i="1"/>
  <c r="Q1034" i="1"/>
  <c r="R1034" i="1"/>
  <c r="L1034" i="1"/>
  <c r="H1034" i="1"/>
  <c r="S1034" i="1" l="1"/>
  <c r="O1009" i="1" l="1"/>
  <c r="P1009" i="1"/>
  <c r="Q1009" i="1"/>
  <c r="R1009" i="1"/>
  <c r="L1009" i="1"/>
  <c r="H1009" i="1"/>
  <c r="S1009" i="1" l="1"/>
  <c r="O983" i="1" l="1"/>
  <c r="P983" i="1"/>
  <c r="Q983" i="1"/>
  <c r="R983" i="1"/>
  <c r="O984" i="1"/>
  <c r="P984" i="1"/>
  <c r="Q984" i="1"/>
  <c r="R984" i="1"/>
  <c r="O985" i="1"/>
  <c r="P985" i="1"/>
  <c r="Q985" i="1"/>
  <c r="R985" i="1"/>
  <c r="O986" i="1"/>
  <c r="P986" i="1"/>
  <c r="Q986" i="1"/>
  <c r="R986" i="1"/>
  <c r="O987" i="1"/>
  <c r="P987" i="1"/>
  <c r="Q987" i="1"/>
  <c r="R987" i="1"/>
  <c r="L983" i="1"/>
  <c r="L984" i="1"/>
  <c r="L985" i="1"/>
  <c r="L986" i="1"/>
  <c r="L987" i="1"/>
  <c r="H983" i="1"/>
  <c r="H984" i="1"/>
  <c r="H985" i="1"/>
  <c r="H986" i="1"/>
  <c r="H987" i="1"/>
  <c r="S986" i="1" l="1"/>
  <c r="S987" i="1"/>
  <c r="S985" i="1"/>
  <c r="S984" i="1"/>
  <c r="S983" i="1"/>
  <c r="O818" i="1" l="1"/>
  <c r="P818" i="1"/>
  <c r="Q818" i="1"/>
  <c r="R818" i="1"/>
  <c r="O819" i="1"/>
  <c r="P819" i="1"/>
  <c r="Q819" i="1"/>
  <c r="R819" i="1"/>
  <c r="O820" i="1"/>
  <c r="P820" i="1"/>
  <c r="Q820" i="1"/>
  <c r="R820" i="1"/>
  <c r="L818" i="1"/>
  <c r="L819" i="1"/>
  <c r="L820" i="1"/>
  <c r="H818" i="1"/>
  <c r="H819" i="1"/>
  <c r="H820" i="1"/>
  <c r="S819" i="1" l="1"/>
  <c r="S820" i="1"/>
  <c r="S818" i="1"/>
  <c r="O735" i="1" l="1"/>
  <c r="P735" i="1"/>
  <c r="Q735" i="1"/>
  <c r="R735" i="1"/>
  <c r="O736" i="1"/>
  <c r="P736" i="1"/>
  <c r="Q736" i="1"/>
  <c r="R736" i="1"/>
  <c r="O737" i="1"/>
  <c r="P737" i="1"/>
  <c r="Q737" i="1"/>
  <c r="R737" i="1"/>
  <c r="O738" i="1"/>
  <c r="P738" i="1"/>
  <c r="Q738" i="1"/>
  <c r="R738" i="1"/>
  <c r="O739" i="1"/>
  <c r="P739" i="1"/>
  <c r="Q739" i="1"/>
  <c r="R739" i="1"/>
  <c r="O740" i="1"/>
  <c r="P740" i="1"/>
  <c r="Q740" i="1"/>
  <c r="R740" i="1"/>
  <c r="O741" i="1"/>
  <c r="P741" i="1"/>
  <c r="Q741" i="1"/>
  <c r="R741" i="1"/>
  <c r="O742" i="1"/>
  <c r="P742" i="1"/>
  <c r="Q742" i="1"/>
  <c r="R742" i="1"/>
  <c r="O743" i="1"/>
  <c r="P743" i="1"/>
  <c r="Q743" i="1"/>
  <c r="R743" i="1"/>
  <c r="O744" i="1"/>
  <c r="P744" i="1"/>
  <c r="Q744" i="1"/>
  <c r="R744" i="1"/>
  <c r="L735" i="1"/>
  <c r="L736" i="1"/>
  <c r="L737" i="1"/>
  <c r="L738" i="1"/>
  <c r="L739" i="1"/>
  <c r="L740" i="1"/>
  <c r="L741" i="1"/>
  <c r="L742" i="1"/>
  <c r="L743" i="1"/>
  <c r="L744" i="1"/>
  <c r="H735" i="1"/>
  <c r="H736" i="1"/>
  <c r="H737" i="1"/>
  <c r="H738" i="1"/>
  <c r="H739" i="1"/>
  <c r="H740" i="1"/>
  <c r="H741" i="1"/>
  <c r="H742" i="1"/>
  <c r="H743" i="1"/>
  <c r="H744" i="1"/>
  <c r="S735" i="1" l="1"/>
  <c r="S740" i="1"/>
  <c r="S736" i="1"/>
  <c r="S741" i="1"/>
  <c r="S742" i="1"/>
  <c r="S743" i="1"/>
  <c r="S739" i="1"/>
  <c r="S737" i="1"/>
  <c r="S744" i="1"/>
  <c r="S738" i="1"/>
  <c r="O334" i="1" l="1"/>
  <c r="P334" i="1"/>
  <c r="Q334" i="1"/>
  <c r="R334" i="1"/>
  <c r="L334" i="1"/>
  <c r="H334" i="1"/>
  <c r="S334" i="1" l="1"/>
  <c r="O285" i="1" l="1"/>
  <c r="P285" i="1"/>
  <c r="Q285" i="1"/>
  <c r="R285" i="1"/>
  <c r="L285" i="1"/>
  <c r="H285" i="1"/>
  <c r="S285" i="1" l="1"/>
  <c r="O224" i="1" l="1"/>
  <c r="P224" i="1"/>
  <c r="Q224" i="1"/>
  <c r="R224" i="1"/>
  <c r="O225" i="1"/>
  <c r="P225" i="1"/>
  <c r="Q225" i="1"/>
  <c r="R225" i="1"/>
  <c r="O226" i="1"/>
  <c r="P226" i="1"/>
  <c r="Q226" i="1"/>
  <c r="R226" i="1"/>
  <c r="O227" i="1"/>
  <c r="P227" i="1"/>
  <c r="Q227" i="1"/>
  <c r="R227" i="1"/>
  <c r="L224" i="1"/>
  <c r="L225" i="1"/>
  <c r="L226" i="1"/>
  <c r="L227" i="1"/>
  <c r="H224" i="1"/>
  <c r="H225" i="1"/>
  <c r="H226" i="1"/>
  <c r="H227" i="1"/>
  <c r="S227" i="1" l="1"/>
  <c r="S226" i="1"/>
  <c r="S224" i="1"/>
  <c r="S225" i="1"/>
  <c r="O146" i="1" l="1"/>
  <c r="P146" i="1"/>
  <c r="Q146" i="1"/>
  <c r="R146" i="1"/>
  <c r="O147" i="1"/>
  <c r="P147" i="1"/>
  <c r="Q147" i="1"/>
  <c r="R147" i="1"/>
  <c r="O148" i="1"/>
  <c r="P148" i="1"/>
  <c r="Q148" i="1"/>
  <c r="R148" i="1"/>
  <c r="L146" i="1"/>
  <c r="L147" i="1"/>
  <c r="L148" i="1"/>
  <c r="H146" i="1"/>
  <c r="H147" i="1"/>
  <c r="H148" i="1"/>
  <c r="S148" i="1" l="1"/>
  <c r="S147" i="1"/>
  <c r="S146" i="1"/>
  <c r="O63" i="1" l="1"/>
  <c r="P63" i="1"/>
  <c r="Q63" i="1"/>
  <c r="R63" i="1"/>
  <c r="L63" i="1"/>
  <c r="H60" i="1"/>
  <c r="H61" i="1"/>
  <c r="H62" i="1"/>
  <c r="H63" i="1"/>
  <c r="H2" i="1"/>
  <c r="L2" i="1"/>
  <c r="O2" i="1"/>
  <c r="P2" i="1"/>
  <c r="Q2" i="1"/>
  <c r="R2" i="1"/>
  <c r="H3" i="1"/>
  <c r="L3" i="1"/>
  <c r="O3" i="1"/>
  <c r="P3" i="1"/>
  <c r="Q3" i="1"/>
  <c r="R3" i="1"/>
  <c r="H4" i="1"/>
  <c r="L4" i="1"/>
  <c r="O4" i="1"/>
  <c r="P4" i="1"/>
  <c r="Q4" i="1"/>
  <c r="R4" i="1"/>
  <c r="H5" i="1"/>
  <c r="L5" i="1"/>
  <c r="O5" i="1"/>
  <c r="P5" i="1"/>
  <c r="Q5" i="1"/>
  <c r="R5" i="1"/>
  <c r="H6" i="1"/>
  <c r="L6" i="1"/>
  <c r="O6" i="1"/>
  <c r="P6" i="1"/>
  <c r="Q6" i="1"/>
  <c r="R6" i="1"/>
  <c r="H7" i="1"/>
  <c r="L7" i="1"/>
  <c r="O7" i="1"/>
  <c r="P7" i="1"/>
  <c r="Q7" i="1"/>
  <c r="R7" i="1"/>
  <c r="H8" i="1"/>
  <c r="L8" i="1"/>
  <c r="O8" i="1"/>
  <c r="P8" i="1"/>
  <c r="Q8" i="1"/>
  <c r="R8" i="1"/>
  <c r="H9" i="1"/>
  <c r="L9" i="1"/>
  <c r="O9" i="1"/>
  <c r="P9" i="1"/>
  <c r="Q9" i="1"/>
  <c r="R9" i="1"/>
  <c r="H10" i="1"/>
  <c r="L10" i="1"/>
  <c r="O10" i="1"/>
  <c r="P10" i="1"/>
  <c r="Q10" i="1"/>
  <c r="R10" i="1"/>
  <c r="H11" i="1"/>
  <c r="L11" i="1"/>
  <c r="O11" i="1"/>
  <c r="P11" i="1"/>
  <c r="Q11" i="1"/>
  <c r="R11" i="1"/>
  <c r="H12" i="1"/>
  <c r="L12" i="1"/>
  <c r="O12" i="1"/>
  <c r="P12" i="1"/>
  <c r="Q12" i="1"/>
  <c r="R12" i="1"/>
  <c r="H13" i="1"/>
  <c r="L13" i="1"/>
  <c r="O13" i="1"/>
  <c r="P13" i="1"/>
  <c r="Q13" i="1"/>
  <c r="R13" i="1"/>
  <c r="H14" i="1"/>
  <c r="L14" i="1"/>
  <c r="O14" i="1"/>
  <c r="P14" i="1"/>
  <c r="Q14" i="1"/>
  <c r="R14" i="1"/>
  <c r="H15" i="1"/>
  <c r="L15" i="1"/>
  <c r="O15" i="1"/>
  <c r="P15" i="1"/>
  <c r="Q15" i="1"/>
  <c r="R15" i="1"/>
  <c r="H16" i="1"/>
  <c r="L16" i="1"/>
  <c r="O16" i="1"/>
  <c r="P16" i="1"/>
  <c r="Q16" i="1"/>
  <c r="R16" i="1"/>
  <c r="H17" i="1"/>
  <c r="L17" i="1"/>
  <c r="O17" i="1"/>
  <c r="P17" i="1"/>
  <c r="Q17" i="1"/>
  <c r="R17" i="1"/>
  <c r="H18" i="1"/>
  <c r="L18" i="1"/>
  <c r="O18" i="1"/>
  <c r="P18" i="1"/>
  <c r="Q18" i="1"/>
  <c r="R18" i="1"/>
  <c r="H19" i="1"/>
  <c r="L19" i="1"/>
  <c r="O19" i="1"/>
  <c r="P19" i="1"/>
  <c r="Q19" i="1"/>
  <c r="R19" i="1"/>
  <c r="H38" i="1"/>
  <c r="L38" i="1"/>
  <c r="O38" i="1"/>
  <c r="P38" i="1"/>
  <c r="Q38" i="1"/>
  <c r="R38" i="1"/>
  <c r="H20" i="1"/>
  <c r="L20" i="1"/>
  <c r="O20" i="1"/>
  <c r="P20" i="1"/>
  <c r="Q20" i="1"/>
  <c r="R20" i="1"/>
  <c r="H21" i="1"/>
  <c r="L21" i="1"/>
  <c r="O21" i="1"/>
  <c r="P21" i="1"/>
  <c r="Q21" i="1"/>
  <c r="R21" i="1"/>
  <c r="H22" i="1"/>
  <c r="L22" i="1"/>
  <c r="O22" i="1"/>
  <c r="P22" i="1"/>
  <c r="Q22" i="1"/>
  <c r="R22" i="1"/>
  <c r="H23" i="1"/>
  <c r="L23" i="1"/>
  <c r="O23" i="1"/>
  <c r="P23" i="1"/>
  <c r="Q23" i="1"/>
  <c r="R23" i="1"/>
  <c r="H24" i="1"/>
  <c r="L24" i="1"/>
  <c r="O24" i="1"/>
  <c r="P24" i="1"/>
  <c r="Q24" i="1"/>
  <c r="R24" i="1"/>
  <c r="H25" i="1"/>
  <c r="L25" i="1"/>
  <c r="O25" i="1"/>
  <c r="P25" i="1"/>
  <c r="Q25" i="1"/>
  <c r="R25" i="1"/>
  <c r="H26" i="1"/>
  <c r="L26" i="1"/>
  <c r="O26" i="1"/>
  <c r="P26" i="1"/>
  <c r="Q26" i="1"/>
  <c r="R26" i="1"/>
  <c r="H27" i="1"/>
  <c r="L27" i="1"/>
  <c r="O27" i="1"/>
  <c r="P27" i="1"/>
  <c r="Q27" i="1"/>
  <c r="R27" i="1"/>
  <c r="H28" i="1"/>
  <c r="L28" i="1"/>
  <c r="O28" i="1"/>
  <c r="P28" i="1"/>
  <c r="Q28" i="1"/>
  <c r="R28" i="1"/>
  <c r="H29" i="1"/>
  <c r="L29" i="1"/>
  <c r="O29" i="1"/>
  <c r="P29" i="1"/>
  <c r="Q29" i="1"/>
  <c r="R29" i="1"/>
  <c r="H30" i="1"/>
  <c r="L30" i="1"/>
  <c r="O30" i="1"/>
  <c r="P30" i="1"/>
  <c r="Q30" i="1"/>
  <c r="R30" i="1"/>
  <c r="H31" i="1"/>
  <c r="L31" i="1"/>
  <c r="O31" i="1"/>
  <c r="P31" i="1"/>
  <c r="Q31" i="1"/>
  <c r="R31" i="1"/>
  <c r="H32" i="1"/>
  <c r="L32" i="1"/>
  <c r="O32" i="1"/>
  <c r="P32" i="1"/>
  <c r="Q32" i="1"/>
  <c r="R32" i="1"/>
  <c r="H33" i="1"/>
  <c r="L33" i="1"/>
  <c r="O33" i="1"/>
  <c r="P33" i="1"/>
  <c r="Q33" i="1"/>
  <c r="R33" i="1"/>
  <c r="H34" i="1"/>
  <c r="L34" i="1"/>
  <c r="O34" i="1"/>
  <c r="P34" i="1"/>
  <c r="Q34" i="1"/>
  <c r="R34" i="1"/>
  <c r="H35" i="1"/>
  <c r="L35" i="1"/>
  <c r="O35" i="1"/>
  <c r="P35" i="1"/>
  <c r="Q35" i="1"/>
  <c r="R35" i="1"/>
  <c r="H36" i="1"/>
  <c r="L36" i="1"/>
  <c r="O36" i="1"/>
  <c r="P36" i="1"/>
  <c r="Q36" i="1"/>
  <c r="R36" i="1"/>
  <c r="H37" i="1"/>
  <c r="L37" i="1"/>
  <c r="O37" i="1"/>
  <c r="P37" i="1"/>
  <c r="Q37" i="1"/>
  <c r="R37" i="1"/>
  <c r="H39" i="1"/>
  <c r="L39" i="1"/>
  <c r="O39" i="1"/>
  <c r="P39" i="1"/>
  <c r="Q39" i="1"/>
  <c r="R39" i="1"/>
  <c r="H40" i="1"/>
  <c r="L40" i="1"/>
  <c r="O40" i="1"/>
  <c r="P40" i="1"/>
  <c r="Q40" i="1"/>
  <c r="R40" i="1"/>
  <c r="H41" i="1"/>
  <c r="L41" i="1"/>
  <c r="O41" i="1"/>
  <c r="P41" i="1"/>
  <c r="Q41" i="1"/>
  <c r="R41" i="1"/>
  <c r="H42" i="1"/>
  <c r="L42" i="1"/>
  <c r="O42" i="1"/>
  <c r="P42" i="1"/>
  <c r="Q42" i="1"/>
  <c r="R42" i="1"/>
  <c r="H43" i="1"/>
  <c r="L43" i="1"/>
  <c r="O43" i="1"/>
  <c r="P43" i="1"/>
  <c r="Q43" i="1"/>
  <c r="R43" i="1"/>
  <c r="H44" i="1"/>
  <c r="L44" i="1"/>
  <c r="O44" i="1"/>
  <c r="P44" i="1"/>
  <c r="Q44" i="1"/>
  <c r="R44" i="1"/>
  <c r="H45" i="1"/>
  <c r="L45" i="1"/>
  <c r="O45" i="1"/>
  <c r="P45" i="1"/>
  <c r="Q45" i="1"/>
  <c r="R45" i="1"/>
  <c r="H46" i="1"/>
  <c r="L46" i="1"/>
  <c r="O46" i="1"/>
  <c r="P46" i="1"/>
  <c r="Q46" i="1"/>
  <c r="R46" i="1"/>
  <c r="H47" i="1"/>
  <c r="L47" i="1"/>
  <c r="O47" i="1"/>
  <c r="P47" i="1"/>
  <c r="Q47" i="1"/>
  <c r="R47" i="1"/>
  <c r="H48" i="1"/>
  <c r="L48" i="1"/>
  <c r="O48" i="1"/>
  <c r="P48" i="1"/>
  <c r="Q48" i="1"/>
  <c r="R48" i="1"/>
  <c r="H49" i="1"/>
  <c r="L49" i="1"/>
  <c r="O49" i="1"/>
  <c r="P49" i="1"/>
  <c r="Q49" i="1"/>
  <c r="R49" i="1"/>
  <c r="H50" i="1"/>
  <c r="L50" i="1"/>
  <c r="O50" i="1"/>
  <c r="P50" i="1"/>
  <c r="Q50" i="1"/>
  <c r="R50" i="1"/>
  <c r="H51" i="1"/>
  <c r="L51" i="1"/>
  <c r="O51" i="1"/>
  <c r="P51" i="1"/>
  <c r="Q51" i="1"/>
  <c r="R51" i="1"/>
  <c r="H52" i="1"/>
  <c r="L52" i="1"/>
  <c r="O52" i="1"/>
  <c r="P52" i="1"/>
  <c r="Q52" i="1"/>
  <c r="R52" i="1"/>
  <c r="H53" i="1"/>
  <c r="L53" i="1"/>
  <c r="O53" i="1"/>
  <c r="P53" i="1"/>
  <c r="Q53" i="1"/>
  <c r="R53" i="1"/>
  <c r="H54" i="1"/>
  <c r="L54" i="1"/>
  <c r="O54" i="1"/>
  <c r="P54" i="1"/>
  <c r="Q54" i="1"/>
  <c r="R54" i="1"/>
  <c r="H55" i="1"/>
  <c r="L55" i="1"/>
  <c r="O55" i="1"/>
  <c r="P55" i="1"/>
  <c r="Q55" i="1"/>
  <c r="R55" i="1"/>
  <c r="H56" i="1"/>
  <c r="L56" i="1"/>
  <c r="O56" i="1"/>
  <c r="P56" i="1"/>
  <c r="Q56" i="1"/>
  <c r="R56" i="1"/>
  <c r="H57" i="1"/>
  <c r="L57" i="1"/>
  <c r="O57" i="1"/>
  <c r="P57" i="1"/>
  <c r="Q57" i="1"/>
  <c r="R57" i="1"/>
  <c r="H58" i="1"/>
  <c r="L58" i="1"/>
  <c r="O58" i="1"/>
  <c r="P58" i="1"/>
  <c r="Q58" i="1"/>
  <c r="R58" i="1"/>
  <c r="H59" i="1"/>
  <c r="L59" i="1"/>
  <c r="O59" i="1"/>
  <c r="P59" i="1"/>
  <c r="Q59" i="1"/>
  <c r="R59" i="1"/>
  <c r="L60" i="1"/>
  <c r="O60" i="1"/>
  <c r="P60" i="1"/>
  <c r="Q60" i="1"/>
  <c r="R60" i="1"/>
  <c r="L61" i="1"/>
  <c r="O61" i="1"/>
  <c r="P61" i="1"/>
  <c r="Q61" i="1"/>
  <c r="R61" i="1"/>
  <c r="L62" i="1"/>
  <c r="O62" i="1"/>
  <c r="P62" i="1"/>
  <c r="Q62" i="1"/>
  <c r="R62" i="1"/>
  <c r="S63" i="1" l="1"/>
  <c r="S38" i="1"/>
  <c r="S32" i="1"/>
  <c r="S52" i="1"/>
  <c r="S48" i="1"/>
  <c r="S46" i="1"/>
  <c r="S41" i="1"/>
  <c r="S24" i="1"/>
  <c r="S57" i="1"/>
  <c r="S54" i="1"/>
  <c r="S34" i="1"/>
  <c r="S26" i="1"/>
  <c r="S44" i="1"/>
  <c r="S35" i="1"/>
  <c r="S55" i="1"/>
  <c r="S33" i="1"/>
  <c r="S17" i="1"/>
  <c r="S9" i="1"/>
  <c r="S5" i="1"/>
  <c r="S18" i="1"/>
  <c r="S14" i="1"/>
  <c r="S2" i="1"/>
  <c r="S62" i="1"/>
  <c r="S60" i="1"/>
  <c r="S43" i="1"/>
  <c r="S30" i="1"/>
  <c r="S22" i="1"/>
  <c r="S3" i="1"/>
  <c r="S49" i="1"/>
  <c r="S45" i="1"/>
  <c r="S27" i="1"/>
  <c r="S16" i="1"/>
  <c r="S36" i="1"/>
  <c r="S12" i="1"/>
  <c r="S4" i="1"/>
  <c r="S19" i="1"/>
  <c r="S23" i="1"/>
  <c r="S51" i="1"/>
  <c r="S10" i="1"/>
  <c r="S61" i="1"/>
  <c r="S56" i="1"/>
  <c r="S47" i="1"/>
  <c r="S37" i="1"/>
  <c r="S28" i="1"/>
  <c r="S15" i="1"/>
  <c r="S11" i="1"/>
  <c r="S6" i="1"/>
  <c r="S53" i="1"/>
  <c r="S39" i="1"/>
  <c r="S29" i="1"/>
  <c r="S20" i="1"/>
  <c r="S7" i="1"/>
  <c r="S58" i="1"/>
  <c r="S40" i="1"/>
  <c r="S25" i="1"/>
  <c r="S8" i="1"/>
  <c r="S21" i="1"/>
  <c r="S13" i="1"/>
  <c r="S42" i="1"/>
  <c r="S59" i="1"/>
  <c r="S50" i="1"/>
  <c r="S31" i="1"/>
  <c r="H1385" i="1" l="1"/>
  <c r="O639" i="1" l="1"/>
  <c r="P639" i="1"/>
  <c r="Q639" i="1"/>
  <c r="R639" i="1"/>
  <c r="L639" i="1"/>
  <c r="H639" i="1"/>
  <c r="S639" i="1" l="1"/>
  <c r="N289" i="19"/>
  <c r="O289" i="19"/>
  <c r="P289" i="19"/>
  <c r="Q289" i="19"/>
  <c r="L289" i="19"/>
  <c r="H289" i="19"/>
  <c r="R289" i="19" l="1"/>
  <c r="N146" i="19" l="1"/>
  <c r="O146" i="19"/>
  <c r="P146" i="19"/>
  <c r="Q146" i="19"/>
  <c r="N153" i="19"/>
  <c r="O153" i="19"/>
  <c r="Q153" i="19"/>
  <c r="R153" i="19" s="1"/>
  <c r="N172" i="19"/>
  <c r="O172" i="19"/>
  <c r="P172" i="19"/>
  <c r="Q172" i="19"/>
  <c r="L146" i="19"/>
  <c r="L153" i="19"/>
  <c r="L172" i="19"/>
  <c r="H146" i="19"/>
  <c r="H153" i="19"/>
  <c r="H172" i="19"/>
  <c r="R172" i="19" l="1"/>
  <c r="R146" i="19"/>
  <c r="N72" i="19"/>
  <c r="O72" i="19"/>
  <c r="P72" i="19"/>
  <c r="Q72" i="19"/>
  <c r="N73" i="19"/>
  <c r="O73" i="19"/>
  <c r="P73" i="19"/>
  <c r="Q73" i="19"/>
  <c r="N74" i="19"/>
  <c r="O74" i="19"/>
  <c r="P74" i="19"/>
  <c r="Q74" i="19"/>
  <c r="N75" i="19"/>
  <c r="O75" i="19"/>
  <c r="P75" i="19"/>
  <c r="Q75" i="19"/>
  <c r="N76" i="19"/>
  <c r="O76" i="19"/>
  <c r="P76" i="19"/>
  <c r="Q76" i="19"/>
  <c r="N77" i="19"/>
  <c r="O77" i="19"/>
  <c r="P77" i="19"/>
  <c r="Q77" i="19"/>
  <c r="N78" i="19"/>
  <c r="O78" i="19"/>
  <c r="P78" i="19"/>
  <c r="Q78" i="19"/>
  <c r="N79" i="19"/>
  <c r="O79" i="19"/>
  <c r="P79" i="19"/>
  <c r="Q79" i="19"/>
  <c r="N80" i="19"/>
  <c r="O80" i="19"/>
  <c r="P80" i="19"/>
  <c r="Q80" i="19"/>
  <c r="N81" i="19"/>
  <c r="O81" i="19"/>
  <c r="P81" i="19"/>
  <c r="Q81" i="19"/>
  <c r="L72" i="19"/>
  <c r="L73" i="19"/>
  <c r="L74" i="19"/>
  <c r="L75" i="19"/>
  <c r="L76" i="19"/>
  <c r="L77" i="19"/>
  <c r="L78" i="19"/>
  <c r="L79" i="19"/>
  <c r="L80" i="19"/>
  <c r="L81" i="19"/>
  <c r="H72" i="19"/>
  <c r="H73" i="19"/>
  <c r="H74" i="19"/>
  <c r="H75" i="19"/>
  <c r="H76" i="19"/>
  <c r="H77" i="19"/>
  <c r="H78" i="19"/>
  <c r="H79" i="19"/>
  <c r="H80" i="19"/>
  <c r="H81" i="19"/>
  <c r="R77" i="19" l="1"/>
  <c r="R75" i="19"/>
  <c r="R78" i="19"/>
  <c r="R72" i="19"/>
  <c r="R74" i="19"/>
  <c r="R80" i="19"/>
  <c r="R73" i="19"/>
  <c r="R81" i="19"/>
  <c r="R76" i="19"/>
  <c r="R79" i="19"/>
  <c r="O1683" i="1" l="1"/>
  <c r="P1683" i="1"/>
  <c r="Q1683" i="1"/>
  <c r="R1683" i="1"/>
  <c r="O1684" i="1"/>
  <c r="P1684" i="1"/>
  <c r="Q1684" i="1"/>
  <c r="R1684" i="1"/>
  <c r="O1685" i="1"/>
  <c r="P1685" i="1"/>
  <c r="Q1685" i="1"/>
  <c r="R1685" i="1"/>
  <c r="O1686" i="1"/>
  <c r="P1686" i="1"/>
  <c r="Q1686" i="1"/>
  <c r="R1686" i="1"/>
  <c r="O1687" i="1"/>
  <c r="P1687" i="1"/>
  <c r="Q1687" i="1"/>
  <c r="R1687" i="1"/>
  <c r="O1688" i="1"/>
  <c r="P1688" i="1"/>
  <c r="Q1688" i="1"/>
  <c r="R1688" i="1"/>
  <c r="O1689" i="1"/>
  <c r="P1689" i="1"/>
  <c r="Q1689" i="1"/>
  <c r="R1689" i="1"/>
  <c r="O1690" i="1"/>
  <c r="P1690" i="1"/>
  <c r="Q1690" i="1"/>
  <c r="R1690" i="1"/>
  <c r="O1691" i="1"/>
  <c r="P1691" i="1"/>
  <c r="Q1691" i="1"/>
  <c r="R1691" i="1"/>
  <c r="O1692" i="1"/>
  <c r="P1692" i="1"/>
  <c r="Q1692" i="1"/>
  <c r="R1692" i="1"/>
  <c r="O1693" i="1"/>
  <c r="P1693" i="1"/>
  <c r="Q1693" i="1"/>
  <c r="R1693" i="1"/>
  <c r="O1694" i="1"/>
  <c r="P1694" i="1"/>
  <c r="Q1694" i="1"/>
  <c r="R1694" i="1"/>
  <c r="O1695" i="1"/>
  <c r="P1695" i="1"/>
  <c r="Q1695" i="1"/>
  <c r="R1695" i="1"/>
  <c r="O1696" i="1"/>
  <c r="P1696" i="1"/>
  <c r="Q1696" i="1"/>
  <c r="R1696" i="1"/>
  <c r="O1697" i="1"/>
  <c r="P1697" i="1"/>
  <c r="Q1697" i="1"/>
  <c r="R1697" i="1"/>
  <c r="O1698" i="1"/>
  <c r="P1698" i="1"/>
  <c r="Q1698" i="1"/>
  <c r="R1698" i="1"/>
  <c r="O1699" i="1"/>
  <c r="P1699" i="1"/>
  <c r="Q1699" i="1"/>
  <c r="R1699" i="1"/>
  <c r="O1700" i="1"/>
  <c r="P1700" i="1"/>
  <c r="Q1700" i="1"/>
  <c r="R1700" i="1"/>
  <c r="O1701" i="1"/>
  <c r="P1701" i="1"/>
  <c r="Q1701" i="1"/>
  <c r="R1701" i="1"/>
  <c r="O1702" i="1"/>
  <c r="P1702" i="1"/>
  <c r="Q1702" i="1"/>
  <c r="R1702" i="1"/>
  <c r="O1703" i="1"/>
  <c r="P1703" i="1"/>
  <c r="Q1703" i="1"/>
  <c r="R1703" i="1"/>
  <c r="O1704" i="1"/>
  <c r="P1704" i="1"/>
  <c r="Q1704" i="1"/>
  <c r="R1704" i="1"/>
  <c r="O1705" i="1"/>
  <c r="P1705" i="1"/>
  <c r="Q1705" i="1"/>
  <c r="R1705" i="1"/>
  <c r="O1706" i="1"/>
  <c r="P1706" i="1"/>
  <c r="Q1706" i="1"/>
  <c r="R1706" i="1"/>
  <c r="O1707" i="1"/>
  <c r="P1707" i="1"/>
  <c r="Q1707" i="1"/>
  <c r="R1707" i="1"/>
  <c r="O1708" i="1"/>
  <c r="P1708" i="1"/>
  <c r="Q1708" i="1"/>
  <c r="R1708" i="1"/>
  <c r="O1709" i="1"/>
  <c r="P1709" i="1"/>
  <c r="Q1709" i="1"/>
  <c r="R1709" i="1"/>
  <c r="O1710" i="1"/>
  <c r="P1710" i="1"/>
  <c r="Q1710" i="1"/>
  <c r="R1710" i="1"/>
  <c r="O1711" i="1"/>
  <c r="P1711" i="1"/>
  <c r="Q1711" i="1"/>
  <c r="R1711" i="1"/>
  <c r="O1712" i="1"/>
  <c r="P1712" i="1"/>
  <c r="Q1712" i="1"/>
  <c r="R1712" i="1"/>
  <c r="O1713" i="1"/>
  <c r="P1713" i="1"/>
  <c r="Q1713" i="1"/>
  <c r="R1713" i="1"/>
  <c r="O1714" i="1"/>
  <c r="P1714" i="1"/>
  <c r="Q1714" i="1"/>
  <c r="R1714" i="1"/>
  <c r="O1715" i="1"/>
  <c r="P1715" i="1"/>
  <c r="Q1715" i="1"/>
  <c r="R1715" i="1"/>
  <c r="O1716" i="1"/>
  <c r="P1716" i="1"/>
  <c r="Q1716" i="1"/>
  <c r="R1716" i="1"/>
  <c r="O1717" i="1"/>
  <c r="P1717" i="1"/>
  <c r="Q1717" i="1"/>
  <c r="R1717" i="1"/>
  <c r="O1718" i="1"/>
  <c r="P1718" i="1"/>
  <c r="Q1718" i="1"/>
  <c r="R1718" i="1"/>
  <c r="O1719" i="1"/>
  <c r="P1719" i="1"/>
  <c r="Q1719" i="1"/>
  <c r="R1719"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S1692" i="1" l="1"/>
  <c r="S1700" i="1"/>
  <c r="S1696" i="1"/>
  <c r="S1693" i="1"/>
  <c r="S1691" i="1"/>
  <c r="S1686" i="1"/>
  <c r="S1684" i="1"/>
  <c r="S1683" i="1"/>
  <c r="S1698" i="1"/>
  <c r="S1703" i="1"/>
  <c r="S1710" i="1"/>
  <c r="S1708" i="1"/>
  <c r="S1707" i="1"/>
  <c r="S1704" i="1"/>
  <c r="S1694" i="1"/>
  <c r="S1689" i="1"/>
  <c r="S1687" i="1"/>
  <c r="S1711" i="1"/>
  <c r="S1709" i="1"/>
  <c r="S1690" i="1"/>
  <c r="S1697" i="1"/>
  <c r="S1695" i="1"/>
  <c r="S1712" i="1"/>
  <c r="S1699" i="1"/>
  <c r="S1688" i="1"/>
  <c r="S1715" i="1"/>
  <c r="S1713" i="1"/>
  <c r="S1719" i="1"/>
  <c r="S1718" i="1"/>
  <c r="S1717" i="1"/>
  <c r="S1706" i="1"/>
  <c r="S1716" i="1"/>
  <c r="S1714" i="1"/>
  <c r="S1705" i="1"/>
  <c r="S1702" i="1"/>
  <c r="S1685" i="1"/>
  <c r="S1701" i="1"/>
  <c r="O1618" i="1" l="1"/>
  <c r="P1618" i="1"/>
  <c r="Q1618" i="1"/>
  <c r="R1618" i="1"/>
  <c r="O1619" i="1"/>
  <c r="P1619" i="1"/>
  <c r="Q1619" i="1"/>
  <c r="R1619" i="1"/>
  <c r="O1620" i="1"/>
  <c r="P1620" i="1"/>
  <c r="Q1620" i="1"/>
  <c r="R1620" i="1"/>
  <c r="O1621" i="1"/>
  <c r="P1621" i="1"/>
  <c r="Q1621" i="1"/>
  <c r="R1621" i="1"/>
  <c r="O1622" i="1"/>
  <c r="P1622" i="1"/>
  <c r="Q1622" i="1"/>
  <c r="R1622" i="1"/>
  <c r="O1623" i="1"/>
  <c r="P1623" i="1"/>
  <c r="Q1623" i="1"/>
  <c r="R1623" i="1"/>
  <c r="O1624" i="1"/>
  <c r="P1624" i="1"/>
  <c r="Q1624" i="1"/>
  <c r="R1624" i="1"/>
  <c r="O1625" i="1"/>
  <c r="P1625" i="1"/>
  <c r="Q1625" i="1"/>
  <c r="R1625"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O1633" i="1"/>
  <c r="P1633" i="1"/>
  <c r="Q1633" i="1"/>
  <c r="R1633" i="1"/>
  <c r="O1634" i="1"/>
  <c r="P1634" i="1"/>
  <c r="Q1634" i="1"/>
  <c r="R1634" i="1"/>
  <c r="O1635" i="1"/>
  <c r="P1635" i="1"/>
  <c r="Q1635" i="1"/>
  <c r="R1635" i="1"/>
  <c r="O1636" i="1"/>
  <c r="P1636" i="1"/>
  <c r="Q1636" i="1"/>
  <c r="R1636" i="1"/>
  <c r="O1637" i="1"/>
  <c r="P1637" i="1"/>
  <c r="Q1637" i="1"/>
  <c r="R1637" i="1"/>
  <c r="L1618" i="1"/>
  <c r="L1619" i="1"/>
  <c r="L1620" i="1"/>
  <c r="L1621" i="1"/>
  <c r="L1622" i="1"/>
  <c r="L1623" i="1"/>
  <c r="L1624" i="1"/>
  <c r="L1625" i="1"/>
  <c r="L1626" i="1"/>
  <c r="L1627" i="1"/>
  <c r="L1628" i="1"/>
  <c r="L1629" i="1"/>
  <c r="L1630" i="1"/>
  <c r="L1631" i="1"/>
  <c r="L1632" i="1"/>
  <c r="L1633" i="1"/>
  <c r="L1634" i="1"/>
  <c r="L1635" i="1"/>
  <c r="L1636" i="1"/>
  <c r="L1637" i="1"/>
  <c r="H1618" i="1"/>
  <c r="H1619" i="1"/>
  <c r="H1620" i="1"/>
  <c r="H1621" i="1"/>
  <c r="H1622" i="1"/>
  <c r="H1623" i="1"/>
  <c r="H1624" i="1"/>
  <c r="H1625" i="1"/>
  <c r="H1626" i="1"/>
  <c r="H1627" i="1"/>
  <c r="H1628" i="1"/>
  <c r="H1629" i="1"/>
  <c r="H1630" i="1"/>
  <c r="H1631" i="1"/>
  <c r="H1632" i="1"/>
  <c r="H1633" i="1"/>
  <c r="H1634" i="1"/>
  <c r="H1635" i="1"/>
  <c r="H1636" i="1"/>
  <c r="H1637" i="1"/>
  <c r="S1630" i="1" l="1"/>
  <c r="S1633" i="1"/>
  <c r="S1636" i="1"/>
  <c r="S1634" i="1"/>
  <c r="S1631" i="1"/>
  <c r="S1627" i="1"/>
  <c r="S1625" i="1"/>
  <c r="S1623" i="1"/>
  <c r="S1621" i="1"/>
  <c r="S1619" i="1"/>
  <c r="S1629" i="1"/>
  <c r="S1637" i="1"/>
  <c r="S1635" i="1"/>
  <c r="S1632" i="1"/>
  <c r="S1624" i="1"/>
  <c r="S1618" i="1"/>
  <c r="S1626" i="1"/>
  <c r="S1628" i="1"/>
  <c r="S1622" i="1"/>
  <c r="S1620" i="1"/>
  <c r="O1433" i="1"/>
  <c r="P1433" i="1"/>
  <c r="Q1433" i="1"/>
  <c r="R1433" i="1"/>
  <c r="O1434" i="1"/>
  <c r="P1434" i="1"/>
  <c r="Q1434" i="1"/>
  <c r="R1434" i="1"/>
  <c r="O1435" i="1"/>
  <c r="P1435" i="1"/>
  <c r="Q1435" i="1"/>
  <c r="R1435" i="1"/>
  <c r="O1436" i="1"/>
  <c r="P1436" i="1"/>
  <c r="Q1436" i="1"/>
  <c r="R1436" i="1"/>
  <c r="O1438" i="1"/>
  <c r="P1438" i="1"/>
  <c r="Q1438" i="1"/>
  <c r="R1438" i="1"/>
  <c r="O1439" i="1"/>
  <c r="P1439" i="1"/>
  <c r="Q1439" i="1"/>
  <c r="R1439" i="1"/>
  <c r="O1440" i="1"/>
  <c r="P1440" i="1"/>
  <c r="Q1440" i="1"/>
  <c r="R1440" i="1"/>
  <c r="O1441" i="1"/>
  <c r="P1441" i="1"/>
  <c r="Q1441" i="1"/>
  <c r="R1441" i="1"/>
  <c r="O1442" i="1"/>
  <c r="P1442" i="1"/>
  <c r="Q1442" i="1"/>
  <c r="R1442" i="1"/>
  <c r="O1443" i="1"/>
  <c r="P1443" i="1"/>
  <c r="Q1443" i="1"/>
  <c r="R1443" i="1"/>
  <c r="O1444" i="1"/>
  <c r="P1444" i="1"/>
  <c r="Q1444" i="1"/>
  <c r="R1444" i="1"/>
  <c r="L1433" i="1"/>
  <c r="L1434" i="1"/>
  <c r="L1435" i="1"/>
  <c r="L1436" i="1"/>
  <c r="L1438" i="1"/>
  <c r="L1439" i="1"/>
  <c r="L1440" i="1"/>
  <c r="L1441" i="1"/>
  <c r="L1442" i="1"/>
  <c r="L1443" i="1"/>
  <c r="L1444" i="1"/>
  <c r="L1445" i="1"/>
  <c r="H1433" i="1"/>
  <c r="H1434" i="1"/>
  <c r="H1435" i="1"/>
  <c r="H1436" i="1"/>
  <c r="H1438" i="1"/>
  <c r="H1439" i="1"/>
  <c r="H1440" i="1"/>
  <c r="H1441" i="1"/>
  <c r="H1442" i="1"/>
  <c r="H1443" i="1"/>
  <c r="H1444" i="1"/>
  <c r="H1445" i="1"/>
  <c r="S1435" i="1" l="1"/>
  <c r="S1443" i="1"/>
  <c r="S1441" i="1"/>
  <c r="S1439" i="1"/>
  <c r="S1436" i="1"/>
  <c r="S1444" i="1"/>
  <c r="S1438" i="1"/>
  <c r="S1434" i="1"/>
  <c r="S1442" i="1"/>
  <c r="S1440" i="1"/>
  <c r="S1433" i="1"/>
  <c r="O1397" i="1" l="1"/>
  <c r="P1397" i="1"/>
  <c r="Q1397" i="1"/>
  <c r="R1397" i="1"/>
  <c r="O1398" i="1"/>
  <c r="P1398" i="1"/>
  <c r="Q1398" i="1"/>
  <c r="R1398" i="1"/>
  <c r="O1399" i="1"/>
  <c r="P1399" i="1"/>
  <c r="Q1399" i="1"/>
  <c r="R1399" i="1"/>
  <c r="O1400" i="1"/>
  <c r="P1400" i="1"/>
  <c r="Q1400" i="1"/>
  <c r="R1400" i="1"/>
  <c r="O1401" i="1"/>
  <c r="P1401" i="1"/>
  <c r="Q1401" i="1"/>
  <c r="R1401" i="1"/>
  <c r="L1397" i="1"/>
  <c r="L1398" i="1"/>
  <c r="L1399" i="1"/>
  <c r="L1400" i="1"/>
  <c r="L1401" i="1"/>
  <c r="H1397" i="1"/>
  <c r="H1398" i="1"/>
  <c r="H1399" i="1"/>
  <c r="H1400" i="1"/>
  <c r="H1401" i="1"/>
  <c r="S1400" i="1" l="1"/>
  <c r="S1398" i="1"/>
  <c r="S1399" i="1"/>
  <c r="S1401" i="1"/>
  <c r="S1397" i="1"/>
  <c r="O1179" i="1" l="1"/>
  <c r="P1179" i="1"/>
  <c r="Q1179" i="1"/>
  <c r="R1179" i="1"/>
  <c r="O1180" i="1"/>
  <c r="P1180" i="1"/>
  <c r="Q1180" i="1"/>
  <c r="R1180" i="1"/>
  <c r="O1181" i="1"/>
  <c r="P1181" i="1"/>
  <c r="Q1181" i="1"/>
  <c r="R1181" i="1"/>
  <c r="O1182" i="1"/>
  <c r="P1182" i="1"/>
  <c r="Q1182" i="1"/>
  <c r="R1182" i="1"/>
  <c r="O1183" i="1"/>
  <c r="P1183" i="1"/>
  <c r="Q1183" i="1"/>
  <c r="R1183" i="1"/>
  <c r="O1184" i="1"/>
  <c r="P1184" i="1"/>
  <c r="Q1184" i="1"/>
  <c r="R1184" i="1"/>
  <c r="L1179" i="1"/>
  <c r="L1180" i="1"/>
  <c r="L1181" i="1"/>
  <c r="L1182" i="1"/>
  <c r="L1183" i="1"/>
  <c r="L1184" i="1"/>
  <c r="H1179" i="1"/>
  <c r="H1180" i="1"/>
  <c r="H1181" i="1"/>
  <c r="H1182" i="1"/>
  <c r="H1183" i="1"/>
  <c r="H1184" i="1"/>
  <c r="S1180" i="1" l="1"/>
  <c r="S1183" i="1"/>
  <c r="S1181" i="1"/>
  <c r="S1179" i="1"/>
  <c r="S1182" i="1"/>
  <c r="S1184" i="1"/>
  <c r="O1069" i="1" l="1"/>
  <c r="P1069" i="1"/>
  <c r="Q1069" i="1"/>
  <c r="R1069" i="1"/>
  <c r="O1070" i="1"/>
  <c r="P1070" i="1"/>
  <c r="Q1070" i="1"/>
  <c r="R1070" i="1"/>
  <c r="O1071" i="1"/>
  <c r="P1071" i="1"/>
  <c r="Q1071" i="1"/>
  <c r="R1071" i="1"/>
  <c r="O1072" i="1"/>
  <c r="P1072" i="1"/>
  <c r="Q1072" i="1"/>
  <c r="R1072" i="1"/>
  <c r="O1073" i="1"/>
  <c r="P1073" i="1"/>
  <c r="Q1073" i="1"/>
  <c r="R1073" i="1"/>
  <c r="O1074" i="1"/>
  <c r="P1074" i="1"/>
  <c r="Q1074" i="1"/>
  <c r="R1074" i="1"/>
  <c r="O1075" i="1"/>
  <c r="P1075" i="1"/>
  <c r="Q1075" i="1"/>
  <c r="R1075" i="1"/>
  <c r="O1076" i="1"/>
  <c r="P1076" i="1"/>
  <c r="Q1076" i="1"/>
  <c r="R1076" i="1"/>
  <c r="L1069" i="1"/>
  <c r="L1070" i="1"/>
  <c r="L1071" i="1"/>
  <c r="L1072" i="1"/>
  <c r="L1073" i="1"/>
  <c r="L1074" i="1"/>
  <c r="L1075" i="1"/>
  <c r="L1076" i="1"/>
  <c r="H1069" i="1"/>
  <c r="H1070" i="1"/>
  <c r="H1071" i="1"/>
  <c r="H1072" i="1"/>
  <c r="H1073" i="1"/>
  <c r="H1074" i="1"/>
  <c r="H1075" i="1"/>
  <c r="H1076" i="1"/>
  <c r="S1076" i="1" l="1"/>
  <c r="S1073" i="1"/>
  <c r="S1070" i="1"/>
  <c r="S1069" i="1"/>
  <c r="S1075" i="1"/>
  <c r="S1072" i="1"/>
  <c r="S1074" i="1"/>
  <c r="S1071" i="1"/>
  <c r="O815" i="1" l="1"/>
  <c r="P815" i="1"/>
  <c r="Q815" i="1"/>
  <c r="R815" i="1"/>
  <c r="O816" i="1"/>
  <c r="P816" i="1"/>
  <c r="Q816" i="1"/>
  <c r="R816" i="1"/>
  <c r="O817" i="1"/>
  <c r="P817" i="1"/>
  <c r="Q817" i="1"/>
  <c r="R817" i="1"/>
  <c r="L815" i="1"/>
  <c r="L816" i="1"/>
  <c r="L817" i="1"/>
  <c r="H815" i="1"/>
  <c r="H816" i="1"/>
  <c r="H817" i="1"/>
  <c r="S816" i="1" l="1"/>
  <c r="S817" i="1"/>
  <c r="S815" i="1"/>
  <c r="O641" i="1" l="1"/>
  <c r="P641" i="1"/>
  <c r="Q641" i="1"/>
  <c r="R641" i="1"/>
  <c r="O642" i="1"/>
  <c r="P642" i="1"/>
  <c r="Q642" i="1"/>
  <c r="R642" i="1"/>
  <c r="O643" i="1"/>
  <c r="P643" i="1"/>
  <c r="Q643" i="1"/>
  <c r="R643" i="1"/>
  <c r="L641" i="1"/>
  <c r="L642" i="1"/>
  <c r="L643" i="1"/>
  <c r="H641" i="1"/>
  <c r="H642" i="1"/>
  <c r="H643" i="1"/>
  <c r="S643" i="1" l="1"/>
  <c r="S641" i="1"/>
  <c r="S642" i="1"/>
  <c r="O474" i="1" l="1"/>
  <c r="P474" i="1"/>
  <c r="Q474" i="1"/>
  <c r="R474" i="1"/>
  <c r="O475" i="1"/>
  <c r="P475" i="1"/>
  <c r="Q475" i="1"/>
  <c r="R475" i="1"/>
  <c r="O476" i="1"/>
  <c r="P476" i="1"/>
  <c r="Q476" i="1"/>
  <c r="R476" i="1"/>
  <c r="O477" i="1"/>
  <c r="P477" i="1"/>
  <c r="Q477" i="1"/>
  <c r="R477" i="1"/>
  <c r="O478" i="1"/>
  <c r="P478" i="1"/>
  <c r="Q478" i="1"/>
  <c r="R478" i="1"/>
  <c r="O479" i="1"/>
  <c r="P479" i="1"/>
  <c r="Q479" i="1"/>
  <c r="R479" i="1"/>
  <c r="O480" i="1"/>
  <c r="P480" i="1"/>
  <c r="Q480" i="1"/>
  <c r="R480" i="1"/>
  <c r="O481" i="1"/>
  <c r="P481" i="1"/>
  <c r="Q481" i="1"/>
  <c r="R481" i="1"/>
  <c r="L474" i="1"/>
  <c r="L475" i="1"/>
  <c r="L476" i="1"/>
  <c r="L477" i="1"/>
  <c r="L478" i="1"/>
  <c r="L479" i="1"/>
  <c r="L480" i="1"/>
  <c r="L481" i="1"/>
  <c r="H474" i="1"/>
  <c r="H475" i="1"/>
  <c r="H476" i="1"/>
  <c r="H477" i="1"/>
  <c r="H478" i="1"/>
  <c r="H479" i="1"/>
  <c r="H480" i="1"/>
  <c r="H481" i="1"/>
  <c r="S480" i="1" l="1"/>
  <c r="S481" i="1"/>
  <c r="S474" i="1"/>
  <c r="S475" i="1"/>
  <c r="S478" i="1"/>
  <c r="S479" i="1"/>
  <c r="S477" i="1"/>
  <c r="S476" i="1"/>
  <c r="O331" i="1" l="1"/>
  <c r="P331" i="1"/>
  <c r="Q331" i="1"/>
  <c r="R331" i="1"/>
  <c r="O332" i="1"/>
  <c r="P332" i="1"/>
  <c r="Q332" i="1"/>
  <c r="R332" i="1"/>
  <c r="O333" i="1"/>
  <c r="P333" i="1"/>
  <c r="Q333" i="1"/>
  <c r="R333" i="1"/>
  <c r="L331" i="1"/>
  <c r="L332" i="1"/>
  <c r="L333" i="1"/>
  <c r="H331" i="1"/>
  <c r="H332" i="1"/>
  <c r="H333" i="1"/>
  <c r="S332" i="1" l="1"/>
  <c r="S333" i="1"/>
  <c r="S331" i="1"/>
  <c r="H163" i="14" l="1"/>
  <c r="I163" i="14"/>
  <c r="H164" i="14"/>
  <c r="I164" i="14"/>
  <c r="H165" i="14"/>
  <c r="I165" i="14"/>
  <c r="H166" i="14"/>
  <c r="I166" i="14"/>
  <c r="Q116" i="1" l="1"/>
  <c r="O164" i="19"/>
  <c r="P164" i="19"/>
  <c r="Q164" i="19"/>
  <c r="O166" i="19"/>
  <c r="P166" i="19"/>
  <c r="Q166" i="19"/>
  <c r="O175" i="19"/>
  <c r="P175" i="19"/>
  <c r="Q175" i="19"/>
  <c r="O179" i="19"/>
  <c r="P179" i="19"/>
  <c r="Q179" i="19"/>
  <c r="O152" i="19"/>
  <c r="P152" i="19"/>
  <c r="Q152" i="19"/>
  <c r="O185" i="19"/>
  <c r="P185" i="19"/>
  <c r="Q185" i="19"/>
  <c r="O177" i="19"/>
  <c r="P177" i="19"/>
  <c r="Q177" i="19"/>
  <c r="O186" i="19"/>
  <c r="P186" i="19"/>
  <c r="Q186" i="19"/>
  <c r="O165" i="19"/>
  <c r="P165" i="19"/>
  <c r="Q165" i="19"/>
  <c r="O184" i="19"/>
  <c r="P184" i="19"/>
  <c r="Q184" i="19"/>
  <c r="O173" i="19"/>
  <c r="P173" i="19"/>
  <c r="Q173" i="19"/>
  <c r="O178" i="19"/>
  <c r="P178" i="19"/>
  <c r="Q178" i="19"/>
  <c r="O174" i="19"/>
  <c r="P174" i="19"/>
  <c r="Q174" i="19"/>
  <c r="O169" i="19"/>
  <c r="P169" i="19"/>
  <c r="Q169" i="19"/>
  <c r="O160" i="19"/>
  <c r="P160" i="19"/>
  <c r="Q160" i="19"/>
  <c r="O148" i="19"/>
  <c r="P148" i="19"/>
  <c r="Q148" i="19"/>
  <c r="O159" i="19"/>
  <c r="P159" i="19"/>
  <c r="Q159" i="19"/>
  <c r="O181" i="19"/>
  <c r="P181" i="19"/>
  <c r="Q181" i="19"/>
  <c r="O176" i="19"/>
  <c r="P176" i="19"/>
  <c r="Q176" i="19"/>
  <c r="O170" i="19"/>
  <c r="P170" i="19"/>
  <c r="Q170" i="19"/>
  <c r="O180" i="19"/>
  <c r="P180" i="19"/>
  <c r="Q180" i="19"/>
  <c r="O187" i="19"/>
  <c r="P187" i="19"/>
  <c r="Q187" i="19"/>
  <c r="O168" i="19"/>
  <c r="P168" i="19"/>
  <c r="Q168" i="19"/>
  <c r="O161" i="19"/>
  <c r="P161" i="19"/>
  <c r="Q161" i="19"/>
  <c r="O147" i="19"/>
  <c r="P147" i="19"/>
  <c r="Q147" i="19"/>
  <c r="O156" i="19"/>
  <c r="P156" i="19"/>
  <c r="Q156" i="19"/>
  <c r="O154" i="19"/>
  <c r="P154" i="19"/>
  <c r="Q154" i="19"/>
  <c r="O188" i="19"/>
  <c r="P188" i="19"/>
  <c r="Q188" i="19"/>
  <c r="O162" i="19"/>
  <c r="P162" i="19"/>
  <c r="Q162" i="19"/>
  <c r="O155" i="19"/>
  <c r="P155" i="19"/>
  <c r="Q155" i="19"/>
  <c r="O144" i="19"/>
  <c r="P144" i="19"/>
  <c r="Q144" i="19"/>
  <c r="O151" i="19"/>
  <c r="P151" i="19"/>
  <c r="Q151" i="19"/>
  <c r="O157" i="19"/>
  <c r="P157" i="19"/>
  <c r="Q157" i="19"/>
  <c r="O163" i="19"/>
  <c r="P163" i="19"/>
  <c r="Q163" i="19"/>
  <c r="O167" i="19"/>
  <c r="P167" i="19"/>
  <c r="Q167" i="19"/>
  <c r="O182" i="19"/>
  <c r="P182" i="19"/>
  <c r="Q182" i="19"/>
  <c r="O171" i="19"/>
  <c r="P171" i="19"/>
  <c r="Q171" i="19"/>
  <c r="O143" i="19"/>
  <c r="P143" i="19"/>
  <c r="Q143" i="19"/>
  <c r="O149" i="19"/>
  <c r="P149" i="19"/>
  <c r="Q149" i="19"/>
  <c r="O150" i="19"/>
  <c r="P150" i="19"/>
  <c r="Q150" i="19"/>
  <c r="O145" i="19"/>
  <c r="P145" i="19"/>
  <c r="Q145" i="19"/>
  <c r="O183" i="19"/>
  <c r="P183" i="19"/>
  <c r="Q183" i="19"/>
  <c r="O158" i="19"/>
  <c r="P158" i="19"/>
  <c r="Q158" i="19"/>
  <c r="N164" i="19"/>
  <c r="N166" i="19"/>
  <c r="N175" i="19"/>
  <c r="N179" i="19"/>
  <c r="N152" i="19"/>
  <c r="N185" i="19"/>
  <c r="N177" i="19"/>
  <c r="N186" i="19"/>
  <c r="N165" i="19"/>
  <c r="N184" i="19"/>
  <c r="N173" i="19"/>
  <c r="N178" i="19"/>
  <c r="N174" i="19"/>
  <c r="N169" i="19"/>
  <c r="N160" i="19"/>
  <c r="N148" i="19"/>
  <c r="N159" i="19"/>
  <c r="N181" i="19"/>
  <c r="N176" i="19"/>
  <c r="N170" i="19"/>
  <c r="N180" i="19"/>
  <c r="N187" i="19"/>
  <c r="N168" i="19"/>
  <c r="N161" i="19"/>
  <c r="N147" i="19"/>
  <c r="N156" i="19"/>
  <c r="N154" i="19"/>
  <c r="N188" i="19"/>
  <c r="N162" i="19"/>
  <c r="N155" i="19"/>
  <c r="N144" i="19"/>
  <c r="N151" i="19"/>
  <c r="N157" i="19"/>
  <c r="N163" i="19"/>
  <c r="N167" i="19"/>
  <c r="N182" i="19"/>
  <c r="N171" i="19"/>
  <c r="N143" i="19"/>
  <c r="N149" i="19"/>
  <c r="N150" i="19"/>
  <c r="N145" i="19"/>
  <c r="N183" i="19"/>
  <c r="N158" i="19"/>
  <c r="L164" i="19"/>
  <c r="L166" i="19"/>
  <c r="L175" i="19"/>
  <c r="L179" i="19"/>
  <c r="L152" i="19"/>
  <c r="L185" i="19"/>
  <c r="L177" i="19"/>
  <c r="L186" i="19"/>
  <c r="L165" i="19"/>
  <c r="L184" i="19"/>
  <c r="L173" i="19"/>
  <c r="L178" i="19"/>
  <c r="L174" i="19"/>
  <c r="L169" i="19"/>
  <c r="L160" i="19"/>
  <c r="L148" i="19"/>
  <c r="L159" i="19"/>
  <c r="L181" i="19"/>
  <c r="L176" i="19"/>
  <c r="L170" i="19"/>
  <c r="L180" i="19"/>
  <c r="L187" i="19"/>
  <c r="L168" i="19"/>
  <c r="L161" i="19"/>
  <c r="L147" i="19"/>
  <c r="L156" i="19"/>
  <c r="L154" i="19"/>
  <c r="L188" i="19"/>
  <c r="L162" i="19"/>
  <c r="L155" i="19"/>
  <c r="L144" i="19"/>
  <c r="L151" i="19"/>
  <c r="L157" i="19"/>
  <c r="L163" i="19"/>
  <c r="L167" i="19"/>
  <c r="L182" i="19"/>
  <c r="L171" i="19"/>
  <c r="L143" i="19"/>
  <c r="L149" i="19"/>
  <c r="L150" i="19"/>
  <c r="L145" i="19"/>
  <c r="L183" i="19"/>
  <c r="L158" i="19"/>
  <c r="H164" i="19"/>
  <c r="H166" i="19"/>
  <c r="H175" i="19"/>
  <c r="H179" i="19"/>
  <c r="H152" i="19"/>
  <c r="H185" i="19"/>
  <c r="H177" i="19"/>
  <c r="H186" i="19"/>
  <c r="H165" i="19"/>
  <c r="H184" i="19"/>
  <c r="H173" i="19"/>
  <c r="H178" i="19"/>
  <c r="H174" i="19"/>
  <c r="H169" i="19"/>
  <c r="H160" i="19"/>
  <c r="H148" i="19"/>
  <c r="H159" i="19"/>
  <c r="H181" i="19"/>
  <c r="H176" i="19"/>
  <c r="H170" i="19"/>
  <c r="H180" i="19"/>
  <c r="H187" i="19"/>
  <c r="H168" i="19"/>
  <c r="H161" i="19"/>
  <c r="H147" i="19"/>
  <c r="H156" i="19"/>
  <c r="H154" i="19"/>
  <c r="H188" i="19"/>
  <c r="H162" i="19"/>
  <c r="H155" i="19"/>
  <c r="H144" i="19"/>
  <c r="H151" i="19"/>
  <c r="H157" i="19"/>
  <c r="H163" i="19"/>
  <c r="H167" i="19"/>
  <c r="H182" i="19"/>
  <c r="H171" i="19"/>
  <c r="H143" i="19"/>
  <c r="H149" i="19"/>
  <c r="H150" i="19"/>
  <c r="H145" i="19"/>
  <c r="H183" i="19"/>
  <c r="H158" i="19"/>
  <c r="H191" i="19"/>
  <c r="L191" i="19"/>
  <c r="N191" i="19"/>
  <c r="O191" i="19"/>
  <c r="P191" i="19"/>
  <c r="Q191" i="19"/>
  <c r="H192" i="19"/>
  <c r="L192" i="19"/>
  <c r="N192" i="19"/>
  <c r="O192" i="19"/>
  <c r="P192" i="19"/>
  <c r="Q192" i="19"/>
  <c r="H193" i="19"/>
  <c r="L193" i="19"/>
  <c r="N193" i="19"/>
  <c r="O193" i="19"/>
  <c r="P193" i="19"/>
  <c r="Q193" i="19"/>
  <c r="H194" i="19"/>
  <c r="L194" i="19"/>
  <c r="N194" i="19"/>
  <c r="O194" i="19"/>
  <c r="P194" i="19"/>
  <c r="Q194" i="19"/>
  <c r="H195" i="19"/>
  <c r="L195" i="19"/>
  <c r="N195" i="19"/>
  <c r="O195" i="19"/>
  <c r="P195" i="19"/>
  <c r="Q195" i="19"/>
  <c r="H196" i="19"/>
  <c r="L196" i="19"/>
  <c r="N196" i="19"/>
  <c r="O196" i="19"/>
  <c r="P196" i="19"/>
  <c r="Q196" i="19"/>
  <c r="H197" i="19"/>
  <c r="L197" i="19"/>
  <c r="N197" i="19"/>
  <c r="O197" i="19"/>
  <c r="P197" i="19"/>
  <c r="Q197" i="19"/>
  <c r="H198" i="19"/>
  <c r="L198" i="19"/>
  <c r="N198" i="19"/>
  <c r="O198" i="19"/>
  <c r="P198" i="19"/>
  <c r="Q198" i="19"/>
  <c r="H199" i="19"/>
  <c r="L199" i="19"/>
  <c r="N199" i="19"/>
  <c r="O199" i="19"/>
  <c r="P199" i="19"/>
  <c r="Q199" i="19"/>
  <c r="H200" i="19"/>
  <c r="L200" i="19"/>
  <c r="N200" i="19"/>
  <c r="O200" i="19"/>
  <c r="P200" i="19"/>
  <c r="Q200" i="19"/>
  <c r="H201" i="19"/>
  <c r="L201" i="19"/>
  <c r="N201" i="19"/>
  <c r="O201" i="19"/>
  <c r="P201" i="19"/>
  <c r="Q201" i="19"/>
  <c r="H202" i="19"/>
  <c r="L202" i="19"/>
  <c r="N202" i="19"/>
  <c r="O202" i="19"/>
  <c r="P202" i="19"/>
  <c r="Q202" i="19"/>
  <c r="H212" i="19"/>
  <c r="L212" i="19"/>
  <c r="N212" i="19"/>
  <c r="O212" i="19"/>
  <c r="P212" i="19"/>
  <c r="Q212" i="19"/>
  <c r="H203" i="19"/>
  <c r="L203" i="19"/>
  <c r="N203" i="19"/>
  <c r="O203" i="19"/>
  <c r="P203" i="19"/>
  <c r="Q203" i="19"/>
  <c r="H204" i="19"/>
  <c r="L204" i="19"/>
  <c r="N204" i="19"/>
  <c r="O204" i="19"/>
  <c r="P204" i="19"/>
  <c r="Q204" i="19"/>
  <c r="H205" i="19"/>
  <c r="L205" i="19"/>
  <c r="N205" i="19"/>
  <c r="O205" i="19"/>
  <c r="P205" i="19"/>
  <c r="Q205" i="19"/>
  <c r="H206" i="19"/>
  <c r="L206" i="19"/>
  <c r="N206" i="19"/>
  <c r="O206" i="19"/>
  <c r="P206" i="19"/>
  <c r="Q206" i="19"/>
  <c r="H207" i="19"/>
  <c r="L207" i="19"/>
  <c r="N207" i="19"/>
  <c r="O207" i="19"/>
  <c r="P207" i="19"/>
  <c r="Q207" i="19"/>
  <c r="H235" i="19"/>
  <c r="L235" i="19"/>
  <c r="N235" i="19"/>
  <c r="O235" i="19"/>
  <c r="P235" i="19"/>
  <c r="Q235" i="19"/>
  <c r="H208" i="19"/>
  <c r="L208" i="19"/>
  <c r="N208" i="19"/>
  <c r="O208" i="19"/>
  <c r="P208" i="19"/>
  <c r="Q208" i="19"/>
  <c r="H209" i="19"/>
  <c r="L209" i="19"/>
  <c r="N209" i="19"/>
  <c r="O209" i="19"/>
  <c r="P209" i="19"/>
  <c r="Q209" i="19"/>
  <c r="H210" i="19"/>
  <c r="L210" i="19"/>
  <c r="N210" i="19"/>
  <c r="O210" i="19"/>
  <c r="P210" i="19"/>
  <c r="Q210" i="19"/>
  <c r="H238" i="19"/>
  <c r="L238" i="19"/>
  <c r="N238" i="19"/>
  <c r="O238" i="19"/>
  <c r="P238" i="19"/>
  <c r="Q238" i="19"/>
  <c r="H211" i="19"/>
  <c r="L211" i="19"/>
  <c r="N211" i="19"/>
  <c r="O211" i="19"/>
  <c r="P211" i="19"/>
  <c r="Q211" i="19"/>
  <c r="H213" i="19"/>
  <c r="L213" i="19"/>
  <c r="N213" i="19"/>
  <c r="O213" i="19"/>
  <c r="P213" i="19"/>
  <c r="Q213" i="19"/>
  <c r="H214" i="19"/>
  <c r="L214" i="19"/>
  <c r="N214" i="19"/>
  <c r="O214" i="19"/>
  <c r="P214" i="19"/>
  <c r="Q214" i="19"/>
  <c r="H215" i="19"/>
  <c r="L215" i="19"/>
  <c r="N215" i="19"/>
  <c r="O215" i="19"/>
  <c r="P215" i="19"/>
  <c r="Q215" i="19"/>
  <c r="H216" i="19"/>
  <c r="L216" i="19"/>
  <c r="N216" i="19"/>
  <c r="O216" i="19"/>
  <c r="P216" i="19"/>
  <c r="Q216" i="19"/>
  <c r="H217" i="19"/>
  <c r="L217" i="19"/>
  <c r="N217" i="19"/>
  <c r="O217" i="19"/>
  <c r="P217" i="19"/>
  <c r="Q217" i="19"/>
  <c r="H248" i="19"/>
  <c r="L248" i="19"/>
  <c r="N248" i="19"/>
  <c r="O248" i="19"/>
  <c r="P248" i="19"/>
  <c r="Q248" i="19"/>
  <c r="H218" i="19"/>
  <c r="L218" i="19"/>
  <c r="N218" i="19"/>
  <c r="O218" i="19"/>
  <c r="P218" i="19"/>
  <c r="Q218" i="19"/>
  <c r="H219" i="19"/>
  <c r="L219" i="19"/>
  <c r="N219" i="19"/>
  <c r="O219" i="19"/>
  <c r="P219" i="19"/>
  <c r="Q219" i="19"/>
  <c r="H220" i="19"/>
  <c r="L220" i="19"/>
  <c r="N220" i="19"/>
  <c r="O220" i="19"/>
  <c r="P220" i="19"/>
  <c r="Q220" i="19"/>
  <c r="H221" i="19"/>
  <c r="L221" i="19"/>
  <c r="N221" i="19"/>
  <c r="O221" i="19"/>
  <c r="P221" i="19"/>
  <c r="Q221" i="19"/>
  <c r="H222" i="19"/>
  <c r="L222" i="19"/>
  <c r="N222" i="19"/>
  <c r="O222" i="19"/>
  <c r="P222" i="19"/>
  <c r="Q222" i="19"/>
  <c r="H223" i="19"/>
  <c r="L223" i="19"/>
  <c r="N223" i="19"/>
  <c r="O223" i="19"/>
  <c r="P223" i="19"/>
  <c r="Q223" i="19"/>
  <c r="H224" i="19"/>
  <c r="L224" i="19"/>
  <c r="N224" i="19"/>
  <c r="O224" i="19"/>
  <c r="P224" i="19"/>
  <c r="Q224" i="19"/>
  <c r="H225" i="19"/>
  <c r="L225" i="19"/>
  <c r="N225" i="19"/>
  <c r="O225" i="19"/>
  <c r="P225" i="19"/>
  <c r="Q225" i="19"/>
  <c r="H226" i="19"/>
  <c r="L226" i="19"/>
  <c r="N226" i="19"/>
  <c r="O226" i="19"/>
  <c r="P226" i="19"/>
  <c r="Q226" i="19"/>
  <c r="H227" i="19"/>
  <c r="L227" i="19"/>
  <c r="N227" i="19"/>
  <c r="O227" i="19"/>
  <c r="P227" i="19"/>
  <c r="Q227" i="19"/>
  <c r="H228" i="19"/>
  <c r="L228" i="19"/>
  <c r="N228" i="19"/>
  <c r="O228" i="19"/>
  <c r="P228" i="19"/>
  <c r="Q228" i="19"/>
  <c r="H229" i="19"/>
  <c r="L229" i="19"/>
  <c r="N229" i="19"/>
  <c r="O229" i="19"/>
  <c r="P229" i="19"/>
  <c r="Q229" i="19"/>
  <c r="H230" i="19"/>
  <c r="L230" i="19"/>
  <c r="N230" i="19"/>
  <c r="O230" i="19"/>
  <c r="P230" i="19"/>
  <c r="Q230" i="19"/>
  <c r="R151" i="19" l="1"/>
  <c r="R161" i="19"/>
  <c r="R148" i="19"/>
  <c r="R150" i="19"/>
  <c r="R186" i="19"/>
  <c r="R149" i="19"/>
  <c r="R144" i="19"/>
  <c r="R168" i="19"/>
  <c r="R160" i="19"/>
  <c r="R177" i="19"/>
  <c r="R145" i="19"/>
  <c r="R157" i="19"/>
  <c r="R158" i="19"/>
  <c r="R167" i="19"/>
  <c r="R154" i="19"/>
  <c r="R176" i="19"/>
  <c r="R173" i="19"/>
  <c r="R175" i="19"/>
  <c r="R171" i="19"/>
  <c r="R162" i="19"/>
  <c r="R180" i="19"/>
  <c r="R174" i="19"/>
  <c r="R152" i="19"/>
  <c r="R183" i="19"/>
  <c r="R163" i="19"/>
  <c r="R156" i="19"/>
  <c r="R181" i="19"/>
  <c r="R184" i="19"/>
  <c r="R166" i="19"/>
  <c r="R182" i="19"/>
  <c r="R188" i="19"/>
  <c r="R170" i="19"/>
  <c r="R178" i="19"/>
  <c r="R179" i="19"/>
  <c r="R147" i="19"/>
  <c r="R159" i="19"/>
  <c r="R165" i="19"/>
  <c r="R164" i="19"/>
  <c r="R155" i="19"/>
  <c r="R187" i="19"/>
  <c r="R169" i="19"/>
  <c r="R185" i="19"/>
  <c r="R143" i="19"/>
  <c r="R224" i="19"/>
  <c r="R217" i="19"/>
  <c r="R221" i="19"/>
  <c r="R214" i="19"/>
  <c r="R215" i="19"/>
  <c r="R235" i="19"/>
  <c r="R220" i="19"/>
  <c r="R206" i="19"/>
  <c r="R193" i="19"/>
  <c r="R222" i="19"/>
  <c r="R213" i="19"/>
  <c r="R209" i="19"/>
  <c r="R227" i="19"/>
  <c r="R212" i="19"/>
  <c r="R207" i="19"/>
  <c r="R200" i="19"/>
  <c r="R196" i="19"/>
  <c r="R230" i="19"/>
  <c r="R194" i="19"/>
  <c r="R229" i="19"/>
  <c r="R225" i="19"/>
  <c r="R201" i="19"/>
  <c r="R205" i="19"/>
  <c r="R228" i="19"/>
  <c r="R210" i="19"/>
  <c r="R219" i="19"/>
  <c r="R199" i="19"/>
  <c r="R191" i="19"/>
  <c r="R192" i="19"/>
  <c r="R218" i="19"/>
  <c r="R204" i="19"/>
  <c r="R195" i="19"/>
  <c r="R216" i="19"/>
  <c r="R202" i="19"/>
  <c r="R238" i="19"/>
  <c r="R197" i="19"/>
  <c r="R226" i="19"/>
  <c r="R198" i="19"/>
  <c r="R223" i="19"/>
  <c r="R248" i="19"/>
  <c r="R211" i="19"/>
  <c r="R208" i="19"/>
  <c r="R203" i="19"/>
  <c r="Q47" i="19" l="1"/>
  <c r="P47" i="19"/>
  <c r="O47" i="19"/>
  <c r="N47" i="19"/>
  <c r="L47" i="19"/>
  <c r="H47" i="19"/>
  <c r="Q261" i="19"/>
  <c r="P261" i="19"/>
  <c r="O261" i="19"/>
  <c r="N261" i="19"/>
  <c r="L261" i="19"/>
  <c r="H261" i="19"/>
  <c r="Q63" i="19"/>
  <c r="P63" i="19"/>
  <c r="O63" i="19"/>
  <c r="N63" i="19"/>
  <c r="L63" i="19"/>
  <c r="H63" i="19"/>
  <c r="Q62" i="19"/>
  <c r="P62" i="19"/>
  <c r="O62" i="19"/>
  <c r="N62" i="19"/>
  <c r="L62" i="19"/>
  <c r="H62" i="19"/>
  <c r="Q260" i="19"/>
  <c r="P260" i="19"/>
  <c r="O260" i="19"/>
  <c r="N260" i="19"/>
  <c r="L260" i="19"/>
  <c r="H260" i="19"/>
  <c r="Q113" i="19"/>
  <c r="P113" i="19"/>
  <c r="O113" i="19"/>
  <c r="N113" i="19"/>
  <c r="L113" i="19"/>
  <c r="H113" i="19"/>
  <c r="Q30" i="19"/>
  <c r="P30" i="19"/>
  <c r="O30" i="19"/>
  <c r="N30" i="19"/>
  <c r="L30" i="19"/>
  <c r="H30" i="19"/>
  <c r="Q60" i="19"/>
  <c r="P60" i="19"/>
  <c r="O60" i="19"/>
  <c r="N60" i="19"/>
  <c r="L60" i="19"/>
  <c r="H60" i="19"/>
  <c r="Q61" i="19"/>
  <c r="P61" i="19"/>
  <c r="O61" i="19"/>
  <c r="N61" i="19"/>
  <c r="L61" i="19"/>
  <c r="H61" i="19"/>
  <c r="Q103" i="19"/>
  <c r="P103" i="19"/>
  <c r="O103" i="19"/>
  <c r="N103" i="19"/>
  <c r="L103" i="19"/>
  <c r="H103" i="19"/>
  <c r="Q104" i="19"/>
  <c r="P104" i="19"/>
  <c r="O104" i="19"/>
  <c r="N104" i="19"/>
  <c r="L104" i="19"/>
  <c r="H104" i="19"/>
  <c r="Q262" i="19"/>
  <c r="P262" i="19"/>
  <c r="O262" i="19"/>
  <c r="N262" i="19"/>
  <c r="L262" i="19"/>
  <c r="H262" i="19"/>
  <c r="Q135" i="19"/>
  <c r="P135" i="19"/>
  <c r="O135" i="19"/>
  <c r="N135" i="19"/>
  <c r="L135" i="19"/>
  <c r="H135" i="19"/>
  <c r="Q9" i="19"/>
  <c r="P9" i="19"/>
  <c r="O9" i="19"/>
  <c r="N9" i="19"/>
  <c r="L9" i="19"/>
  <c r="H9" i="19"/>
  <c r="Q125" i="19"/>
  <c r="P125" i="19"/>
  <c r="O125" i="19"/>
  <c r="N125" i="19"/>
  <c r="L125" i="19"/>
  <c r="H125" i="19"/>
  <c r="Q116" i="19"/>
  <c r="P116" i="19"/>
  <c r="O116" i="19"/>
  <c r="N116" i="19"/>
  <c r="L116" i="19"/>
  <c r="H116" i="19"/>
  <c r="Q40" i="19"/>
  <c r="P40" i="19"/>
  <c r="O40" i="19"/>
  <c r="N40" i="19"/>
  <c r="L40" i="19"/>
  <c r="H40" i="19"/>
  <c r="Q243" i="19"/>
  <c r="P243" i="19"/>
  <c r="O243" i="19"/>
  <c r="N243" i="19"/>
  <c r="L243" i="19"/>
  <c r="H243" i="19"/>
  <c r="Q124" i="19"/>
  <c r="P124" i="19"/>
  <c r="O124" i="19"/>
  <c r="N124" i="19"/>
  <c r="L124" i="19"/>
  <c r="H124" i="19"/>
  <c r="Q130" i="19"/>
  <c r="P130" i="19"/>
  <c r="O130" i="19"/>
  <c r="N130" i="19"/>
  <c r="L130" i="19"/>
  <c r="H130" i="19"/>
  <c r="Q53" i="19"/>
  <c r="P53" i="19"/>
  <c r="O53" i="19"/>
  <c r="N53" i="19"/>
  <c r="L53" i="19"/>
  <c r="H53" i="19"/>
  <c r="Q24" i="19"/>
  <c r="P24" i="19"/>
  <c r="O24" i="19"/>
  <c r="N24" i="19"/>
  <c r="L24" i="19"/>
  <c r="H24" i="19"/>
  <c r="Q64" i="19"/>
  <c r="P64" i="19"/>
  <c r="O64" i="19"/>
  <c r="N64" i="19"/>
  <c r="L64" i="19"/>
  <c r="H64" i="19"/>
  <c r="Q28" i="19"/>
  <c r="P28" i="19"/>
  <c r="O28" i="19"/>
  <c r="N28" i="19"/>
  <c r="L28" i="19"/>
  <c r="H28" i="19"/>
  <c r="Q99" i="19"/>
  <c r="P99" i="19"/>
  <c r="O99" i="19"/>
  <c r="N99" i="19"/>
  <c r="L99" i="19"/>
  <c r="H99" i="19"/>
  <c r="Q65" i="19"/>
  <c r="P65" i="19"/>
  <c r="O65" i="19"/>
  <c r="N65" i="19"/>
  <c r="L65" i="19"/>
  <c r="H65" i="19"/>
  <c r="Q66" i="19"/>
  <c r="P66" i="19"/>
  <c r="O66" i="19"/>
  <c r="N66" i="19"/>
  <c r="L66" i="19"/>
  <c r="H66" i="19"/>
  <c r="Q20" i="19"/>
  <c r="P20" i="19"/>
  <c r="O20" i="19"/>
  <c r="N20" i="19"/>
  <c r="L20" i="19"/>
  <c r="H20" i="19"/>
  <c r="Q279" i="19"/>
  <c r="P279" i="19"/>
  <c r="O279" i="19"/>
  <c r="N279" i="19"/>
  <c r="L279" i="19"/>
  <c r="H279" i="19"/>
  <c r="Q134" i="19"/>
  <c r="P134" i="19"/>
  <c r="O134" i="19"/>
  <c r="N134" i="19"/>
  <c r="L134" i="19"/>
  <c r="H134" i="19"/>
  <c r="Q3" i="19"/>
  <c r="P3" i="19"/>
  <c r="O3" i="19"/>
  <c r="N3" i="19"/>
  <c r="L3" i="19"/>
  <c r="H3" i="19"/>
  <c r="Q32" i="19"/>
  <c r="P32" i="19"/>
  <c r="O32" i="19"/>
  <c r="N32" i="19"/>
  <c r="L32" i="19"/>
  <c r="H32" i="19"/>
  <c r="Q35" i="19"/>
  <c r="P35" i="19"/>
  <c r="O35" i="19"/>
  <c r="N35" i="19"/>
  <c r="L35" i="19"/>
  <c r="H35" i="19"/>
  <c r="Q52" i="19"/>
  <c r="P52" i="19"/>
  <c r="O52" i="19"/>
  <c r="N52" i="19"/>
  <c r="L52" i="19"/>
  <c r="H52" i="19"/>
  <c r="Q46" i="19"/>
  <c r="P46" i="19"/>
  <c r="O46" i="19"/>
  <c r="N46" i="19"/>
  <c r="L46" i="19"/>
  <c r="H46" i="19"/>
  <c r="Q34" i="19"/>
  <c r="P34" i="19"/>
  <c r="O34" i="19"/>
  <c r="N34" i="19"/>
  <c r="L34" i="19"/>
  <c r="H34" i="19"/>
  <c r="Q50" i="19"/>
  <c r="P50" i="19"/>
  <c r="O50" i="19"/>
  <c r="N50" i="19"/>
  <c r="L50" i="19"/>
  <c r="H50" i="19"/>
  <c r="Q237" i="19"/>
  <c r="P237" i="19"/>
  <c r="O237" i="19"/>
  <c r="N237" i="19"/>
  <c r="L237" i="19"/>
  <c r="H237" i="19"/>
  <c r="Q71" i="19"/>
  <c r="P71" i="19"/>
  <c r="O71" i="19"/>
  <c r="N71" i="19"/>
  <c r="L71" i="19"/>
  <c r="H71" i="19"/>
  <c r="Q10" i="19"/>
  <c r="P10" i="19"/>
  <c r="O10" i="19"/>
  <c r="N10" i="19"/>
  <c r="L10" i="19"/>
  <c r="H10" i="19"/>
  <c r="Q15" i="19"/>
  <c r="P15" i="19"/>
  <c r="O15" i="19"/>
  <c r="N15" i="19"/>
  <c r="L15" i="19"/>
  <c r="H15" i="19"/>
  <c r="Q11" i="19"/>
  <c r="P11" i="19"/>
  <c r="O11" i="19"/>
  <c r="N11" i="19"/>
  <c r="L11" i="19"/>
  <c r="H11" i="19"/>
  <c r="Q234" i="19"/>
  <c r="P234" i="19"/>
  <c r="O234" i="19"/>
  <c r="N234" i="19"/>
  <c r="L234" i="19"/>
  <c r="H234" i="19"/>
  <c r="Q118" i="19"/>
  <c r="P118" i="19"/>
  <c r="O118" i="19"/>
  <c r="N118" i="19"/>
  <c r="L118" i="19"/>
  <c r="H118" i="19"/>
  <c r="Q257" i="19"/>
  <c r="P257" i="19"/>
  <c r="O257" i="19"/>
  <c r="N257" i="19"/>
  <c r="L257" i="19"/>
  <c r="H257" i="19"/>
  <c r="Q115" i="19"/>
  <c r="P115" i="19"/>
  <c r="O115" i="19"/>
  <c r="N115" i="19"/>
  <c r="L115" i="19"/>
  <c r="H115" i="19"/>
  <c r="Q8" i="19"/>
  <c r="P8" i="19"/>
  <c r="O8" i="19"/>
  <c r="N8" i="19"/>
  <c r="L8" i="19"/>
  <c r="H8" i="19"/>
  <c r="Q31" i="19"/>
  <c r="P31" i="19"/>
  <c r="O31" i="19"/>
  <c r="N31" i="19"/>
  <c r="L31" i="19"/>
  <c r="H31" i="19"/>
  <c r="Q55" i="19"/>
  <c r="P55" i="19"/>
  <c r="O55" i="19"/>
  <c r="N55" i="19"/>
  <c r="L55" i="19"/>
  <c r="H55" i="19"/>
  <c r="Q89" i="19"/>
  <c r="P89" i="19"/>
  <c r="O89" i="19"/>
  <c r="N89" i="19"/>
  <c r="L89" i="19"/>
  <c r="H89" i="19"/>
  <c r="Q27" i="19"/>
  <c r="P27" i="19"/>
  <c r="O27" i="19"/>
  <c r="N27" i="19"/>
  <c r="L27" i="19"/>
  <c r="H27" i="19"/>
  <c r="Q2" i="19"/>
  <c r="P2" i="19"/>
  <c r="O2" i="19"/>
  <c r="N2" i="19"/>
  <c r="L2" i="19"/>
  <c r="H2" i="19"/>
  <c r="Q288" i="19"/>
  <c r="P288" i="19"/>
  <c r="O288" i="19"/>
  <c r="N288" i="19"/>
  <c r="L288" i="19"/>
  <c r="H288" i="19"/>
  <c r="Q280" i="19"/>
  <c r="P280" i="19"/>
  <c r="O280" i="19"/>
  <c r="N280" i="19"/>
  <c r="L280" i="19"/>
  <c r="H280" i="19"/>
  <c r="Q258" i="19"/>
  <c r="P258" i="19"/>
  <c r="O258" i="19"/>
  <c r="N258" i="19"/>
  <c r="L258" i="19"/>
  <c r="H258" i="19"/>
  <c r="Q14" i="19"/>
  <c r="P14" i="19"/>
  <c r="O14" i="19"/>
  <c r="N14" i="19"/>
  <c r="L14" i="19"/>
  <c r="H14" i="19"/>
  <c r="Q244" i="19"/>
  <c r="P244" i="19"/>
  <c r="O244" i="19"/>
  <c r="N244" i="19"/>
  <c r="L244" i="19"/>
  <c r="H244" i="19"/>
  <c r="Q232" i="19"/>
  <c r="P232" i="19"/>
  <c r="O232" i="19"/>
  <c r="N232" i="19"/>
  <c r="L232" i="19"/>
  <c r="H232" i="19"/>
  <c r="Q246" i="19"/>
  <c r="P246" i="19"/>
  <c r="O246" i="19"/>
  <c r="N246" i="19"/>
  <c r="L246" i="19"/>
  <c r="H246" i="19"/>
  <c r="Q129" i="19"/>
  <c r="P129" i="19"/>
  <c r="O129" i="19"/>
  <c r="N129" i="19"/>
  <c r="L129" i="19"/>
  <c r="H129" i="19"/>
  <c r="Q70" i="19"/>
  <c r="P70" i="19"/>
  <c r="O70" i="19"/>
  <c r="N70" i="19"/>
  <c r="L70" i="19"/>
  <c r="H70" i="19"/>
  <c r="Q59" i="19"/>
  <c r="P59" i="19"/>
  <c r="O59" i="19"/>
  <c r="N59" i="19"/>
  <c r="L59" i="19"/>
  <c r="H59" i="19"/>
  <c r="Q253" i="19"/>
  <c r="P253" i="19"/>
  <c r="O253" i="19"/>
  <c r="N253" i="19"/>
  <c r="L253" i="19"/>
  <c r="H253" i="19"/>
  <c r="Q105" i="19"/>
  <c r="P105" i="19"/>
  <c r="O105" i="19"/>
  <c r="N105" i="19"/>
  <c r="L105" i="19"/>
  <c r="H105" i="19"/>
  <c r="Q42" i="19"/>
  <c r="P42" i="19"/>
  <c r="O42" i="19"/>
  <c r="N42" i="19"/>
  <c r="L42" i="19"/>
  <c r="H42" i="19"/>
  <c r="Q252" i="19"/>
  <c r="P252" i="19"/>
  <c r="O252" i="19"/>
  <c r="N252" i="19"/>
  <c r="L252" i="19"/>
  <c r="H252" i="19"/>
  <c r="Q23" i="19"/>
  <c r="P23" i="19"/>
  <c r="O23" i="19"/>
  <c r="N23" i="19"/>
  <c r="L23" i="19"/>
  <c r="H23" i="19"/>
  <c r="Q83" i="19"/>
  <c r="P83" i="19"/>
  <c r="O83" i="19"/>
  <c r="N83" i="19"/>
  <c r="L83" i="19"/>
  <c r="H83" i="19"/>
  <c r="Q240" i="19"/>
  <c r="P240" i="19"/>
  <c r="O240" i="19"/>
  <c r="N240" i="19"/>
  <c r="L240" i="19"/>
  <c r="H240" i="19"/>
  <c r="Q38" i="19"/>
  <c r="P38" i="19"/>
  <c r="O38" i="19"/>
  <c r="N38" i="19"/>
  <c r="L38" i="19"/>
  <c r="H38" i="19"/>
  <c r="Q51" i="19"/>
  <c r="P51" i="19"/>
  <c r="O51" i="19"/>
  <c r="N51" i="19"/>
  <c r="L51" i="19"/>
  <c r="H51" i="19"/>
  <c r="Q112" i="19"/>
  <c r="P112" i="19"/>
  <c r="O112" i="19"/>
  <c r="N112" i="19"/>
  <c r="L112" i="19"/>
  <c r="H112" i="19"/>
  <c r="Q264" i="19"/>
  <c r="P264" i="19"/>
  <c r="O264" i="19"/>
  <c r="N264" i="19"/>
  <c r="L264" i="19"/>
  <c r="H264" i="19"/>
  <c r="Q256" i="19"/>
  <c r="P256" i="19"/>
  <c r="O256" i="19"/>
  <c r="N256" i="19"/>
  <c r="L256" i="19"/>
  <c r="H256" i="19"/>
  <c r="Q126" i="19"/>
  <c r="P126" i="19"/>
  <c r="O126" i="19"/>
  <c r="N126" i="19"/>
  <c r="L126" i="19"/>
  <c r="H126" i="19"/>
  <c r="Q242" i="19"/>
  <c r="P242" i="19"/>
  <c r="O242" i="19"/>
  <c r="N242" i="19"/>
  <c r="L242" i="19"/>
  <c r="H242" i="19"/>
  <c r="Q36" i="19"/>
  <c r="P36" i="19"/>
  <c r="O36" i="19"/>
  <c r="N36" i="19"/>
  <c r="L36" i="19"/>
  <c r="H36" i="19"/>
  <c r="Q245" i="19"/>
  <c r="P245" i="19"/>
  <c r="O245" i="19"/>
  <c r="N245" i="19"/>
  <c r="L245" i="19"/>
  <c r="H245" i="19"/>
  <c r="Q107" i="19"/>
  <c r="P107" i="19"/>
  <c r="O107" i="19"/>
  <c r="N107" i="19"/>
  <c r="L107" i="19"/>
  <c r="H107" i="19"/>
  <c r="Q92" i="19"/>
  <c r="P92" i="19"/>
  <c r="O92" i="19"/>
  <c r="N92" i="19"/>
  <c r="L92" i="19"/>
  <c r="H92" i="19"/>
  <c r="Q45" i="19"/>
  <c r="P45" i="19"/>
  <c r="O45" i="19"/>
  <c r="N45" i="19"/>
  <c r="L45" i="19"/>
  <c r="H45" i="19"/>
  <c r="Q283" i="19"/>
  <c r="P283" i="19"/>
  <c r="O283" i="19"/>
  <c r="N283" i="19"/>
  <c r="L283" i="19"/>
  <c r="H283" i="19"/>
  <c r="Q239" i="19"/>
  <c r="P239" i="19"/>
  <c r="O239" i="19"/>
  <c r="N239" i="19"/>
  <c r="L239" i="19"/>
  <c r="H239" i="19"/>
  <c r="Q249" i="19"/>
  <c r="P249" i="19"/>
  <c r="O249" i="19"/>
  <c r="N249" i="19"/>
  <c r="L249" i="19"/>
  <c r="H249" i="19"/>
  <c r="Q37" i="19"/>
  <c r="P37" i="19"/>
  <c r="O37" i="19"/>
  <c r="N37" i="19"/>
  <c r="L37" i="19"/>
  <c r="H37" i="19"/>
  <c r="Q39" i="19"/>
  <c r="P39" i="19"/>
  <c r="O39" i="19"/>
  <c r="N39" i="19"/>
  <c r="L39" i="19"/>
  <c r="H39" i="19"/>
  <c r="Q18" i="19"/>
  <c r="P18" i="19"/>
  <c r="O18" i="19"/>
  <c r="N18" i="19"/>
  <c r="L18" i="19"/>
  <c r="H18" i="19"/>
  <c r="Q285" i="19"/>
  <c r="P285" i="19"/>
  <c r="O285" i="19"/>
  <c r="N285" i="19"/>
  <c r="L285" i="19"/>
  <c r="H285" i="19"/>
  <c r="Q284" i="19"/>
  <c r="P284" i="19"/>
  <c r="O284" i="19"/>
  <c r="N284" i="19"/>
  <c r="L284" i="19"/>
  <c r="H284" i="19"/>
  <c r="Q286" i="19"/>
  <c r="P286" i="19"/>
  <c r="O286" i="19"/>
  <c r="N286" i="19"/>
  <c r="L286" i="19"/>
  <c r="H286" i="19"/>
  <c r="Q68" i="19"/>
  <c r="P68" i="19"/>
  <c r="O68" i="19"/>
  <c r="N68" i="19"/>
  <c r="L68" i="19"/>
  <c r="H68" i="19"/>
  <c r="Q117" i="19"/>
  <c r="P117" i="19"/>
  <c r="O117" i="19"/>
  <c r="N117" i="19"/>
  <c r="L117" i="19"/>
  <c r="H117" i="19"/>
  <c r="Q56" i="19"/>
  <c r="P56" i="19"/>
  <c r="O56" i="19"/>
  <c r="N56" i="19"/>
  <c r="L56" i="19"/>
  <c r="H56" i="19"/>
  <c r="Q265" i="19"/>
  <c r="P265" i="19"/>
  <c r="O265" i="19"/>
  <c r="N265" i="19"/>
  <c r="L265" i="19"/>
  <c r="H265" i="19"/>
  <c r="Q43" i="19"/>
  <c r="P43" i="19"/>
  <c r="O43" i="19"/>
  <c r="N43" i="19"/>
  <c r="L43" i="19"/>
  <c r="H43" i="19"/>
  <c r="Q111" i="19"/>
  <c r="P111" i="19"/>
  <c r="O111" i="19"/>
  <c r="N111" i="19"/>
  <c r="L111" i="19"/>
  <c r="H111" i="19"/>
  <c r="Q69" i="19"/>
  <c r="P69" i="19"/>
  <c r="O69" i="19"/>
  <c r="N69" i="19"/>
  <c r="L69" i="19"/>
  <c r="H69" i="19"/>
  <c r="Q251" i="19"/>
  <c r="P251" i="19"/>
  <c r="O251" i="19"/>
  <c r="N251" i="19"/>
  <c r="L251" i="19"/>
  <c r="H251" i="19"/>
  <c r="Q255" i="19"/>
  <c r="P255" i="19"/>
  <c r="O255" i="19"/>
  <c r="N255" i="19"/>
  <c r="L255" i="19"/>
  <c r="H255" i="19"/>
  <c r="Q67" i="19"/>
  <c r="P67" i="19"/>
  <c r="O67" i="19"/>
  <c r="N67" i="19"/>
  <c r="L67" i="19"/>
  <c r="H67" i="19"/>
  <c r="Q282" i="19"/>
  <c r="P282" i="19"/>
  <c r="O282" i="19"/>
  <c r="N282" i="19"/>
  <c r="L282" i="19"/>
  <c r="H282" i="19"/>
  <c r="Q17" i="19"/>
  <c r="P17" i="19"/>
  <c r="O17" i="19"/>
  <c r="N17" i="19"/>
  <c r="L17" i="19"/>
  <c r="H17" i="19"/>
  <c r="Q102" i="19"/>
  <c r="P102" i="19"/>
  <c r="O102" i="19"/>
  <c r="N102" i="19"/>
  <c r="L102" i="19"/>
  <c r="H102" i="19"/>
  <c r="Q236" i="19"/>
  <c r="P236" i="19"/>
  <c r="O236" i="19"/>
  <c r="N236" i="19"/>
  <c r="L236" i="19"/>
  <c r="H236" i="19"/>
  <c r="Q267" i="19"/>
  <c r="P267" i="19"/>
  <c r="O267" i="19"/>
  <c r="N267" i="19"/>
  <c r="L267" i="19"/>
  <c r="H267" i="19"/>
  <c r="Q16" i="19"/>
  <c r="P16" i="19"/>
  <c r="O16" i="19"/>
  <c r="N16" i="19"/>
  <c r="L16" i="19"/>
  <c r="H16" i="19"/>
  <c r="Q6" i="19"/>
  <c r="P6" i="19"/>
  <c r="O6" i="19"/>
  <c r="N6" i="19"/>
  <c r="L6" i="19"/>
  <c r="H6" i="19"/>
  <c r="Q263" i="19"/>
  <c r="P263" i="19"/>
  <c r="O263" i="19"/>
  <c r="N263" i="19"/>
  <c r="L263" i="19"/>
  <c r="H263" i="19"/>
  <c r="Q13" i="19"/>
  <c r="P13" i="19"/>
  <c r="O13" i="19"/>
  <c r="N13" i="19"/>
  <c r="L13" i="19"/>
  <c r="H13" i="19"/>
  <c r="Q25" i="19"/>
  <c r="P25" i="19"/>
  <c r="O25" i="19"/>
  <c r="N25" i="19"/>
  <c r="L25" i="19"/>
  <c r="H25" i="19"/>
  <c r="Q231" i="19"/>
  <c r="P231" i="19"/>
  <c r="O231" i="19"/>
  <c r="N231" i="19"/>
  <c r="L231" i="19"/>
  <c r="H231" i="19"/>
  <c r="Q287" i="19"/>
  <c r="P287" i="19"/>
  <c r="O287" i="19"/>
  <c r="N287" i="19"/>
  <c r="L287" i="19"/>
  <c r="H287" i="19"/>
  <c r="Q95" i="19"/>
  <c r="P95" i="19"/>
  <c r="O95" i="19"/>
  <c r="N95" i="19"/>
  <c r="L95" i="19"/>
  <c r="H95" i="19"/>
  <c r="Q7" i="19"/>
  <c r="P7" i="19"/>
  <c r="O7" i="19"/>
  <c r="N7" i="19"/>
  <c r="L7" i="19"/>
  <c r="H7" i="19"/>
  <c r="Q114" i="19"/>
  <c r="P114" i="19"/>
  <c r="O114" i="19"/>
  <c r="N114" i="19"/>
  <c r="L114" i="19"/>
  <c r="H114" i="19"/>
  <c r="Q108" i="19"/>
  <c r="P108" i="19"/>
  <c r="O108" i="19"/>
  <c r="N108" i="19"/>
  <c r="L108" i="19"/>
  <c r="H108" i="19"/>
  <c r="Q90" i="19"/>
  <c r="P90" i="19"/>
  <c r="O90" i="19"/>
  <c r="N90" i="19"/>
  <c r="L90" i="19"/>
  <c r="H90" i="19"/>
  <c r="Q128" i="19"/>
  <c r="P128" i="19"/>
  <c r="O128" i="19"/>
  <c r="N128" i="19"/>
  <c r="L128" i="19"/>
  <c r="H128" i="19"/>
  <c r="Q97" i="19"/>
  <c r="P97" i="19"/>
  <c r="O97" i="19"/>
  <c r="N97" i="19"/>
  <c r="L97" i="19"/>
  <c r="H97" i="19"/>
  <c r="Q136" i="19"/>
  <c r="P136" i="19"/>
  <c r="O136" i="19"/>
  <c r="N136" i="19"/>
  <c r="L136" i="19"/>
  <c r="H136" i="19"/>
  <c r="Q259" i="19"/>
  <c r="P259" i="19"/>
  <c r="O259" i="19"/>
  <c r="N259" i="19"/>
  <c r="L259" i="19"/>
  <c r="H259" i="19"/>
  <c r="Q87" i="19"/>
  <c r="P87" i="19"/>
  <c r="O87" i="19"/>
  <c r="N87" i="19"/>
  <c r="L87" i="19"/>
  <c r="H87" i="19"/>
  <c r="Q96" i="19"/>
  <c r="P96" i="19"/>
  <c r="O96" i="19"/>
  <c r="N96" i="19"/>
  <c r="L96" i="19"/>
  <c r="H96" i="19"/>
  <c r="Q19" i="19"/>
  <c r="P19" i="19"/>
  <c r="O19" i="19"/>
  <c r="N19" i="19"/>
  <c r="L19" i="19"/>
  <c r="H19" i="19"/>
  <c r="Q82" i="19"/>
  <c r="P82" i="19"/>
  <c r="O82" i="19"/>
  <c r="N82" i="19"/>
  <c r="L82" i="19"/>
  <c r="H82" i="19"/>
  <c r="Q127" i="19"/>
  <c r="P127" i="19"/>
  <c r="O127" i="19"/>
  <c r="N127" i="19"/>
  <c r="L127" i="19"/>
  <c r="H127" i="19"/>
  <c r="Q22" i="19"/>
  <c r="P22" i="19"/>
  <c r="O22" i="19"/>
  <c r="N22" i="19"/>
  <c r="L22" i="19"/>
  <c r="H22" i="19"/>
  <c r="Q281" i="19"/>
  <c r="P281" i="19"/>
  <c r="O281" i="19"/>
  <c r="N281" i="19"/>
  <c r="L281" i="19"/>
  <c r="H281" i="19"/>
  <c r="Q106" i="19"/>
  <c r="P106" i="19"/>
  <c r="O106" i="19"/>
  <c r="N106" i="19"/>
  <c r="L106" i="19"/>
  <c r="H106" i="19"/>
  <c r="Q85" i="19"/>
  <c r="P85" i="19"/>
  <c r="O85" i="19"/>
  <c r="N85" i="19"/>
  <c r="L85" i="19"/>
  <c r="H85" i="19"/>
  <c r="Q91" i="19"/>
  <c r="P91" i="19"/>
  <c r="O91" i="19"/>
  <c r="N91" i="19"/>
  <c r="L91" i="19"/>
  <c r="H91" i="19"/>
  <c r="Q266" i="19"/>
  <c r="P266" i="19"/>
  <c r="O266" i="19"/>
  <c r="N266" i="19"/>
  <c r="L266" i="19"/>
  <c r="H266" i="19"/>
  <c r="Q49" i="19"/>
  <c r="P49" i="19"/>
  <c r="O49" i="19"/>
  <c r="N49" i="19"/>
  <c r="L49" i="19"/>
  <c r="H49" i="19"/>
  <c r="Q44" i="19"/>
  <c r="P44" i="19"/>
  <c r="O44" i="19"/>
  <c r="N44" i="19"/>
  <c r="L44" i="19"/>
  <c r="H44" i="19"/>
  <c r="Q109" i="19"/>
  <c r="P109" i="19"/>
  <c r="O109" i="19"/>
  <c r="N109" i="19"/>
  <c r="L109" i="19"/>
  <c r="H109" i="19"/>
  <c r="Q132" i="19"/>
  <c r="P132" i="19"/>
  <c r="O132" i="19"/>
  <c r="N132" i="19"/>
  <c r="L132" i="19"/>
  <c r="H132" i="19"/>
  <c r="Q88" i="19"/>
  <c r="P88" i="19"/>
  <c r="O88" i="19"/>
  <c r="N88" i="19"/>
  <c r="L88" i="19"/>
  <c r="H88" i="19"/>
  <c r="Q41" i="19"/>
  <c r="P41" i="19"/>
  <c r="O41" i="19"/>
  <c r="N41" i="19"/>
  <c r="L41" i="19"/>
  <c r="H41" i="19"/>
  <c r="Q4" i="19"/>
  <c r="P4" i="19"/>
  <c r="O4" i="19"/>
  <c r="N4" i="19"/>
  <c r="L4" i="19"/>
  <c r="H4" i="19"/>
  <c r="Q131" i="19"/>
  <c r="P131" i="19"/>
  <c r="O131" i="19"/>
  <c r="N131" i="19"/>
  <c r="L131" i="19"/>
  <c r="H131" i="19"/>
  <c r="Q254" i="19"/>
  <c r="P254" i="19"/>
  <c r="O254" i="19"/>
  <c r="N254" i="19"/>
  <c r="L254" i="19"/>
  <c r="H254" i="19"/>
  <c r="Q120" i="19"/>
  <c r="P120" i="19"/>
  <c r="O120" i="19"/>
  <c r="N120" i="19"/>
  <c r="L120" i="19"/>
  <c r="H120" i="19"/>
  <c r="Q247" i="19"/>
  <c r="P247" i="19"/>
  <c r="O247" i="19"/>
  <c r="N247" i="19"/>
  <c r="L247" i="19"/>
  <c r="H247" i="19"/>
  <c r="Q233" i="19"/>
  <c r="P233" i="19"/>
  <c r="O233" i="19"/>
  <c r="N233" i="19"/>
  <c r="L233" i="19"/>
  <c r="H233" i="19"/>
  <c r="Q54" i="19"/>
  <c r="P54" i="19"/>
  <c r="O54" i="19"/>
  <c r="N54" i="19"/>
  <c r="L54" i="19"/>
  <c r="H54" i="19"/>
  <c r="Q94" i="19"/>
  <c r="P94" i="19"/>
  <c r="O94" i="19"/>
  <c r="N94" i="19"/>
  <c r="L94" i="19"/>
  <c r="H94" i="19"/>
  <c r="Q250" i="19"/>
  <c r="P250" i="19"/>
  <c r="O250" i="19"/>
  <c r="N250" i="19"/>
  <c r="L250" i="19"/>
  <c r="H250" i="19"/>
  <c r="Q121" i="19"/>
  <c r="P121" i="19"/>
  <c r="O121" i="19"/>
  <c r="N121" i="19"/>
  <c r="L121" i="19"/>
  <c r="H121" i="19"/>
  <c r="Q57" i="19"/>
  <c r="P57" i="19"/>
  <c r="O57" i="19"/>
  <c r="N57" i="19"/>
  <c r="L57" i="19"/>
  <c r="H57" i="19"/>
  <c r="Q48" i="19"/>
  <c r="P48" i="19"/>
  <c r="O48" i="19"/>
  <c r="N48" i="19"/>
  <c r="L48" i="19"/>
  <c r="H48" i="19"/>
  <c r="Q241" i="19"/>
  <c r="P241" i="19"/>
  <c r="O241" i="19"/>
  <c r="N241" i="19"/>
  <c r="L241" i="19"/>
  <c r="H241" i="19"/>
  <c r="Q133" i="19"/>
  <c r="P133" i="19"/>
  <c r="O133" i="19"/>
  <c r="N133" i="19"/>
  <c r="L133" i="19"/>
  <c r="H133" i="19"/>
  <c r="Q123" i="19"/>
  <c r="P123" i="19"/>
  <c r="O123" i="19"/>
  <c r="N123" i="19"/>
  <c r="L123" i="19"/>
  <c r="H123" i="19"/>
  <c r="Q101" i="19"/>
  <c r="P101" i="19"/>
  <c r="O101" i="19"/>
  <c r="N101" i="19"/>
  <c r="L101" i="19"/>
  <c r="H101" i="19"/>
  <c r="Q93" i="19"/>
  <c r="P93" i="19"/>
  <c r="O93" i="19"/>
  <c r="N93" i="19"/>
  <c r="L93" i="19"/>
  <c r="H93" i="19"/>
  <c r="Q86" i="19"/>
  <c r="P86" i="19"/>
  <c r="O86" i="19"/>
  <c r="N86" i="19"/>
  <c r="L86" i="19"/>
  <c r="H86" i="19"/>
  <c r="Q12" i="19"/>
  <c r="P12" i="19"/>
  <c r="O12" i="19"/>
  <c r="N12" i="19"/>
  <c r="L12" i="19"/>
  <c r="H12" i="19"/>
  <c r="Q5" i="19"/>
  <c r="P5" i="19"/>
  <c r="O5" i="19"/>
  <c r="N5" i="19"/>
  <c r="L5" i="19"/>
  <c r="H5" i="19"/>
  <c r="Q119" i="19"/>
  <c r="P119" i="19"/>
  <c r="O119" i="19"/>
  <c r="N119" i="19"/>
  <c r="L119" i="19"/>
  <c r="H119" i="19"/>
  <c r="Q26" i="19"/>
  <c r="P26" i="19"/>
  <c r="O26" i="19"/>
  <c r="N26" i="19"/>
  <c r="L26" i="19"/>
  <c r="H26" i="19"/>
  <c r="Q290" i="19"/>
  <c r="P290" i="19"/>
  <c r="O290" i="19"/>
  <c r="N290" i="19"/>
  <c r="L290" i="19"/>
  <c r="H290" i="19"/>
  <c r="Q110" i="19"/>
  <c r="P110" i="19"/>
  <c r="O110" i="19"/>
  <c r="N110" i="19"/>
  <c r="L110" i="19"/>
  <c r="H110" i="19"/>
  <c r="Q100" i="19"/>
  <c r="P100" i="19"/>
  <c r="O100" i="19"/>
  <c r="N100" i="19"/>
  <c r="L100" i="19"/>
  <c r="H100" i="19"/>
  <c r="Q58" i="19"/>
  <c r="P58" i="19"/>
  <c r="O58" i="19"/>
  <c r="N58" i="19"/>
  <c r="L58" i="19"/>
  <c r="H58" i="19"/>
  <c r="Q33" i="19"/>
  <c r="P33" i="19"/>
  <c r="O33" i="19"/>
  <c r="N33" i="19"/>
  <c r="L33" i="19"/>
  <c r="H33" i="19"/>
  <c r="Q29" i="19"/>
  <c r="P29" i="19"/>
  <c r="O29" i="19"/>
  <c r="N29" i="19"/>
  <c r="L29" i="19"/>
  <c r="H29" i="19"/>
  <c r="Q21" i="19"/>
  <c r="P21" i="19"/>
  <c r="O21" i="19"/>
  <c r="N21" i="19"/>
  <c r="L21" i="19"/>
  <c r="H21" i="19"/>
  <c r="Q122" i="19"/>
  <c r="P122" i="19"/>
  <c r="O122" i="19"/>
  <c r="N122" i="19"/>
  <c r="L122" i="19"/>
  <c r="H122" i="19"/>
  <c r="Q98" i="19"/>
  <c r="P98" i="19"/>
  <c r="O98" i="19"/>
  <c r="N98" i="19"/>
  <c r="L98" i="19"/>
  <c r="H98" i="19"/>
  <c r="Q84" i="19"/>
  <c r="P84" i="19"/>
  <c r="O84" i="19"/>
  <c r="N84" i="19"/>
  <c r="L84" i="19"/>
  <c r="H84" i="19"/>
  <c r="R61" i="19" l="1"/>
  <c r="R260" i="19"/>
  <c r="R129" i="19"/>
  <c r="R257" i="19"/>
  <c r="R9" i="19"/>
  <c r="R103" i="19"/>
  <c r="R113" i="19"/>
  <c r="R261" i="19"/>
  <c r="R14" i="19"/>
  <c r="R252" i="19"/>
  <c r="R42" i="19"/>
  <c r="R70" i="19"/>
  <c r="R246" i="19"/>
  <c r="R86" i="19"/>
  <c r="R110" i="19"/>
  <c r="R290" i="19"/>
  <c r="R12" i="19"/>
  <c r="R59" i="19"/>
  <c r="R288" i="19"/>
  <c r="R89" i="19"/>
  <c r="R115" i="19"/>
  <c r="R27" i="19"/>
  <c r="R234" i="19"/>
  <c r="R243" i="19"/>
  <c r="R125" i="19"/>
  <c r="R116" i="19"/>
  <c r="R8" i="19"/>
  <c r="R285" i="19"/>
  <c r="R119" i="19"/>
  <c r="R93" i="19"/>
  <c r="R105" i="19"/>
  <c r="R232" i="19"/>
  <c r="R258" i="19"/>
  <c r="R31" i="19"/>
  <c r="R282" i="19"/>
  <c r="R251" i="19"/>
  <c r="R265" i="19"/>
  <c r="R18" i="19"/>
  <c r="R39" i="19"/>
  <c r="R256" i="19"/>
  <c r="R83" i="19"/>
  <c r="R10" i="19"/>
  <c r="R52" i="19"/>
  <c r="R32" i="19"/>
  <c r="R16" i="19"/>
  <c r="R43" i="19"/>
  <c r="R68" i="19"/>
  <c r="R92" i="19"/>
  <c r="R126" i="19"/>
  <c r="R112" i="19"/>
  <c r="R15" i="19"/>
  <c r="R134" i="19"/>
  <c r="R65" i="19"/>
  <c r="R64" i="19"/>
  <c r="R130" i="19"/>
  <c r="R6" i="19"/>
  <c r="R102" i="19"/>
  <c r="R255" i="19"/>
  <c r="R111" i="19"/>
  <c r="R284" i="19"/>
  <c r="R249" i="19"/>
  <c r="R45" i="19"/>
  <c r="R245" i="19"/>
  <c r="R242" i="19"/>
  <c r="R11" i="19"/>
  <c r="R34" i="19"/>
  <c r="R66" i="19"/>
  <c r="R28" i="19"/>
  <c r="R53" i="19"/>
  <c r="R26" i="19"/>
  <c r="R133" i="19"/>
  <c r="R233" i="19"/>
  <c r="R254" i="19"/>
  <c r="R106" i="19"/>
  <c r="R136" i="19"/>
  <c r="R90" i="19"/>
  <c r="R287" i="19"/>
  <c r="R236" i="19"/>
  <c r="R56" i="19"/>
  <c r="R286" i="19"/>
  <c r="R37" i="19"/>
  <c r="R283" i="19"/>
  <c r="R38" i="19"/>
  <c r="R23" i="19"/>
  <c r="R71" i="19"/>
  <c r="R50" i="19"/>
  <c r="R3" i="19"/>
  <c r="R20" i="19"/>
  <c r="R40" i="19"/>
  <c r="R47" i="19"/>
  <c r="R21" i="19"/>
  <c r="R100" i="19"/>
  <c r="R241" i="19"/>
  <c r="R54" i="19"/>
  <c r="R41" i="19"/>
  <c r="R109" i="19"/>
  <c r="R49" i="19"/>
  <c r="R22" i="19"/>
  <c r="R96" i="19"/>
  <c r="R259" i="19"/>
  <c r="R114" i="19"/>
  <c r="R95" i="19"/>
  <c r="R280" i="19"/>
  <c r="R63" i="19"/>
  <c r="R58" i="19"/>
  <c r="R101" i="19"/>
  <c r="R121" i="19"/>
  <c r="R120" i="19"/>
  <c r="R4" i="19"/>
  <c r="R91" i="19"/>
  <c r="R281" i="19"/>
  <c r="R19" i="19"/>
  <c r="R7" i="19"/>
  <c r="R99" i="19"/>
  <c r="R122" i="19"/>
  <c r="R33" i="19"/>
  <c r="R57" i="19"/>
  <c r="R250" i="19"/>
  <c r="R247" i="19"/>
  <c r="R131" i="19"/>
  <c r="R132" i="19"/>
  <c r="R44" i="19"/>
  <c r="R266" i="19"/>
  <c r="R82" i="19"/>
  <c r="R87" i="19"/>
  <c r="R97" i="19"/>
  <c r="R108" i="19"/>
  <c r="R263" i="19"/>
  <c r="R17" i="19"/>
  <c r="R262" i="19"/>
  <c r="R30" i="19"/>
  <c r="R98" i="19"/>
  <c r="R25" i="19"/>
  <c r="R29" i="19"/>
  <c r="R5" i="19"/>
  <c r="R123" i="19"/>
  <c r="R48" i="19"/>
  <c r="R94" i="19"/>
  <c r="R88" i="19"/>
  <c r="R85" i="19"/>
  <c r="R127" i="19"/>
  <c r="R128" i="19"/>
  <c r="R267" i="19"/>
  <c r="R67" i="19"/>
  <c r="R69" i="19"/>
  <c r="R117" i="19"/>
  <c r="R239" i="19"/>
  <c r="R107" i="19"/>
  <c r="R36" i="19"/>
  <c r="R264" i="19"/>
  <c r="R240" i="19"/>
  <c r="R253" i="19"/>
  <c r="R244" i="19"/>
  <c r="R2" i="19"/>
  <c r="R55" i="19"/>
  <c r="R118" i="19"/>
  <c r="R237" i="19"/>
  <c r="R46" i="19"/>
  <c r="R35" i="19"/>
  <c r="R279" i="19"/>
  <c r="R24" i="19"/>
  <c r="R135" i="19"/>
  <c r="R60" i="19"/>
  <c r="R62" i="19"/>
  <c r="R84" i="19"/>
  <c r="R231" i="19"/>
  <c r="R124" i="19"/>
  <c r="R13" i="19"/>
  <c r="R51" i="19"/>
  <c r="R104" i="19"/>
  <c r="F28" i="7" l="1"/>
  <c r="F27" i="7"/>
  <c r="F4" i="7"/>
  <c r="F5" i="7"/>
  <c r="F6" i="7"/>
  <c r="F7" i="7"/>
  <c r="F8" i="7"/>
  <c r="F9" i="7"/>
  <c r="F10" i="7"/>
  <c r="F11" i="7"/>
  <c r="F12" i="7"/>
  <c r="F13" i="7"/>
  <c r="F14" i="7"/>
  <c r="F15" i="7"/>
  <c r="F16" i="7"/>
  <c r="F17" i="7"/>
  <c r="F18" i="7"/>
  <c r="F19" i="7"/>
  <c r="F20" i="7"/>
  <c r="F21" i="7"/>
  <c r="F22" i="7"/>
  <c r="F23" i="7"/>
  <c r="F24" i="7"/>
  <c r="F25" i="7"/>
  <c r="F26" i="7"/>
  <c r="F3" i="7"/>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3" i="14"/>
  <c r="H28" i="16" l="1"/>
  <c r="H27" i="16"/>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28"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D1772" i="1"/>
  <c r="R1432" i="1"/>
  <c r="Q1432" i="1"/>
  <c r="P1432" i="1"/>
  <c r="O1432" i="1"/>
  <c r="L1432" i="1"/>
  <c r="H1432" i="1"/>
  <c r="R1431" i="1"/>
  <c r="Q1431" i="1"/>
  <c r="P1431" i="1"/>
  <c r="O1431" i="1"/>
  <c r="L1431" i="1"/>
  <c r="H1431" i="1"/>
  <c r="R1430" i="1"/>
  <c r="Q1430" i="1"/>
  <c r="P1430" i="1"/>
  <c r="O1430" i="1"/>
  <c r="L1430" i="1"/>
  <c r="H1430" i="1"/>
  <c r="R1429" i="1"/>
  <c r="Q1429" i="1"/>
  <c r="P1429" i="1"/>
  <c r="O1429" i="1"/>
  <c r="L1429" i="1"/>
  <c r="H1429" i="1"/>
  <c r="R1428" i="1"/>
  <c r="Q1428" i="1"/>
  <c r="P1428" i="1"/>
  <c r="O1428" i="1"/>
  <c r="L1428" i="1"/>
  <c r="H1428" i="1"/>
  <c r="R1426" i="1"/>
  <c r="Q1426" i="1"/>
  <c r="P1426" i="1"/>
  <c r="O1426" i="1"/>
  <c r="L1426" i="1"/>
  <c r="H1426" i="1"/>
  <c r="R1425" i="1"/>
  <c r="Q1425" i="1"/>
  <c r="P1425" i="1"/>
  <c r="O1425" i="1"/>
  <c r="L1425" i="1"/>
  <c r="H1425" i="1"/>
  <c r="R1424" i="1"/>
  <c r="Q1424" i="1"/>
  <c r="P1424" i="1"/>
  <c r="O1424" i="1"/>
  <c r="L1424" i="1"/>
  <c r="H1424" i="1"/>
  <c r="R1422" i="1"/>
  <c r="Q1422" i="1"/>
  <c r="P1422" i="1"/>
  <c r="O1422" i="1"/>
  <c r="L1422" i="1"/>
  <c r="H1422" i="1"/>
  <c r="R1437" i="1"/>
  <c r="Q1437" i="1"/>
  <c r="P1437" i="1"/>
  <c r="O1437" i="1"/>
  <c r="L1437" i="1"/>
  <c r="H1437" i="1"/>
  <c r="R1421" i="1"/>
  <c r="Q1421" i="1"/>
  <c r="P1421" i="1"/>
  <c r="O1421" i="1"/>
  <c r="L1421" i="1"/>
  <c r="H1421" i="1"/>
  <c r="R1419" i="1"/>
  <c r="Q1419" i="1"/>
  <c r="P1419" i="1"/>
  <c r="O1419" i="1"/>
  <c r="L1419" i="1"/>
  <c r="H1419" i="1"/>
  <c r="R1418" i="1"/>
  <c r="Q1418" i="1"/>
  <c r="P1418" i="1"/>
  <c r="O1418" i="1"/>
  <c r="L1418" i="1"/>
  <c r="H1418" i="1"/>
  <c r="R1417" i="1"/>
  <c r="Q1417" i="1"/>
  <c r="P1417" i="1"/>
  <c r="O1417" i="1"/>
  <c r="L1417" i="1"/>
  <c r="H1417" i="1"/>
  <c r="R1423" i="1"/>
  <c r="Q1423" i="1"/>
  <c r="P1423" i="1"/>
  <c r="O1423" i="1"/>
  <c r="L1423" i="1"/>
  <c r="H1423" i="1"/>
  <c r="R1416" i="1"/>
  <c r="Q1416" i="1"/>
  <c r="P1416" i="1"/>
  <c r="O1416" i="1"/>
  <c r="L1416" i="1"/>
  <c r="H1416" i="1"/>
  <c r="R1427" i="1"/>
  <c r="Q1427" i="1"/>
  <c r="P1427" i="1"/>
  <c r="O1427" i="1"/>
  <c r="L1427" i="1"/>
  <c r="H1427" i="1"/>
  <c r="R1415" i="1"/>
  <c r="Q1415" i="1"/>
  <c r="P1415" i="1"/>
  <c r="O1415" i="1"/>
  <c r="L1415" i="1"/>
  <c r="H1415" i="1"/>
  <c r="R1414" i="1"/>
  <c r="Q1414" i="1"/>
  <c r="P1414" i="1"/>
  <c r="O1414" i="1"/>
  <c r="L1414" i="1"/>
  <c r="H1414" i="1"/>
  <c r="R1413" i="1"/>
  <c r="Q1413" i="1"/>
  <c r="P1413" i="1"/>
  <c r="O1413" i="1"/>
  <c r="L1413" i="1"/>
  <c r="H1413" i="1"/>
  <c r="R1420" i="1"/>
  <c r="Q1420" i="1"/>
  <c r="P1420" i="1"/>
  <c r="O1420" i="1"/>
  <c r="L1420" i="1"/>
  <c r="H1420" i="1"/>
  <c r="R1412" i="1"/>
  <c r="Q1412" i="1"/>
  <c r="P1412" i="1"/>
  <c r="O1412" i="1"/>
  <c r="L1412" i="1"/>
  <c r="H1412" i="1"/>
  <c r="R1411" i="1"/>
  <c r="Q1411" i="1"/>
  <c r="P1411" i="1"/>
  <c r="O1411" i="1"/>
  <c r="L1411" i="1"/>
  <c r="H1411" i="1"/>
  <c r="R1410" i="1"/>
  <c r="Q1410" i="1"/>
  <c r="P1410" i="1"/>
  <c r="O1410" i="1"/>
  <c r="L1410" i="1"/>
  <c r="H1410"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S1430" i="1" l="1"/>
  <c r="S1405" i="1"/>
  <c r="S1413" i="1"/>
  <c r="S1427" i="1"/>
  <c r="S1415" i="1"/>
  <c r="S1424" i="1"/>
  <c r="S1431" i="1"/>
  <c r="S1428" i="1"/>
  <c r="S1410" i="1"/>
  <c r="S1432" i="1"/>
  <c r="S1407" i="1"/>
  <c r="S1409" i="1"/>
  <c r="S1420" i="1"/>
  <c r="S1419" i="1"/>
  <c r="S1422" i="1"/>
  <c r="S1406" i="1"/>
  <c r="S1412" i="1"/>
  <c r="S1418" i="1"/>
  <c r="S1426" i="1"/>
  <c r="S1411" i="1"/>
  <c r="S1414" i="1"/>
  <c r="S1416" i="1"/>
  <c r="S1417" i="1"/>
  <c r="S1425" i="1"/>
  <c r="S1429" i="1"/>
  <c r="S1437" i="1"/>
  <c r="S1408" i="1"/>
  <c r="S1423" i="1"/>
  <c r="S1421" i="1"/>
  <c r="R1482" i="1"/>
  <c r="Q1482" i="1"/>
  <c r="P1482" i="1"/>
  <c r="O1482" i="1"/>
  <c r="L1482" i="1"/>
  <c r="H1482" i="1"/>
  <c r="R1481" i="1"/>
  <c r="Q1481" i="1"/>
  <c r="P1481" i="1"/>
  <c r="O1481" i="1"/>
  <c r="L1481" i="1"/>
  <c r="H1481" i="1"/>
  <c r="R1480" i="1"/>
  <c r="Q1480" i="1"/>
  <c r="P1480" i="1"/>
  <c r="O1480" i="1"/>
  <c r="L1480" i="1"/>
  <c r="H1480" i="1"/>
  <c r="R1479" i="1"/>
  <c r="Q1479" i="1"/>
  <c r="P1479" i="1"/>
  <c r="O1479" i="1"/>
  <c r="L1479" i="1"/>
  <c r="H1479" i="1"/>
  <c r="R1478" i="1"/>
  <c r="Q1478" i="1"/>
  <c r="P1478" i="1"/>
  <c r="O1478" i="1"/>
  <c r="L1478" i="1"/>
  <c r="H1478" i="1"/>
  <c r="R1477" i="1"/>
  <c r="Q1477" i="1"/>
  <c r="P1477" i="1"/>
  <c r="O1477" i="1"/>
  <c r="L1477" i="1"/>
  <c r="H1477" i="1"/>
  <c r="R1476" i="1"/>
  <c r="Q1476" i="1"/>
  <c r="P1476" i="1"/>
  <c r="O1476" i="1"/>
  <c r="L1476" i="1"/>
  <c r="H1476" i="1"/>
  <c r="R1475" i="1"/>
  <c r="Q1475" i="1"/>
  <c r="P1475" i="1"/>
  <c r="O1475" i="1"/>
  <c r="L1475" i="1"/>
  <c r="H1475" i="1"/>
  <c r="R1471" i="1"/>
  <c r="Q1471" i="1"/>
  <c r="P1471" i="1"/>
  <c r="O1471" i="1"/>
  <c r="L1471" i="1"/>
  <c r="H1471" i="1"/>
  <c r="R1470" i="1"/>
  <c r="Q1470" i="1"/>
  <c r="P1470" i="1"/>
  <c r="O1470" i="1"/>
  <c r="L1470" i="1"/>
  <c r="H1470" i="1"/>
  <c r="R1469" i="1"/>
  <c r="Q1469" i="1"/>
  <c r="P1469" i="1"/>
  <c r="O1469" i="1"/>
  <c r="L1469" i="1"/>
  <c r="H1469" i="1"/>
  <c r="R1468" i="1"/>
  <c r="Q1468" i="1"/>
  <c r="P1468" i="1"/>
  <c r="O1468" i="1"/>
  <c r="L1468" i="1"/>
  <c r="H1468" i="1"/>
  <c r="R1474" i="1"/>
  <c r="Q1474" i="1"/>
  <c r="P1474" i="1"/>
  <c r="O1474" i="1"/>
  <c r="L1474" i="1"/>
  <c r="H1474" i="1"/>
  <c r="R1467" i="1"/>
  <c r="Q1467" i="1"/>
  <c r="P1467" i="1"/>
  <c r="O1467" i="1"/>
  <c r="L1467" i="1"/>
  <c r="H1467" i="1"/>
  <c r="R1472" i="1"/>
  <c r="Q1472" i="1"/>
  <c r="P1472" i="1"/>
  <c r="O1472" i="1"/>
  <c r="L1472" i="1"/>
  <c r="H1472" i="1"/>
  <c r="R1473" i="1"/>
  <c r="Q1473" i="1"/>
  <c r="P1473" i="1"/>
  <c r="O1473" i="1"/>
  <c r="L1473" i="1"/>
  <c r="H1473" i="1"/>
  <c r="R1466" i="1"/>
  <c r="Q1466" i="1"/>
  <c r="P1466" i="1"/>
  <c r="O1466" i="1"/>
  <c r="L1466" i="1"/>
  <c r="H1466" i="1"/>
  <c r="R1465" i="1"/>
  <c r="Q1465" i="1"/>
  <c r="P1465" i="1"/>
  <c r="O1465" i="1"/>
  <c r="L1465" i="1"/>
  <c r="H1465" i="1"/>
  <c r="R1464" i="1"/>
  <c r="Q1464" i="1"/>
  <c r="P1464" i="1"/>
  <c r="O1464" i="1"/>
  <c r="L1464" i="1"/>
  <c r="H1464" i="1"/>
  <c r="R1463" i="1"/>
  <c r="Q1463" i="1"/>
  <c r="P1463" i="1"/>
  <c r="O1463" i="1"/>
  <c r="L1463" i="1"/>
  <c r="H1463" i="1"/>
  <c r="R1461" i="1"/>
  <c r="Q1461" i="1"/>
  <c r="P1461" i="1"/>
  <c r="O1461" i="1"/>
  <c r="L1461" i="1"/>
  <c r="H1461" i="1"/>
  <c r="R1462" i="1"/>
  <c r="Q1462" i="1"/>
  <c r="P1462" i="1"/>
  <c r="O1462" i="1"/>
  <c r="L1462" i="1"/>
  <c r="H1462" i="1"/>
  <c r="R1460" i="1"/>
  <c r="Q1460" i="1"/>
  <c r="P1460" i="1"/>
  <c r="O1460" i="1"/>
  <c r="L1460" i="1"/>
  <c r="H1460" i="1"/>
  <c r="R1459" i="1"/>
  <c r="Q1459" i="1"/>
  <c r="P1459" i="1"/>
  <c r="O1459" i="1"/>
  <c r="L1459" i="1"/>
  <c r="H1459" i="1"/>
  <c r="R1458" i="1"/>
  <c r="Q1458" i="1"/>
  <c r="P1458" i="1"/>
  <c r="O1458" i="1"/>
  <c r="L1458" i="1"/>
  <c r="H1458" i="1"/>
  <c r="S1463" i="1" l="1"/>
  <c r="S1461" i="1"/>
  <c r="S1474" i="1"/>
  <c r="S1462" i="1"/>
  <c r="S1471" i="1"/>
  <c r="S1476" i="1"/>
  <c r="S1480" i="1"/>
  <c r="S1460" i="1"/>
  <c r="S1464" i="1"/>
  <c r="S1459" i="1"/>
  <c r="S1473" i="1"/>
  <c r="S1469" i="1"/>
  <c r="S1479" i="1"/>
  <c r="S1467" i="1"/>
  <c r="S1458" i="1"/>
  <c r="S1472" i="1"/>
  <c r="S1477" i="1"/>
  <c r="S1475" i="1"/>
  <c r="S1482" i="1"/>
  <c r="S1470" i="1"/>
  <c r="S1465" i="1"/>
  <c r="S1468" i="1"/>
  <c r="S1478" i="1"/>
  <c r="S1466" i="1"/>
  <c r="S1481" i="1"/>
  <c r="R1676" i="1"/>
  <c r="Q1676" i="1"/>
  <c r="P1676" i="1"/>
  <c r="O1676" i="1"/>
  <c r="L1676" i="1"/>
  <c r="H1676" i="1"/>
  <c r="R1675" i="1"/>
  <c r="Q1675" i="1"/>
  <c r="P1675" i="1"/>
  <c r="O1675" i="1"/>
  <c r="L1675" i="1"/>
  <c r="H1675" i="1"/>
  <c r="R1673" i="1"/>
  <c r="Q1673" i="1"/>
  <c r="P1673" i="1"/>
  <c r="O1673" i="1"/>
  <c r="L1673" i="1"/>
  <c r="H1673" i="1"/>
  <c r="R1672" i="1"/>
  <c r="Q1672" i="1"/>
  <c r="P1672" i="1"/>
  <c r="O1672" i="1"/>
  <c r="L1672" i="1"/>
  <c r="H1672" i="1"/>
  <c r="R1671" i="1"/>
  <c r="Q1671" i="1"/>
  <c r="P1671" i="1"/>
  <c r="O1671" i="1"/>
  <c r="L1671" i="1"/>
  <c r="H1671" i="1"/>
  <c r="R1670" i="1"/>
  <c r="Q1670" i="1"/>
  <c r="P1670" i="1"/>
  <c r="O1670" i="1"/>
  <c r="L1670" i="1"/>
  <c r="H1670" i="1"/>
  <c r="R1669" i="1"/>
  <c r="Q1669" i="1"/>
  <c r="P1669" i="1"/>
  <c r="O1669" i="1"/>
  <c r="L1669" i="1"/>
  <c r="H1669" i="1"/>
  <c r="R1668" i="1"/>
  <c r="Q1668" i="1"/>
  <c r="P1668" i="1"/>
  <c r="O1668" i="1"/>
  <c r="L1668" i="1"/>
  <c r="H1668" i="1"/>
  <c r="R1664" i="1"/>
  <c r="Q1664" i="1"/>
  <c r="P1664" i="1"/>
  <c r="O1664" i="1"/>
  <c r="L1664" i="1"/>
  <c r="H1664" i="1"/>
  <c r="R1663" i="1"/>
  <c r="Q1663" i="1"/>
  <c r="P1663" i="1"/>
  <c r="O1663" i="1"/>
  <c r="L1663" i="1"/>
  <c r="H1663" i="1"/>
  <c r="R1662" i="1"/>
  <c r="Q1662" i="1"/>
  <c r="P1662" i="1"/>
  <c r="O1662" i="1"/>
  <c r="L1662" i="1"/>
  <c r="H1662" i="1"/>
  <c r="R1661" i="1"/>
  <c r="Q1661" i="1"/>
  <c r="P1661" i="1"/>
  <c r="O1661" i="1"/>
  <c r="L1661" i="1"/>
  <c r="H1661" i="1"/>
  <c r="R1674" i="1"/>
  <c r="Q1674" i="1"/>
  <c r="P1674" i="1"/>
  <c r="O1674" i="1"/>
  <c r="L1674" i="1"/>
  <c r="H1674" i="1"/>
  <c r="R1665" i="1"/>
  <c r="Q1665" i="1"/>
  <c r="P1665" i="1"/>
  <c r="O1665" i="1"/>
  <c r="L1665" i="1"/>
  <c r="H1665" i="1"/>
  <c r="R1660" i="1"/>
  <c r="Q1660" i="1"/>
  <c r="P1660" i="1"/>
  <c r="O1660" i="1"/>
  <c r="L1660" i="1"/>
  <c r="H1660" i="1"/>
  <c r="R1658" i="1"/>
  <c r="Q1658" i="1"/>
  <c r="P1658" i="1"/>
  <c r="O1658" i="1"/>
  <c r="L1658" i="1"/>
  <c r="H1658" i="1"/>
  <c r="R1657" i="1"/>
  <c r="Q1657" i="1"/>
  <c r="P1657" i="1"/>
  <c r="O1657" i="1"/>
  <c r="L1657" i="1"/>
  <c r="H1657" i="1"/>
  <c r="R1656" i="1"/>
  <c r="Q1656" i="1"/>
  <c r="P1656" i="1"/>
  <c r="O1656" i="1"/>
  <c r="L1656" i="1"/>
  <c r="H1656"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66" i="1"/>
  <c r="Q1666" i="1"/>
  <c r="P1666" i="1"/>
  <c r="O1666" i="1"/>
  <c r="L1666" i="1"/>
  <c r="H1666" i="1"/>
  <c r="R1667" i="1"/>
  <c r="Q1667" i="1"/>
  <c r="P1667" i="1"/>
  <c r="O1667" i="1"/>
  <c r="L1667" i="1"/>
  <c r="H1667" i="1"/>
  <c r="R1659" i="1"/>
  <c r="Q1659" i="1"/>
  <c r="P1659" i="1"/>
  <c r="O1659" i="1"/>
  <c r="L1659" i="1"/>
  <c r="H1659" i="1"/>
  <c r="R1647" i="1"/>
  <c r="Q1647" i="1"/>
  <c r="P1647" i="1"/>
  <c r="O1647" i="1"/>
  <c r="L1647" i="1"/>
  <c r="H1647" i="1"/>
  <c r="R1646" i="1"/>
  <c r="Q1646" i="1"/>
  <c r="P1646" i="1"/>
  <c r="O1646" i="1"/>
  <c r="L1646" i="1"/>
  <c r="H1646" i="1"/>
  <c r="R1645" i="1"/>
  <c r="Q1645" i="1"/>
  <c r="P1645" i="1"/>
  <c r="O1645" i="1"/>
  <c r="L1645" i="1"/>
  <c r="H1645" i="1"/>
  <c r="R1644" i="1"/>
  <c r="Q1644" i="1"/>
  <c r="P1644" i="1"/>
  <c r="O1644" i="1"/>
  <c r="L1644" i="1"/>
  <c r="H1644"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S1642" i="1" l="1"/>
  <c r="S1666" i="1"/>
  <c r="S1673" i="1"/>
  <c r="S1667" i="1"/>
  <c r="S1658" i="1"/>
  <c r="S1668" i="1"/>
  <c r="S1639" i="1"/>
  <c r="S1661" i="1"/>
  <c r="S1649" i="1"/>
  <c r="S1643" i="1"/>
  <c r="S1655" i="1"/>
  <c r="S1660" i="1"/>
  <c r="S1675" i="1"/>
  <c r="S1670" i="1"/>
  <c r="S1640" i="1"/>
  <c r="S1659" i="1"/>
  <c r="S1653" i="1"/>
  <c r="S1672" i="1"/>
  <c r="S1647" i="1"/>
  <c r="S1664" i="1"/>
  <c r="S1671" i="1"/>
  <c r="S1638" i="1"/>
  <c r="S1663" i="1"/>
  <c r="S1676" i="1"/>
  <c r="S1641" i="1"/>
  <c r="S1646" i="1"/>
  <c r="S1648" i="1"/>
  <c r="S1650" i="1"/>
  <c r="S1656" i="1"/>
  <c r="S1662" i="1"/>
  <c r="S1644" i="1"/>
  <c r="S1645" i="1"/>
  <c r="S1652" i="1"/>
  <c r="S1654" i="1"/>
  <c r="S1651" i="1"/>
  <c r="S1674" i="1"/>
  <c r="S1669" i="1"/>
  <c r="S1657" i="1"/>
  <c r="S1665"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8" i="1"/>
  <c r="Q1388" i="1"/>
  <c r="P1388" i="1"/>
  <c r="O1388" i="1"/>
  <c r="L1388" i="1"/>
  <c r="H1388" i="1"/>
  <c r="R1387" i="1"/>
  <c r="Q1387" i="1"/>
  <c r="P1387" i="1"/>
  <c r="O1387" i="1"/>
  <c r="L1387" i="1"/>
  <c r="H1387" i="1"/>
  <c r="R1386" i="1"/>
  <c r="Q1386" i="1"/>
  <c r="P1386" i="1"/>
  <c r="O1386" i="1"/>
  <c r="L1386" i="1"/>
  <c r="H1386" i="1"/>
  <c r="R1385" i="1"/>
  <c r="Q1385" i="1"/>
  <c r="P1385" i="1"/>
  <c r="O1385" i="1"/>
  <c r="L1385" i="1"/>
  <c r="R1384" i="1"/>
  <c r="Q1384" i="1"/>
  <c r="P1384" i="1"/>
  <c r="O1384" i="1"/>
  <c r="L1384" i="1"/>
  <c r="H1384" i="1"/>
  <c r="R1383" i="1"/>
  <c r="Q1383" i="1"/>
  <c r="P1383" i="1"/>
  <c r="O1383" i="1"/>
  <c r="L1383" i="1"/>
  <c r="H1383" i="1"/>
  <c r="R1382" i="1"/>
  <c r="Q1382" i="1"/>
  <c r="P1382" i="1"/>
  <c r="O1382" i="1"/>
  <c r="L1382" i="1"/>
  <c r="H1382" i="1"/>
  <c r="R1381" i="1"/>
  <c r="Q1381" i="1"/>
  <c r="P1381" i="1"/>
  <c r="O1381" i="1"/>
  <c r="L1381" i="1"/>
  <c r="H1381" i="1"/>
  <c r="R1380" i="1"/>
  <c r="Q1380" i="1"/>
  <c r="P1380" i="1"/>
  <c r="O1380" i="1"/>
  <c r="L1380" i="1"/>
  <c r="H1380"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79" i="1"/>
  <c r="Q1379" i="1"/>
  <c r="P1379" i="1"/>
  <c r="O1379" i="1"/>
  <c r="L1379" i="1"/>
  <c r="H137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2" i="1"/>
  <c r="Q1352" i="1"/>
  <c r="P1352" i="1"/>
  <c r="O1352" i="1"/>
  <c r="L1352" i="1"/>
  <c r="H1352" i="1"/>
  <c r="R1353" i="1"/>
  <c r="Q1353" i="1"/>
  <c r="P1353" i="1"/>
  <c r="O1353" i="1"/>
  <c r="L1353" i="1"/>
  <c r="H1353"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59" i="1"/>
  <c r="Q1359" i="1"/>
  <c r="P1359" i="1"/>
  <c r="O1359" i="1"/>
  <c r="L1359" i="1"/>
  <c r="H1359" i="1"/>
  <c r="R1344" i="1"/>
  <c r="Q1344" i="1"/>
  <c r="P1344" i="1"/>
  <c r="O1344" i="1"/>
  <c r="L1344" i="1"/>
  <c r="H1344" i="1"/>
  <c r="R1343" i="1"/>
  <c r="Q1343" i="1"/>
  <c r="P1343" i="1"/>
  <c r="O1343" i="1"/>
  <c r="L1343" i="1"/>
  <c r="H1343" i="1"/>
  <c r="R1342" i="1"/>
  <c r="Q1342" i="1"/>
  <c r="P1342" i="1"/>
  <c r="O1342" i="1"/>
  <c r="L1342" i="1"/>
  <c r="H1342" i="1"/>
  <c r="R1341" i="1"/>
  <c r="Q1341" i="1"/>
  <c r="P1341" i="1"/>
  <c r="O1341" i="1"/>
  <c r="L1341" i="1"/>
  <c r="H1341"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4" i="1"/>
  <c r="Q1334" i="1"/>
  <c r="P1334" i="1"/>
  <c r="O1334" i="1"/>
  <c r="L1334" i="1"/>
  <c r="H1334" i="1"/>
  <c r="R1335" i="1"/>
  <c r="Q1335" i="1"/>
  <c r="P1335" i="1"/>
  <c r="O1335" i="1"/>
  <c r="L1335" i="1"/>
  <c r="H1335"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S1367" i="1" l="1"/>
  <c r="S1327" i="1"/>
  <c r="S1331" i="1"/>
  <c r="S1334" i="1"/>
  <c r="S1343" i="1"/>
  <c r="S1354" i="1"/>
  <c r="S1366" i="1"/>
  <c r="S1326" i="1"/>
  <c r="S1325" i="1"/>
  <c r="S1375" i="1"/>
  <c r="S1380" i="1"/>
  <c r="S1392" i="1"/>
  <c r="S1332" i="1"/>
  <c r="S1387" i="1"/>
  <c r="S1345" i="1"/>
  <c r="S1349" i="1"/>
  <c r="S1394" i="1"/>
  <c r="S1337" i="1"/>
  <c r="S1341" i="1"/>
  <c r="S1360" i="1"/>
  <c r="S1364" i="1"/>
  <c r="S1372" i="1"/>
  <c r="S1381" i="1"/>
  <c r="S1385" i="1"/>
  <c r="S1389" i="1"/>
  <c r="S1383" i="1"/>
  <c r="S1328" i="1"/>
  <c r="S1377" i="1"/>
  <c r="S1382" i="1"/>
  <c r="S1386" i="1"/>
  <c r="S1344" i="1"/>
  <c r="S1363" i="1"/>
  <c r="S1368" i="1"/>
  <c r="S1350" i="1"/>
  <c r="S1362" i="1"/>
  <c r="S1371" i="1"/>
  <c r="S1330" i="1"/>
  <c r="S1335" i="1"/>
  <c r="S1338" i="1"/>
  <c r="S1352" i="1"/>
  <c r="S1357" i="1"/>
  <c r="S1361" i="1"/>
  <c r="S1365" i="1"/>
  <c r="S1370" i="1"/>
  <c r="S1342" i="1"/>
  <c r="S1329" i="1"/>
  <c r="S1384" i="1"/>
  <c r="S1388" i="1"/>
  <c r="S1393" i="1"/>
  <c r="S1340" i="1"/>
  <c r="S1374" i="1"/>
  <c r="S1359" i="1"/>
  <c r="S1336" i="1"/>
  <c r="S1339" i="1"/>
  <c r="S1346" i="1"/>
  <c r="S1353" i="1"/>
  <c r="S1379" i="1"/>
  <c r="S1369" i="1"/>
  <c r="S1373" i="1"/>
  <c r="S1376" i="1"/>
  <c r="S1378" i="1"/>
  <c r="S1396" i="1"/>
  <c r="S1348" i="1"/>
  <c r="S1355" i="1"/>
  <c r="S1391" i="1"/>
  <c r="S1333" i="1"/>
  <c r="S1347" i="1"/>
  <c r="S1351" i="1"/>
  <c r="S1356" i="1"/>
  <c r="S1358" i="1"/>
  <c r="S1390" i="1"/>
  <c r="S1395"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7" i="1"/>
  <c r="Q1297" i="1"/>
  <c r="P1297" i="1"/>
  <c r="O1297" i="1"/>
  <c r="L1297" i="1"/>
  <c r="H1297" i="1"/>
  <c r="R1296" i="1"/>
  <c r="Q1296" i="1"/>
  <c r="P1296" i="1"/>
  <c r="O1296" i="1"/>
  <c r="L1296" i="1"/>
  <c r="H1296" i="1"/>
  <c r="R1295" i="1"/>
  <c r="Q1295" i="1"/>
  <c r="P1295" i="1"/>
  <c r="O1295" i="1"/>
  <c r="L1295" i="1"/>
  <c r="H1295"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89" i="1"/>
  <c r="Q1289" i="1"/>
  <c r="P1289" i="1"/>
  <c r="O1289" i="1"/>
  <c r="L1289" i="1"/>
  <c r="H1289" i="1"/>
  <c r="R1288" i="1"/>
  <c r="Q1288" i="1"/>
  <c r="P1288" i="1"/>
  <c r="O1288" i="1"/>
  <c r="L1288" i="1"/>
  <c r="H1288" i="1"/>
  <c r="R1287" i="1"/>
  <c r="Q1287" i="1"/>
  <c r="P1287" i="1"/>
  <c r="O1287" i="1"/>
  <c r="L1287" i="1"/>
  <c r="H1287"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1" i="1"/>
  <c r="Q1281" i="1"/>
  <c r="P1281" i="1"/>
  <c r="O1281" i="1"/>
  <c r="L1281" i="1"/>
  <c r="H1281" i="1"/>
  <c r="R1280" i="1"/>
  <c r="Q1280" i="1"/>
  <c r="P1280" i="1"/>
  <c r="O1280" i="1"/>
  <c r="L1280" i="1"/>
  <c r="H1280" i="1"/>
  <c r="R1279" i="1"/>
  <c r="Q1279" i="1"/>
  <c r="P1279" i="1"/>
  <c r="O1279" i="1"/>
  <c r="L1279" i="1"/>
  <c r="H1279" i="1"/>
  <c r="R1278" i="1"/>
  <c r="Q1278" i="1"/>
  <c r="P1278" i="1"/>
  <c r="O1278" i="1"/>
  <c r="L1278" i="1"/>
  <c r="H1278" i="1"/>
  <c r="R1277" i="1"/>
  <c r="Q1277" i="1"/>
  <c r="P1277" i="1"/>
  <c r="O1277" i="1"/>
  <c r="L1277" i="1"/>
  <c r="H1277" i="1"/>
  <c r="R1276" i="1"/>
  <c r="Q1276" i="1"/>
  <c r="P1276" i="1"/>
  <c r="O1276" i="1"/>
  <c r="L1276" i="1"/>
  <c r="H1276" i="1"/>
  <c r="R1275" i="1"/>
  <c r="Q1275" i="1"/>
  <c r="P1275" i="1"/>
  <c r="O1275" i="1"/>
  <c r="L1275" i="1"/>
  <c r="H1275" i="1"/>
  <c r="R1273" i="1"/>
  <c r="Q1273" i="1"/>
  <c r="P1273" i="1"/>
  <c r="O1273" i="1"/>
  <c r="L1273" i="1"/>
  <c r="H1273" i="1"/>
  <c r="R1271" i="1"/>
  <c r="Q1271" i="1"/>
  <c r="P1271" i="1"/>
  <c r="O1271" i="1"/>
  <c r="L1271" i="1"/>
  <c r="H1271" i="1"/>
  <c r="R1270" i="1"/>
  <c r="Q1270" i="1"/>
  <c r="P1270" i="1"/>
  <c r="O1270" i="1"/>
  <c r="L1270" i="1"/>
  <c r="H1270"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90" i="1"/>
  <c r="Q1290" i="1"/>
  <c r="P1290" i="1"/>
  <c r="O1290" i="1"/>
  <c r="L1290" i="1"/>
  <c r="H1290" i="1"/>
  <c r="R1264" i="1"/>
  <c r="Q1264" i="1"/>
  <c r="P1264" i="1"/>
  <c r="O1264" i="1"/>
  <c r="L1264" i="1"/>
  <c r="H1264" i="1"/>
  <c r="R1263" i="1"/>
  <c r="Q1263" i="1"/>
  <c r="P1263" i="1"/>
  <c r="O1263" i="1"/>
  <c r="L1263" i="1"/>
  <c r="H1263"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58" i="1"/>
  <c r="Q1258" i="1"/>
  <c r="P1258" i="1"/>
  <c r="O1258" i="1"/>
  <c r="L1258" i="1"/>
  <c r="H1258" i="1"/>
  <c r="R1257" i="1"/>
  <c r="Q1257" i="1"/>
  <c r="P1257" i="1"/>
  <c r="O1257" i="1"/>
  <c r="L1257" i="1"/>
  <c r="H1257" i="1"/>
  <c r="R1256" i="1"/>
  <c r="Q1256" i="1"/>
  <c r="P1256" i="1"/>
  <c r="O1256" i="1"/>
  <c r="L1256" i="1"/>
  <c r="H1256" i="1"/>
  <c r="R1255" i="1"/>
  <c r="Q1255" i="1"/>
  <c r="P1255" i="1"/>
  <c r="O1255" i="1"/>
  <c r="L1255" i="1"/>
  <c r="H1255" i="1"/>
  <c r="R1254" i="1"/>
  <c r="Q1254" i="1"/>
  <c r="P1254" i="1"/>
  <c r="O1254" i="1"/>
  <c r="L1254" i="1"/>
  <c r="H1254" i="1"/>
  <c r="R1282" i="1"/>
  <c r="Q1282" i="1"/>
  <c r="P1282" i="1"/>
  <c r="O1282" i="1"/>
  <c r="L1282" i="1"/>
  <c r="H1282" i="1"/>
  <c r="R1252" i="1"/>
  <c r="Q1252" i="1"/>
  <c r="P1252" i="1"/>
  <c r="O1252" i="1"/>
  <c r="L1252" i="1"/>
  <c r="H1252" i="1"/>
  <c r="R1251" i="1"/>
  <c r="Q1251" i="1"/>
  <c r="P1251" i="1"/>
  <c r="O1251" i="1"/>
  <c r="L1251" i="1"/>
  <c r="H1251" i="1"/>
  <c r="R1272" i="1"/>
  <c r="Q1272" i="1"/>
  <c r="P1272" i="1"/>
  <c r="O1272" i="1"/>
  <c r="L1272" i="1"/>
  <c r="H1272" i="1"/>
  <c r="R1274" i="1"/>
  <c r="Q1274" i="1"/>
  <c r="P1274" i="1"/>
  <c r="O1274" i="1"/>
  <c r="L1274" i="1"/>
  <c r="H1274" i="1"/>
  <c r="R1250" i="1"/>
  <c r="Q1250" i="1"/>
  <c r="P1250" i="1"/>
  <c r="O1250" i="1"/>
  <c r="L1250" i="1"/>
  <c r="H1250" i="1"/>
  <c r="R1249" i="1"/>
  <c r="Q1249" i="1"/>
  <c r="P1249" i="1"/>
  <c r="O1249" i="1"/>
  <c r="L1249" i="1"/>
  <c r="H1249" i="1"/>
  <c r="R1248" i="1"/>
  <c r="Q1248" i="1"/>
  <c r="P1248" i="1"/>
  <c r="O1248" i="1"/>
  <c r="L1248" i="1"/>
  <c r="H1248" i="1"/>
  <c r="R1247" i="1"/>
  <c r="Q1247" i="1"/>
  <c r="P1247" i="1"/>
  <c r="O1247" i="1"/>
  <c r="L1247" i="1"/>
  <c r="H1247" i="1"/>
  <c r="R1246" i="1"/>
  <c r="Q1246" i="1"/>
  <c r="P1246" i="1"/>
  <c r="O1246" i="1"/>
  <c r="L1246" i="1"/>
  <c r="H1246" i="1"/>
  <c r="R1253" i="1"/>
  <c r="Q1253" i="1"/>
  <c r="P1253" i="1"/>
  <c r="O1253" i="1"/>
  <c r="L1253" i="1"/>
  <c r="H1253"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39" i="1"/>
  <c r="Q1239" i="1"/>
  <c r="P1239" i="1"/>
  <c r="O1239" i="1"/>
  <c r="L1239" i="1"/>
  <c r="H1239" i="1"/>
  <c r="R1238" i="1"/>
  <c r="Q1238" i="1"/>
  <c r="P1238" i="1"/>
  <c r="O1238" i="1"/>
  <c r="L1238" i="1"/>
  <c r="H1238" i="1"/>
  <c r="R1237" i="1"/>
  <c r="Q1237" i="1"/>
  <c r="P1237" i="1"/>
  <c r="O1237" i="1"/>
  <c r="L1237" i="1"/>
  <c r="H1237" i="1"/>
  <c r="R1236" i="1"/>
  <c r="Q1236" i="1"/>
  <c r="P1236" i="1"/>
  <c r="O1236" i="1"/>
  <c r="L1236" i="1"/>
  <c r="H1236" i="1"/>
  <c r="R1235" i="1"/>
  <c r="Q1235" i="1"/>
  <c r="P1235" i="1"/>
  <c r="O1235" i="1"/>
  <c r="L1235" i="1"/>
  <c r="H1235" i="1"/>
  <c r="R1234" i="1"/>
  <c r="Q1234" i="1"/>
  <c r="P1234" i="1"/>
  <c r="O1234" i="1"/>
  <c r="L1234" i="1"/>
  <c r="H1234" i="1"/>
  <c r="R1231" i="1"/>
  <c r="Q1231" i="1"/>
  <c r="P1231" i="1"/>
  <c r="O1231" i="1"/>
  <c r="L1231" i="1"/>
  <c r="H1231" i="1"/>
  <c r="R1233" i="1"/>
  <c r="Q1233" i="1"/>
  <c r="P1233" i="1"/>
  <c r="O1233" i="1"/>
  <c r="L1233" i="1"/>
  <c r="H1233" i="1"/>
  <c r="R1232" i="1"/>
  <c r="Q1232" i="1"/>
  <c r="P1232" i="1"/>
  <c r="O1232" i="1"/>
  <c r="L1232" i="1"/>
  <c r="H1232" i="1"/>
  <c r="R1230" i="1"/>
  <c r="Q1230" i="1"/>
  <c r="P1230" i="1"/>
  <c r="O1230" i="1"/>
  <c r="L1230" i="1"/>
  <c r="H1230" i="1"/>
  <c r="R1229" i="1"/>
  <c r="Q1229" i="1"/>
  <c r="P1229" i="1"/>
  <c r="O1229" i="1"/>
  <c r="L1229" i="1"/>
  <c r="H1229" i="1"/>
  <c r="R1228" i="1"/>
  <c r="Q1228" i="1"/>
  <c r="P1228" i="1"/>
  <c r="O1228" i="1"/>
  <c r="L1228" i="1"/>
  <c r="H1228" i="1"/>
  <c r="R1227" i="1"/>
  <c r="Q1227" i="1"/>
  <c r="P1227" i="1"/>
  <c r="O1227" i="1"/>
  <c r="L1227" i="1"/>
  <c r="H1227" i="1"/>
  <c r="R1226" i="1"/>
  <c r="Q1226" i="1"/>
  <c r="P1226" i="1"/>
  <c r="O1226" i="1"/>
  <c r="L1226" i="1"/>
  <c r="H1226" i="1"/>
  <c r="R1225" i="1"/>
  <c r="Q1225" i="1"/>
  <c r="P1225" i="1"/>
  <c r="O1225" i="1"/>
  <c r="L1225" i="1"/>
  <c r="H1225" i="1"/>
  <c r="R1224" i="1"/>
  <c r="Q1224" i="1"/>
  <c r="P1224" i="1"/>
  <c r="O1224" i="1"/>
  <c r="L1224" i="1"/>
  <c r="H1224" i="1"/>
  <c r="S1240" i="1" l="1"/>
  <c r="S1268" i="1"/>
  <c r="S1273" i="1"/>
  <c r="S1278" i="1"/>
  <c r="S1227" i="1"/>
  <c r="S1232" i="1"/>
  <c r="S1239" i="1"/>
  <c r="S1254" i="1"/>
  <c r="S1262" i="1"/>
  <c r="S1284" i="1"/>
  <c r="S1297" i="1"/>
  <c r="S1305" i="1"/>
  <c r="S1234" i="1"/>
  <c r="S1259" i="1"/>
  <c r="S1270" i="1"/>
  <c r="S1276" i="1"/>
  <c r="S1225" i="1"/>
  <c r="S1231" i="1"/>
  <c r="S1237" i="1"/>
  <c r="S1290" i="1"/>
  <c r="S1280" i="1"/>
  <c r="S1241" i="1"/>
  <c r="S1245" i="1"/>
  <c r="S1265" i="1"/>
  <c r="S1224" i="1"/>
  <c r="S1233" i="1"/>
  <c r="S1244" i="1"/>
  <c r="S1247" i="1"/>
  <c r="S1296" i="1"/>
  <c r="S1308" i="1"/>
  <c r="S1243" i="1"/>
  <c r="S1246" i="1"/>
  <c r="S1250" i="1"/>
  <c r="S1271" i="1"/>
  <c r="S1281" i="1"/>
  <c r="S1291" i="1"/>
  <c r="S1311" i="1"/>
  <c r="S1238" i="1"/>
  <c r="S1226" i="1"/>
  <c r="S1230" i="1"/>
  <c r="S1242" i="1"/>
  <c r="S1252" i="1"/>
  <c r="S1260" i="1"/>
  <c r="S1283" i="1"/>
  <c r="S1287" i="1"/>
  <c r="S1304" i="1"/>
  <c r="S1264" i="1"/>
  <c r="S1229" i="1"/>
  <c r="S1251" i="1"/>
  <c r="S1307" i="1"/>
  <c r="S1266" i="1"/>
  <c r="S1285" i="1"/>
  <c r="S1289" i="1"/>
  <c r="S1298" i="1"/>
  <c r="S1306" i="1"/>
  <c r="S1310" i="1"/>
  <c r="S1282" i="1"/>
  <c r="S1257" i="1"/>
  <c r="S1293" i="1"/>
  <c r="S1301" i="1"/>
  <c r="S1309" i="1"/>
  <c r="S1267" i="1"/>
  <c r="S1277" i="1"/>
  <c r="S1288" i="1"/>
  <c r="S1292" i="1"/>
  <c r="S1303" i="1"/>
  <c r="S1253" i="1"/>
  <c r="S1272" i="1"/>
  <c r="S1263" i="1"/>
  <c r="S1269" i="1"/>
  <c r="S1295" i="1"/>
  <c r="S1235" i="1"/>
  <c r="S1274" i="1"/>
  <c r="S1256" i="1"/>
  <c r="S1294" i="1"/>
  <c r="S1300" i="1"/>
  <c r="S1236" i="1"/>
  <c r="S1228" i="1"/>
  <c r="S1248" i="1"/>
  <c r="S1249" i="1"/>
  <c r="S1255" i="1"/>
  <c r="S1258" i="1"/>
  <c r="S1261" i="1"/>
  <c r="S1275" i="1"/>
  <c r="S1279" i="1"/>
  <c r="S1286" i="1"/>
  <c r="S1299" i="1"/>
  <c r="S1302"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R1211" i="1"/>
  <c r="Q1211" i="1"/>
  <c r="P1211" i="1"/>
  <c r="O1211" i="1"/>
  <c r="L1211" i="1"/>
  <c r="H1211" i="1"/>
  <c r="R1210" i="1"/>
  <c r="Q1210" i="1"/>
  <c r="P1210" i="1"/>
  <c r="O1210" i="1"/>
  <c r="L1210" i="1"/>
  <c r="H1210" i="1"/>
  <c r="R1209" i="1"/>
  <c r="Q1209" i="1"/>
  <c r="P1209" i="1"/>
  <c r="O1209" i="1"/>
  <c r="L1209" i="1"/>
  <c r="H1209" i="1"/>
  <c r="R1208" i="1"/>
  <c r="Q1208" i="1"/>
  <c r="P1208" i="1"/>
  <c r="O1208" i="1"/>
  <c r="L1208" i="1"/>
  <c r="H1208" i="1"/>
  <c r="R1207" i="1"/>
  <c r="Q1207" i="1"/>
  <c r="P1207" i="1"/>
  <c r="O1207" i="1"/>
  <c r="L1207" i="1"/>
  <c r="H1207" i="1"/>
  <c r="R1206" i="1"/>
  <c r="Q1206" i="1"/>
  <c r="P1206" i="1"/>
  <c r="O1206" i="1"/>
  <c r="L1206" i="1"/>
  <c r="H1206" i="1"/>
  <c r="R1205" i="1"/>
  <c r="Q1205" i="1"/>
  <c r="P1205" i="1"/>
  <c r="O1205" i="1"/>
  <c r="L1205" i="1"/>
  <c r="H1205" i="1"/>
  <c r="R1204" i="1"/>
  <c r="Q1204" i="1"/>
  <c r="P1204" i="1"/>
  <c r="O1204" i="1"/>
  <c r="L1204" i="1"/>
  <c r="H1204" i="1"/>
  <c r="R1203" i="1"/>
  <c r="Q1203" i="1"/>
  <c r="P1203" i="1"/>
  <c r="O1203" i="1"/>
  <c r="L1203" i="1"/>
  <c r="H1203" i="1"/>
  <c r="R1202" i="1"/>
  <c r="Q1202" i="1"/>
  <c r="P1202" i="1"/>
  <c r="O1202" i="1"/>
  <c r="L1202" i="1"/>
  <c r="H1202" i="1"/>
  <c r="R1201" i="1"/>
  <c r="Q1201" i="1"/>
  <c r="P1201" i="1"/>
  <c r="O1201" i="1"/>
  <c r="L1201" i="1"/>
  <c r="H1201" i="1"/>
  <c r="R1200" i="1"/>
  <c r="Q1200" i="1"/>
  <c r="P1200" i="1"/>
  <c r="O1200" i="1"/>
  <c r="L1200" i="1"/>
  <c r="H1200" i="1"/>
  <c r="R1199" i="1"/>
  <c r="Q1199" i="1"/>
  <c r="P1199" i="1"/>
  <c r="O1199" i="1"/>
  <c r="L1199" i="1"/>
  <c r="H1199" i="1"/>
  <c r="R1198" i="1"/>
  <c r="Q1198" i="1"/>
  <c r="P1198" i="1"/>
  <c r="O1198" i="1"/>
  <c r="L1198" i="1"/>
  <c r="H1198" i="1"/>
  <c r="R1197" i="1"/>
  <c r="Q1197" i="1"/>
  <c r="P1197" i="1"/>
  <c r="O1197" i="1"/>
  <c r="L1197" i="1"/>
  <c r="H1197" i="1"/>
  <c r="R1196" i="1"/>
  <c r="Q1196" i="1"/>
  <c r="P1196" i="1"/>
  <c r="O1196" i="1"/>
  <c r="L1196" i="1"/>
  <c r="H1196" i="1"/>
  <c r="R1195" i="1"/>
  <c r="Q1195" i="1"/>
  <c r="P1195" i="1"/>
  <c r="O1195" i="1"/>
  <c r="L1195" i="1"/>
  <c r="H1195" i="1"/>
  <c r="S1214" i="1" l="1"/>
  <c r="S1218" i="1"/>
  <c r="S1195" i="1"/>
  <c r="S1201" i="1"/>
  <c r="S1205" i="1"/>
  <c r="S1198" i="1"/>
  <c r="S1196" i="1"/>
  <c r="S1212" i="1"/>
  <c r="S1216" i="1"/>
  <c r="S1200" i="1"/>
  <c r="S1217" i="1"/>
  <c r="S1207" i="1"/>
  <c r="S1211" i="1"/>
  <c r="S1206" i="1"/>
  <c r="S1210" i="1"/>
  <c r="S1203" i="1"/>
  <c r="S1197" i="1"/>
  <c r="S1202" i="1"/>
  <c r="S1204" i="1"/>
  <c r="S1208" i="1"/>
  <c r="S1199" i="1"/>
  <c r="S1209" i="1"/>
  <c r="S1213" i="1"/>
  <c r="S1215"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9" i="1"/>
  <c r="Q1169" i="1"/>
  <c r="P1169" i="1"/>
  <c r="O1169" i="1"/>
  <c r="L1169" i="1"/>
  <c r="H1169"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3" i="1"/>
  <c r="Q1163" i="1"/>
  <c r="P1163" i="1"/>
  <c r="O1163" i="1"/>
  <c r="L1163" i="1"/>
  <c r="H1163" i="1"/>
  <c r="R1162" i="1"/>
  <c r="Q1162" i="1"/>
  <c r="P1162" i="1"/>
  <c r="O1162" i="1"/>
  <c r="L1162" i="1"/>
  <c r="H1162" i="1"/>
  <c r="R1161" i="1"/>
  <c r="Q1161" i="1"/>
  <c r="P1161" i="1"/>
  <c r="O1161" i="1"/>
  <c r="L1161" i="1"/>
  <c r="H1161"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0" i="1"/>
  <c r="Q1140" i="1"/>
  <c r="P1140" i="1"/>
  <c r="O1140" i="1"/>
  <c r="L1140" i="1"/>
  <c r="H1140" i="1"/>
  <c r="R1139" i="1"/>
  <c r="Q1139" i="1"/>
  <c r="P1139" i="1"/>
  <c r="O1139" i="1"/>
  <c r="L1139" i="1"/>
  <c r="H1139" i="1"/>
  <c r="R1138" i="1"/>
  <c r="Q1138" i="1"/>
  <c r="P1138" i="1"/>
  <c r="O1138" i="1"/>
  <c r="L1138" i="1"/>
  <c r="H1138" i="1"/>
  <c r="R1137" i="1"/>
  <c r="Q1137" i="1"/>
  <c r="P1137" i="1"/>
  <c r="O1137" i="1"/>
  <c r="L1137" i="1"/>
  <c r="H1137" i="1"/>
  <c r="R1136" i="1"/>
  <c r="Q1136" i="1"/>
  <c r="P1136" i="1"/>
  <c r="O1136" i="1"/>
  <c r="L1136" i="1"/>
  <c r="H1136" i="1"/>
  <c r="R1135" i="1"/>
  <c r="Q1135" i="1"/>
  <c r="P1135" i="1"/>
  <c r="O1135" i="1"/>
  <c r="L1135" i="1"/>
  <c r="H1135"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55" i="1"/>
  <c r="Q1155" i="1"/>
  <c r="P1155" i="1"/>
  <c r="O1155" i="1"/>
  <c r="L1155" i="1"/>
  <c r="H1155"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47" i="1"/>
  <c r="Q1147" i="1"/>
  <c r="P1147" i="1"/>
  <c r="O1147" i="1"/>
  <c r="L1147" i="1"/>
  <c r="H1147" i="1"/>
  <c r="R1112" i="1"/>
  <c r="Q1112" i="1"/>
  <c r="P1112" i="1"/>
  <c r="O1112" i="1"/>
  <c r="L1112" i="1"/>
  <c r="H1112" i="1"/>
  <c r="R1111" i="1"/>
  <c r="Q1111" i="1"/>
  <c r="P1111" i="1"/>
  <c r="O1111" i="1"/>
  <c r="L1111" i="1"/>
  <c r="H1111" i="1"/>
  <c r="R1141" i="1"/>
  <c r="Q1141" i="1"/>
  <c r="P1141" i="1"/>
  <c r="O1141" i="1"/>
  <c r="L1141" i="1"/>
  <c r="H1141" i="1"/>
  <c r="R1110" i="1"/>
  <c r="Q1110" i="1"/>
  <c r="P1110" i="1"/>
  <c r="O1110" i="1"/>
  <c r="L1110" i="1"/>
  <c r="H1110" i="1"/>
  <c r="R1109" i="1"/>
  <c r="Q1109" i="1"/>
  <c r="P1109" i="1"/>
  <c r="O1109" i="1"/>
  <c r="L1109" i="1"/>
  <c r="H1109" i="1"/>
  <c r="R1108" i="1"/>
  <c r="Q1108" i="1"/>
  <c r="P1108" i="1"/>
  <c r="O1108" i="1"/>
  <c r="L1108" i="1"/>
  <c r="H1108" i="1"/>
  <c r="R1107" i="1"/>
  <c r="Q1107" i="1"/>
  <c r="P1107" i="1"/>
  <c r="O1107" i="1"/>
  <c r="L1107" i="1"/>
  <c r="H1107" i="1"/>
  <c r="R1106" i="1"/>
  <c r="Q1106" i="1"/>
  <c r="P1106" i="1"/>
  <c r="O1106" i="1"/>
  <c r="L1106" i="1"/>
  <c r="H1106" i="1"/>
  <c r="R1105" i="1"/>
  <c r="Q1105" i="1"/>
  <c r="P1105" i="1"/>
  <c r="O1105" i="1"/>
  <c r="L1105" i="1"/>
  <c r="H1105" i="1"/>
  <c r="R1104" i="1"/>
  <c r="Q1104" i="1"/>
  <c r="P1104" i="1"/>
  <c r="O1104" i="1"/>
  <c r="L1104" i="1"/>
  <c r="H1104" i="1"/>
  <c r="R1103" i="1"/>
  <c r="Q1103" i="1"/>
  <c r="P1103" i="1"/>
  <c r="O1103" i="1"/>
  <c r="L1103" i="1"/>
  <c r="H1103" i="1"/>
  <c r="R1113" i="1"/>
  <c r="Q1113" i="1"/>
  <c r="P1113" i="1"/>
  <c r="O1113" i="1"/>
  <c r="L1113" i="1"/>
  <c r="H1113" i="1"/>
  <c r="R1102" i="1"/>
  <c r="Q1102" i="1"/>
  <c r="P1102" i="1"/>
  <c r="O1102" i="1"/>
  <c r="L1102" i="1"/>
  <c r="H1102" i="1"/>
  <c r="R1101" i="1"/>
  <c r="Q1101" i="1"/>
  <c r="P1101" i="1"/>
  <c r="O1101" i="1"/>
  <c r="L1101" i="1"/>
  <c r="H1101" i="1"/>
  <c r="R1100" i="1"/>
  <c r="Q1100" i="1"/>
  <c r="P1100" i="1"/>
  <c r="O1100" i="1"/>
  <c r="L1100" i="1"/>
  <c r="H1100" i="1"/>
  <c r="R1099" i="1"/>
  <c r="Q1099" i="1"/>
  <c r="P1099" i="1"/>
  <c r="O1099" i="1"/>
  <c r="L1099" i="1"/>
  <c r="H1099" i="1"/>
  <c r="R1098" i="1"/>
  <c r="Q1098" i="1"/>
  <c r="P1098" i="1"/>
  <c r="O1098" i="1"/>
  <c r="L1098" i="1"/>
  <c r="H1098"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2" i="1"/>
  <c r="Q1092" i="1"/>
  <c r="P1092" i="1"/>
  <c r="O1092" i="1"/>
  <c r="L1092" i="1"/>
  <c r="H1092"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R1087" i="1"/>
  <c r="Q1087" i="1"/>
  <c r="P1087" i="1"/>
  <c r="O1087" i="1"/>
  <c r="L1087" i="1"/>
  <c r="H1087" i="1"/>
  <c r="R1086" i="1"/>
  <c r="Q1086" i="1"/>
  <c r="P1086" i="1"/>
  <c r="O1086" i="1"/>
  <c r="L1086" i="1"/>
  <c r="H1086" i="1"/>
  <c r="R1085" i="1"/>
  <c r="Q1085" i="1"/>
  <c r="P1085" i="1"/>
  <c r="O1085" i="1"/>
  <c r="L1085" i="1"/>
  <c r="H1085" i="1"/>
  <c r="R1084" i="1"/>
  <c r="Q1084" i="1"/>
  <c r="P1084" i="1"/>
  <c r="O1084" i="1"/>
  <c r="L1084" i="1"/>
  <c r="H1084" i="1"/>
  <c r="S1087" i="1" l="1"/>
  <c r="S1102" i="1"/>
  <c r="S1088" i="1"/>
  <c r="S1111" i="1"/>
  <c r="S1130" i="1"/>
  <c r="S1142" i="1"/>
  <c r="S1168" i="1"/>
  <c r="S1176" i="1"/>
  <c r="S1152" i="1"/>
  <c r="S1175" i="1"/>
  <c r="S1159" i="1"/>
  <c r="S1092" i="1"/>
  <c r="S1096" i="1"/>
  <c r="S1124" i="1"/>
  <c r="S1133" i="1"/>
  <c r="S1116" i="1"/>
  <c r="S1140" i="1"/>
  <c r="S1165" i="1"/>
  <c r="S1110" i="1"/>
  <c r="S1117" i="1"/>
  <c r="S1125" i="1"/>
  <c r="S1151" i="1"/>
  <c r="S1104" i="1"/>
  <c r="S1100" i="1"/>
  <c r="S1134" i="1"/>
  <c r="S1143" i="1"/>
  <c r="S1174" i="1"/>
  <c r="S1158" i="1"/>
  <c r="S1162" i="1"/>
  <c r="S1099" i="1"/>
  <c r="S1113" i="1"/>
  <c r="S1126" i="1"/>
  <c r="S1090" i="1"/>
  <c r="S1094" i="1"/>
  <c r="S1141" i="1"/>
  <c r="S1136" i="1"/>
  <c r="S1157" i="1"/>
  <c r="S1145" i="1"/>
  <c r="S1170" i="1"/>
  <c r="S1103" i="1"/>
  <c r="S1128" i="1"/>
  <c r="S1131" i="1"/>
  <c r="S1161" i="1"/>
  <c r="S1169" i="1"/>
  <c r="S1173" i="1"/>
  <c r="S1112" i="1"/>
  <c r="S1139" i="1"/>
  <c r="S1177" i="1"/>
  <c r="S1086" i="1"/>
  <c r="S1089" i="1"/>
  <c r="S1105" i="1"/>
  <c r="S1115" i="1"/>
  <c r="S1119" i="1"/>
  <c r="S1123" i="1"/>
  <c r="S1127" i="1"/>
  <c r="S1138" i="1"/>
  <c r="S1144" i="1"/>
  <c r="S1156" i="1"/>
  <c r="S1160" i="1"/>
  <c r="S1085" i="1"/>
  <c r="S1097" i="1"/>
  <c r="S1107" i="1"/>
  <c r="S1122" i="1"/>
  <c r="S1155" i="1"/>
  <c r="S1146" i="1"/>
  <c r="S1154" i="1"/>
  <c r="S1114" i="1"/>
  <c r="S1101" i="1"/>
  <c r="S1118" i="1"/>
  <c r="S1121" i="1"/>
  <c r="S1132" i="1"/>
  <c r="S1135" i="1"/>
  <c r="S1150" i="1"/>
  <c r="S1129" i="1"/>
  <c r="S1163" i="1"/>
  <c r="S1167" i="1"/>
  <c r="S1171" i="1"/>
  <c r="S1178" i="1"/>
  <c r="S1091" i="1"/>
  <c r="S1084" i="1"/>
  <c r="S1095" i="1"/>
  <c r="S1108" i="1"/>
  <c r="S1137" i="1"/>
  <c r="S1149" i="1"/>
  <c r="S1153" i="1"/>
  <c r="S1166" i="1"/>
  <c r="S1172" i="1"/>
  <c r="S1093" i="1"/>
  <c r="S1098" i="1"/>
  <c r="S1109" i="1"/>
  <c r="S1147" i="1"/>
  <c r="S1120" i="1"/>
  <c r="S1148" i="1"/>
  <c r="S1106" i="1"/>
  <c r="S1164"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R1062" i="1"/>
  <c r="Q1062" i="1"/>
  <c r="P1062" i="1"/>
  <c r="O1062" i="1"/>
  <c r="L1062" i="1"/>
  <c r="H1062" i="1"/>
  <c r="R1061" i="1"/>
  <c r="Q1061" i="1"/>
  <c r="P1061" i="1"/>
  <c r="O1061" i="1"/>
  <c r="L1061" i="1"/>
  <c r="H1061" i="1"/>
  <c r="R1060" i="1"/>
  <c r="Q1060" i="1"/>
  <c r="P1060" i="1"/>
  <c r="O1060" i="1"/>
  <c r="L1060" i="1"/>
  <c r="H1060" i="1"/>
  <c r="R1059" i="1"/>
  <c r="Q1059" i="1"/>
  <c r="P1059" i="1"/>
  <c r="O1059" i="1"/>
  <c r="L1059" i="1"/>
  <c r="H1059" i="1"/>
  <c r="S1067" i="1" l="1"/>
  <c r="S1059" i="1"/>
  <c r="S1060" i="1"/>
  <c r="S1063" i="1"/>
  <c r="S1066" i="1"/>
  <c r="S1064" i="1"/>
  <c r="S1065" i="1"/>
  <c r="S1062" i="1"/>
  <c r="S1068" i="1"/>
  <c r="S1061"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R991" i="1"/>
  <c r="Q991" i="1"/>
  <c r="P991" i="1"/>
  <c r="O991" i="1"/>
  <c r="L991" i="1"/>
  <c r="H991" i="1"/>
  <c r="R990" i="1"/>
  <c r="Q990" i="1"/>
  <c r="P990" i="1"/>
  <c r="O990" i="1"/>
  <c r="L990" i="1"/>
  <c r="H990" i="1"/>
  <c r="R989" i="1"/>
  <c r="Q989" i="1"/>
  <c r="P989" i="1"/>
  <c r="O989" i="1"/>
  <c r="L989" i="1"/>
  <c r="H989" i="1"/>
  <c r="R988" i="1"/>
  <c r="Q988" i="1"/>
  <c r="P988" i="1"/>
  <c r="O988" i="1"/>
  <c r="L988" i="1"/>
  <c r="H988" i="1"/>
  <c r="S1002" i="1" l="1"/>
  <c r="S991" i="1"/>
  <c r="S1007" i="1"/>
  <c r="S989" i="1"/>
  <c r="S1006" i="1"/>
  <c r="S1004" i="1"/>
  <c r="S995" i="1"/>
  <c r="S1005" i="1"/>
  <c r="S1008" i="1"/>
  <c r="S1003" i="1"/>
  <c r="S990" i="1"/>
  <c r="S994" i="1"/>
  <c r="S998" i="1"/>
  <c r="S992" i="1"/>
  <c r="S996" i="1"/>
  <c r="S988" i="1"/>
  <c r="S993" i="1"/>
  <c r="S999" i="1"/>
  <c r="S997" i="1"/>
  <c r="S1000" i="1"/>
  <c r="S1001"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R1039" i="1"/>
  <c r="Q1039" i="1"/>
  <c r="P1039" i="1"/>
  <c r="O1039" i="1"/>
  <c r="L1039" i="1"/>
  <c r="H1039" i="1"/>
  <c r="R1038" i="1"/>
  <c r="Q1038" i="1"/>
  <c r="P1038" i="1"/>
  <c r="O1038" i="1"/>
  <c r="L1038" i="1"/>
  <c r="H1038" i="1"/>
  <c r="R1037" i="1"/>
  <c r="Q1037" i="1"/>
  <c r="P1037" i="1"/>
  <c r="O1037" i="1"/>
  <c r="L1037" i="1"/>
  <c r="H1037" i="1"/>
  <c r="R1036" i="1"/>
  <c r="Q1036" i="1"/>
  <c r="P1036" i="1"/>
  <c r="O1036" i="1"/>
  <c r="L1036" i="1"/>
  <c r="H1036" i="1"/>
  <c r="R1035" i="1"/>
  <c r="Q1035" i="1"/>
  <c r="P1035" i="1"/>
  <c r="O1035" i="1"/>
  <c r="L1035" i="1"/>
  <c r="H1035" i="1"/>
  <c r="S1048" i="1" l="1"/>
  <c r="S1052" i="1"/>
  <c r="S1045" i="1"/>
  <c r="S1043" i="1"/>
  <c r="S1047" i="1"/>
  <c r="S1035" i="1"/>
  <c r="S1050" i="1"/>
  <c r="S1046" i="1"/>
  <c r="S1037" i="1"/>
  <c r="S1051" i="1"/>
  <c r="S1053" i="1"/>
  <c r="S1054" i="1"/>
  <c r="S1039" i="1"/>
  <c r="S1040" i="1"/>
  <c r="S1041" i="1"/>
  <c r="S1042" i="1"/>
  <c r="S1044" i="1"/>
  <c r="S1055" i="1"/>
  <c r="S1036" i="1"/>
  <c r="S1038" i="1"/>
  <c r="S1049"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R1020" i="1"/>
  <c r="Q1020" i="1"/>
  <c r="P1020" i="1"/>
  <c r="O1020" i="1"/>
  <c r="L1020" i="1"/>
  <c r="H1020" i="1"/>
  <c r="R1019" i="1"/>
  <c r="Q1019" i="1"/>
  <c r="P1019" i="1"/>
  <c r="O1019" i="1"/>
  <c r="L1019" i="1"/>
  <c r="H1019" i="1"/>
  <c r="R1018" i="1"/>
  <c r="Q1018" i="1"/>
  <c r="P1018" i="1"/>
  <c r="O1018" i="1"/>
  <c r="L1018" i="1"/>
  <c r="H1018" i="1"/>
  <c r="R1017" i="1"/>
  <c r="Q1017" i="1"/>
  <c r="P1017" i="1"/>
  <c r="O1017" i="1"/>
  <c r="L1017" i="1"/>
  <c r="H1017"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S1030" i="1" l="1"/>
  <c r="S1032" i="1"/>
  <c r="S1012" i="1"/>
  <c r="S1015" i="1"/>
  <c r="S1011" i="1"/>
  <c r="S1025" i="1"/>
  <c r="S1016" i="1"/>
  <c r="S1018" i="1"/>
  <c r="S1021" i="1"/>
  <c r="S1027" i="1"/>
  <c r="S1017" i="1"/>
  <c r="S1020" i="1"/>
  <c r="S1024" i="1"/>
  <c r="S1019" i="1"/>
  <c r="S1023" i="1"/>
  <c r="S1029" i="1"/>
  <c r="S1010" i="1"/>
  <c r="S1014" i="1"/>
  <c r="S1022" i="1"/>
  <c r="S1013" i="1"/>
  <c r="S1026" i="1"/>
  <c r="S1028" i="1"/>
  <c r="S1031" i="1"/>
  <c r="S1033" i="1"/>
  <c r="R982" i="1"/>
  <c r="Q982" i="1"/>
  <c r="P982" i="1"/>
  <c r="O982" i="1"/>
  <c r="L982" i="1"/>
  <c r="H982"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60" i="1"/>
  <c r="Q960" i="1"/>
  <c r="P960" i="1"/>
  <c r="O960" i="1"/>
  <c r="L960" i="1"/>
  <c r="H960" i="1"/>
  <c r="R959" i="1"/>
  <c r="Q959" i="1"/>
  <c r="P959" i="1"/>
  <c r="O959" i="1"/>
  <c r="L959" i="1"/>
  <c r="H959" i="1"/>
  <c r="R958" i="1"/>
  <c r="Q958" i="1"/>
  <c r="P958" i="1"/>
  <c r="O958" i="1"/>
  <c r="L958" i="1"/>
  <c r="H958" i="1"/>
  <c r="R957" i="1"/>
  <c r="Q957" i="1"/>
  <c r="P957" i="1"/>
  <c r="O957" i="1"/>
  <c r="L957" i="1"/>
  <c r="H957" i="1"/>
  <c r="R956" i="1"/>
  <c r="Q956" i="1"/>
  <c r="P956" i="1"/>
  <c r="O956" i="1"/>
  <c r="L956" i="1"/>
  <c r="H956"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36" i="1"/>
  <c r="Q936" i="1"/>
  <c r="P936" i="1"/>
  <c r="O936" i="1"/>
  <c r="L936" i="1"/>
  <c r="H936" i="1"/>
  <c r="R935" i="1"/>
  <c r="Q935" i="1"/>
  <c r="P935" i="1"/>
  <c r="O935" i="1"/>
  <c r="L935" i="1"/>
  <c r="H935" i="1"/>
  <c r="R934" i="1"/>
  <c r="Q934" i="1"/>
  <c r="P934" i="1"/>
  <c r="O934" i="1"/>
  <c r="L934" i="1"/>
  <c r="H934" i="1"/>
  <c r="R933" i="1"/>
  <c r="Q933" i="1"/>
  <c r="P933" i="1"/>
  <c r="O933" i="1"/>
  <c r="L933" i="1"/>
  <c r="H933"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3" i="1"/>
  <c r="Q923" i="1"/>
  <c r="P923" i="1"/>
  <c r="O923" i="1"/>
  <c r="L923" i="1"/>
  <c r="H923" i="1"/>
  <c r="R922" i="1"/>
  <c r="Q922" i="1"/>
  <c r="P922" i="1"/>
  <c r="O922" i="1"/>
  <c r="L922" i="1"/>
  <c r="H922" i="1"/>
  <c r="R919" i="1"/>
  <c r="Q919" i="1"/>
  <c r="P919" i="1"/>
  <c r="O919" i="1"/>
  <c r="L919" i="1"/>
  <c r="H919" i="1"/>
  <c r="R918" i="1"/>
  <c r="Q918" i="1"/>
  <c r="P918" i="1"/>
  <c r="O918" i="1"/>
  <c r="L918" i="1"/>
  <c r="H918" i="1"/>
  <c r="R917" i="1"/>
  <c r="Q917" i="1"/>
  <c r="P917" i="1"/>
  <c r="O917" i="1"/>
  <c r="L917" i="1"/>
  <c r="H917" i="1"/>
  <c r="R916" i="1"/>
  <c r="Q916" i="1"/>
  <c r="P916" i="1"/>
  <c r="O916" i="1"/>
  <c r="L916" i="1"/>
  <c r="H916" i="1"/>
  <c r="R915" i="1"/>
  <c r="Q915" i="1"/>
  <c r="P915" i="1"/>
  <c r="O915" i="1"/>
  <c r="L915" i="1"/>
  <c r="H915"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9" i="1"/>
  <c r="Q909" i="1"/>
  <c r="P909" i="1"/>
  <c r="O909" i="1"/>
  <c r="L909" i="1"/>
  <c r="H909"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46" i="1"/>
  <c r="Q946" i="1"/>
  <c r="P946" i="1"/>
  <c r="O946" i="1"/>
  <c r="L946" i="1"/>
  <c r="H946" i="1"/>
  <c r="R900" i="1"/>
  <c r="Q900" i="1"/>
  <c r="P900" i="1"/>
  <c r="O900" i="1"/>
  <c r="L900" i="1"/>
  <c r="H90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889" i="1"/>
  <c r="Q889" i="1"/>
  <c r="P889" i="1"/>
  <c r="O889" i="1"/>
  <c r="L889" i="1"/>
  <c r="H889" i="1"/>
  <c r="R887" i="1"/>
  <c r="Q887" i="1"/>
  <c r="P887" i="1"/>
  <c r="O887" i="1"/>
  <c r="L887" i="1"/>
  <c r="H887" i="1"/>
  <c r="R886" i="1"/>
  <c r="Q886" i="1"/>
  <c r="P886" i="1"/>
  <c r="O886" i="1"/>
  <c r="L886" i="1"/>
  <c r="H886" i="1"/>
  <c r="R888" i="1"/>
  <c r="Q888" i="1"/>
  <c r="P888" i="1"/>
  <c r="O888" i="1"/>
  <c r="L888" i="1"/>
  <c r="H888" i="1"/>
  <c r="R885" i="1"/>
  <c r="Q885" i="1"/>
  <c r="P885" i="1"/>
  <c r="O885" i="1"/>
  <c r="L885" i="1"/>
  <c r="H885" i="1"/>
  <c r="R883" i="1"/>
  <c r="Q883" i="1"/>
  <c r="P883" i="1"/>
  <c r="O883" i="1"/>
  <c r="L883" i="1"/>
  <c r="H883" i="1"/>
  <c r="R882" i="1"/>
  <c r="Q882" i="1"/>
  <c r="P882" i="1"/>
  <c r="O882" i="1"/>
  <c r="L882" i="1"/>
  <c r="H882" i="1"/>
  <c r="R881" i="1"/>
  <c r="Q881" i="1"/>
  <c r="P881" i="1"/>
  <c r="O881" i="1"/>
  <c r="L881" i="1"/>
  <c r="H881" i="1"/>
  <c r="R880" i="1"/>
  <c r="Q880" i="1"/>
  <c r="P880" i="1"/>
  <c r="O880" i="1"/>
  <c r="L880" i="1"/>
  <c r="H880" i="1"/>
  <c r="R924" i="1"/>
  <c r="Q924" i="1"/>
  <c r="P924" i="1"/>
  <c r="O924" i="1"/>
  <c r="L924" i="1"/>
  <c r="H924" i="1"/>
  <c r="R879" i="1"/>
  <c r="Q879" i="1"/>
  <c r="P879" i="1"/>
  <c r="O879" i="1"/>
  <c r="L879" i="1"/>
  <c r="H879" i="1"/>
  <c r="R921" i="1"/>
  <c r="Q921" i="1"/>
  <c r="P921" i="1"/>
  <c r="O921" i="1"/>
  <c r="L921" i="1"/>
  <c r="H921" i="1"/>
  <c r="R920" i="1"/>
  <c r="Q920" i="1"/>
  <c r="P920" i="1"/>
  <c r="O920" i="1"/>
  <c r="L920" i="1"/>
  <c r="H920" i="1"/>
  <c r="R878" i="1"/>
  <c r="Q878" i="1"/>
  <c r="P878" i="1"/>
  <c r="O878" i="1"/>
  <c r="L878" i="1"/>
  <c r="H878" i="1"/>
  <c r="R877" i="1"/>
  <c r="Q877" i="1"/>
  <c r="P877" i="1"/>
  <c r="O877" i="1"/>
  <c r="L877" i="1"/>
  <c r="H877" i="1"/>
  <c r="R876" i="1"/>
  <c r="Q876" i="1"/>
  <c r="P876" i="1"/>
  <c r="O876" i="1"/>
  <c r="L876" i="1"/>
  <c r="H876" i="1"/>
  <c r="R875" i="1"/>
  <c r="Q875" i="1"/>
  <c r="P875" i="1"/>
  <c r="O875" i="1"/>
  <c r="L875" i="1"/>
  <c r="H875" i="1"/>
  <c r="R874" i="1"/>
  <c r="Q874" i="1"/>
  <c r="P874" i="1"/>
  <c r="O874" i="1"/>
  <c r="L874" i="1"/>
  <c r="H874" i="1"/>
  <c r="R873" i="1"/>
  <c r="Q873" i="1"/>
  <c r="P873" i="1"/>
  <c r="O873" i="1"/>
  <c r="L873" i="1"/>
  <c r="H873"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865" i="1"/>
  <c r="Q865" i="1"/>
  <c r="P865" i="1"/>
  <c r="O865" i="1"/>
  <c r="L865" i="1"/>
  <c r="H865" i="1"/>
  <c r="R864" i="1"/>
  <c r="Q864" i="1"/>
  <c r="P864" i="1"/>
  <c r="O864" i="1"/>
  <c r="L864" i="1"/>
  <c r="H864" i="1"/>
  <c r="R884" i="1"/>
  <c r="Q884" i="1"/>
  <c r="P884" i="1"/>
  <c r="O884" i="1"/>
  <c r="L884" i="1"/>
  <c r="H884" i="1"/>
  <c r="R863" i="1"/>
  <c r="Q863" i="1"/>
  <c r="P863" i="1"/>
  <c r="O863" i="1"/>
  <c r="L863" i="1"/>
  <c r="H863" i="1"/>
  <c r="R862" i="1"/>
  <c r="Q862" i="1"/>
  <c r="P862" i="1"/>
  <c r="O862" i="1"/>
  <c r="L862" i="1"/>
  <c r="H862"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R856" i="1"/>
  <c r="Q856" i="1"/>
  <c r="P856" i="1"/>
  <c r="O856" i="1"/>
  <c r="L856" i="1"/>
  <c r="H856" i="1"/>
  <c r="R855" i="1"/>
  <c r="Q855" i="1"/>
  <c r="P855" i="1"/>
  <c r="O855" i="1"/>
  <c r="L855" i="1"/>
  <c r="H855" i="1"/>
  <c r="R854" i="1"/>
  <c r="Q854" i="1"/>
  <c r="P854" i="1"/>
  <c r="O854" i="1"/>
  <c r="L854" i="1"/>
  <c r="H854" i="1"/>
  <c r="R853" i="1"/>
  <c r="Q853" i="1"/>
  <c r="P853" i="1"/>
  <c r="O853" i="1"/>
  <c r="L853" i="1"/>
  <c r="H853" i="1"/>
  <c r="R852" i="1"/>
  <c r="Q852" i="1"/>
  <c r="P852" i="1"/>
  <c r="O852" i="1"/>
  <c r="L852" i="1"/>
  <c r="H852" i="1"/>
  <c r="R851" i="1"/>
  <c r="Q851" i="1"/>
  <c r="P851" i="1"/>
  <c r="O851" i="1"/>
  <c r="L851" i="1"/>
  <c r="H851" i="1"/>
  <c r="R850" i="1"/>
  <c r="Q850" i="1"/>
  <c r="P850" i="1"/>
  <c r="O850" i="1"/>
  <c r="L850" i="1"/>
  <c r="H850" i="1"/>
  <c r="R849" i="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2" i="1"/>
  <c r="Q832" i="1"/>
  <c r="P832" i="1"/>
  <c r="O832" i="1"/>
  <c r="L832" i="1"/>
  <c r="H832"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S945" i="1" l="1"/>
  <c r="S950" i="1"/>
  <c r="S958" i="1"/>
  <c r="S962" i="1"/>
  <c r="S970" i="1"/>
  <c r="S974" i="1"/>
  <c r="S978" i="1"/>
  <c r="S828" i="1"/>
  <c r="S840" i="1"/>
  <c r="S844" i="1"/>
  <c r="S848" i="1"/>
  <c r="S852" i="1"/>
  <c r="S860" i="1"/>
  <c r="S884" i="1"/>
  <c r="S871" i="1"/>
  <c r="S875" i="1"/>
  <c r="S920" i="1"/>
  <c r="S897" i="1"/>
  <c r="S946" i="1"/>
  <c r="S827" i="1"/>
  <c r="S831" i="1"/>
  <c r="S835" i="1"/>
  <c r="S839" i="1"/>
  <c r="S847" i="1"/>
  <c r="S924" i="1"/>
  <c r="S900" i="1"/>
  <c r="S903" i="1"/>
  <c r="S830" i="1"/>
  <c r="S845" i="1"/>
  <c r="S853" i="1"/>
  <c r="S881" i="1"/>
  <c r="S888" i="1"/>
  <c r="S890" i="1"/>
  <c r="S981" i="1"/>
  <c r="S838" i="1"/>
  <c r="S842" i="1"/>
  <c r="S854" i="1"/>
  <c r="S899" i="1"/>
  <c r="S906" i="1"/>
  <c r="S902" i="1"/>
  <c r="S914" i="1"/>
  <c r="S918" i="1"/>
  <c r="S944" i="1"/>
  <c r="S912" i="1"/>
  <c r="S922" i="1"/>
  <c r="S968" i="1"/>
  <c r="S972" i="1"/>
  <c r="S865" i="1"/>
  <c r="S877" i="1"/>
  <c r="S891" i="1"/>
  <c r="S967" i="1"/>
  <c r="S941" i="1"/>
  <c r="S979" i="1"/>
  <c r="S917" i="1"/>
  <c r="S923" i="1"/>
  <c r="S949" i="1"/>
  <c r="S961" i="1"/>
  <c r="S977" i="1"/>
  <c r="S927" i="1"/>
  <c r="S887" i="1"/>
  <c r="S907" i="1"/>
  <c r="S919" i="1"/>
  <c r="S930" i="1"/>
  <c r="S934" i="1"/>
  <c r="S942" i="1"/>
  <c r="S951" i="1"/>
  <c r="S959" i="1"/>
  <c r="S976" i="1"/>
  <c r="S980" i="1"/>
  <c r="S832" i="1"/>
  <c r="S836" i="1"/>
  <c r="S965" i="1"/>
  <c r="S856" i="1"/>
  <c r="S880" i="1"/>
  <c r="S898" i="1"/>
  <c r="S901" i="1"/>
  <c r="S938" i="1"/>
  <c r="S947" i="1"/>
  <c r="S952" i="1"/>
  <c r="S956" i="1"/>
  <c r="S960" i="1"/>
  <c r="S969" i="1"/>
  <c r="S855" i="1"/>
  <c r="S859" i="1"/>
  <c r="S863" i="1"/>
  <c r="S866" i="1"/>
  <c r="S878" i="1"/>
  <c r="S889" i="1"/>
  <c r="S905" i="1"/>
  <c r="S925" i="1"/>
  <c r="S929" i="1"/>
  <c r="S933" i="1"/>
  <c r="S937" i="1"/>
  <c r="S846" i="1"/>
  <c r="S858" i="1"/>
  <c r="S869" i="1"/>
  <c r="S879" i="1"/>
  <c r="S883" i="1"/>
  <c r="S896" i="1"/>
  <c r="S913" i="1"/>
  <c r="S928" i="1"/>
  <c r="S932" i="1"/>
  <c r="S940" i="1"/>
  <c r="S963" i="1"/>
  <c r="S849" i="1"/>
  <c r="S857" i="1"/>
  <c r="S861" i="1"/>
  <c r="S872" i="1"/>
  <c r="S882" i="1"/>
  <c r="S886" i="1"/>
  <c r="S931" i="1"/>
  <c r="S943" i="1"/>
  <c r="S966" i="1"/>
  <c r="S971" i="1"/>
  <c r="S975" i="1"/>
  <c r="S834" i="1"/>
  <c r="S851" i="1"/>
  <c r="S874" i="1"/>
  <c r="S893" i="1"/>
  <c r="S909" i="1"/>
  <c r="S911" i="1"/>
  <c r="S926" i="1"/>
  <c r="S939" i="1"/>
  <c r="S829" i="1"/>
  <c r="S833" i="1"/>
  <c r="S841" i="1"/>
  <c r="S850" i="1"/>
  <c r="S862" i="1"/>
  <c r="S864" i="1"/>
  <c r="S868" i="1"/>
  <c r="S870" i="1"/>
  <c r="S876" i="1"/>
  <c r="S885" i="1"/>
  <c r="S892" i="1"/>
  <c r="S904" i="1"/>
  <c r="S910" i="1"/>
  <c r="S915" i="1"/>
  <c r="S954" i="1"/>
  <c r="S955" i="1"/>
  <c r="S837" i="1"/>
  <c r="S895" i="1"/>
  <c r="S936" i="1"/>
  <c r="S957" i="1"/>
  <c r="S964" i="1"/>
  <c r="S973" i="1"/>
  <c r="S826" i="1"/>
  <c r="S843" i="1"/>
  <c r="S867" i="1"/>
  <c r="S873" i="1"/>
  <c r="S908" i="1"/>
  <c r="S935" i="1"/>
  <c r="S953" i="1"/>
  <c r="S982" i="1"/>
  <c r="S921" i="1"/>
  <c r="S894" i="1"/>
  <c r="S916" i="1"/>
  <c r="S948"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S824" i="1" l="1"/>
  <c r="S823" i="1"/>
  <c r="S821" i="1"/>
  <c r="S825" i="1"/>
  <c r="S822" i="1"/>
  <c r="R814" i="1" l="1"/>
  <c r="Q814" i="1"/>
  <c r="P814" i="1"/>
  <c r="O814" i="1"/>
  <c r="L814" i="1"/>
  <c r="H814" i="1"/>
  <c r="R813" i="1"/>
  <c r="Q813" i="1"/>
  <c r="P813" i="1"/>
  <c r="O813" i="1"/>
  <c r="L813" i="1"/>
  <c r="H813"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R807" i="1"/>
  <c r="Q807" i="1"/>
  <c r="P807" i="1"/>
  <c r="O807" i="1"/>
  <c r="L807" i="1"/>
  <c r="H807" i="1"/>
  <c r="R806" i="1"/>
  <c r="Q806" i="1"/>
  <c r="P806" i="1"/>
  <c r="O806" i="1"/>
  <c r="L806" i="1"/>
  <c r="H806"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796" i="1"/>
  <c r="Q796" i="1"/>
  <c r="P796" i="1"/>
  <c r="O796" i="1"/>
  <c r="L796" i="1"/>
  <c r="H796"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90" i="1"/>
  <c r="Q790" i="1"/>
  <c r="P790" i="1"/>
  <c r="O790" i="1"/>
  <c r="L790" i="1"/>
  <c r="H790" i="1"/>
  <c r="R789" i="1"/>
  <c r="Q789" i="1"/>
  <c r="P789" i="1"/>
  <c r="O789" i="1"/>
  <c r="L789" i="1"/>
  <c r="H789" i="1"/>
  <c r="R788" i="1"/>
  <c r="Q788" i="1"/>
  <c r="P788" i="1"/>
  <c r="O788" i="1"/>
  <c r="L788" i="1"/>
  <c r="H788" i="1"/>
  <c r="R787" i="1"/>
  <c r="Q787" i="1"/>
  <c r="P787" i="1"/>
  <c r="O787" i="1"/>
  <c r="L787" i="1"/>
  <c r="H787" i="1"/>
  <c r="R786" i="1"/>
  <c r="Q786" i="1"/>
  <c r="P786" i="1"/>
  <c r="O786" i="1"/>
  <c r="L786" i="1"/>
  <c r="H786" i="1"/>
  <c r="R784" i="1"/>
  <c r="Q784" i="1"/>
  <c r="P784" i="1"/>
  <c r="O784" i="1"/>
  <c r="L784" i="1"/>
  <c r="H784" i="1"/>
  <c r="R782" i="1"/>
  <c r="Q782" i="1"/>
  <c r="P782" i="1"/>
  <c r="O782" i="1"/>
  <c r="L782" i="1"/>
  <c r="H782" i="1"/>
  <c r="R781" i="1"/>
  <c r="Q781" i="1"/>
  <c r="P781" i="1"/>
  <c r="O781" i="1"/>
  <c r="L781" i="1"/>
  <c r="H781" i="1"/>
  <c r="R779" i="1"/>
  <c r="Q779" i="1"/>
  <c r="P779" i="1"/>
  <c r="O779" i="1"/>
  <c r="L779" i="1"/>
  <c r="H779" i="1"/>
  <c r="R778" i="1"/>
  <c r="Q778" i="1"/>
  <c r="P778" i="1"/>
  <c r="O778" i="1"/>
  <c r="L778" i="1"/>
  <c r="H778" i="1"/>
  <c r="R777" i="1"/>
  <c r="Q777" i="1"/>
  <c r="P777" i="1"/>
  <c r="O777" i="1"/>
  <c r="L777" i="1"/>
  <c r="H777" i="1"/>
  <c r="R776" i="1"/>
  <c r="Q776" i="1"/>
  <c r="P776" i="1"/>
  <c r="O776" i="1"/>
  <c r="L776" i="1"/>
  <c r="H776" i="1"/>
  <c r="R775" i="1"/>
  <c r="Q775" i="1"/>
  <c r="P775" i="1"/>
  <c r="O775" i="1"/>
  <c r="L775" i="1"/>
  <c r="H775" i="1"/>
  <c r="R774" i="1"/>
  <c r="Q774" i="1"/>
  <c r="P774" i="1"/>
  <c r="O774" i="1"/>
  <c r="L774" i="1"/>
  <c r="H774" i="1"/>
  <c r="R773" i="1"/>
  <c r="Q773" i="1"/>
  <c r="P773" i="1"/>
  <c r="O773" i="1"/>
  <c r="L773" i="1"/>
  <c r="H773" i="1"/>
  <c r="R772" i="1"/>
  <c r="Q772" i="1"/>
  <c r="P772" i="1"/>
  <c r="O772" i="1"/>
  <c r="L772" i="1"/>
  <c r="H772" i="1"/>
  <c r="R771" i="1"/>
  <c r="Q771" i="1"/>
  <c r="P771" i="1"/>
  <c r="O771" i="1"/>
  <c r="L771" i="1"/>
  <c r="H771" i="1"/>
  <c r="R797" i="1"/>
  <c r="Q797" i="1"/>
  <c r="P797" i="1"/>
  <c r="O797" i="1"/>
  <c r="L797" i="1"/>
  <c r="H797"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65" i="1"/>
  <c r="Q765" i="1"/>
  <c r="P765" i="1"/>
  <c r="O765" i="1"/>
  <c r="L765" i="1"/>
  <c r="H765" i="1"/>
  <c r="R764" i="1"/>
  <c r="Q764" i="1"/>
  <c r="P764" i="1"/>
  <c r="O764" i="1"/>
  <c r="L764" i="1"/>
  <c r="H764" i="1"/>
  <c r="R763" i="1"/>
  <c r="Q763" i="1"/>
  <c r="P763" i="1"/>
  <c r="O763" i="1"/>
  <c r="L763" i="1"/>
  <c r="H763" i="1"/>
  <c r="R785" i="1"/>
  <c r="Q785" i="1"/>
  <c r="P785" i="1"/>
  <c r="O785" i="1"/>
  <c r="L785" i="1"/>
  <c r="H785" i="1"/>
  <c r="R783" i="1"/>
  <c r="Q783" i="1"/>
  <c r="P783" i="1"/>
  <c r="O783" i="1"/>
  <c r="L783" i="1"/>
  <c r="H783" i="1"/>
  <c r="R762" i="1"/>
  <c r="Q762" i="1"/>
  <c r="P762" i="1"/>
  <c r="O762" i="1"/>
  <c r="L762" i="1"/>
  <c r="H762" i="1"/>
  <c r="R761" i="1"/>
  <c r="Q761" i="1"/>
  <c r="P761" i="1"/>
  <c r="O761" i="1"/>
  <c r="L761" i="1"/>
  <c r="H761" i="1"/>
  <c r="R780" i="1"/>
  <c r="Q780" i="1"/>
  <c r="P780" i="1"/>
  <c r="O780" i="1"/>
  <c r="L780" i="1"/>
  <c r="H780" i="1"/>
  <c r="R760" i="1"/>
  <c r="Q760" i="1"/>
  <c r="P760" i="1"/>
  <c r="O760" i="1"/>
  <c r="L760" i="1"/>
  <c r="H760" i="1"/>
  <c r="R759" i="1"/>
  <c r="Q759" i="1"/>
  <c r="P759" i="1"/>
  <c r="O759" i="1"/>
  <c r="L759" i="1"/>
  <c r="H759" i="1"/>
  <c r="R758" i="1"/>
  <c r="Q758" i="1"/>
  <c r="P758" i="1"/>
  <c r="O758" i="1"/>
  <c r="L758" i="1"/>
  <c r="H758" i="1"/>
  <c r="R757" i="1"/>
  <c r="Q757" i="1"/>
  <c r="P757" i="1"/>
  <c r="O757" i="1"/>
  <c r="L757" i="1"/>
  <c r="H757" i="1"/>
  <c r="R756" i="1"/>
  <c r="Q756" i="1"/>
  <c r="P756" i="1"/>
  <c r="O756" i="1"/>
  <c r="L756" i="1"/>
  <c r="H756" i="1"/>
  <c r="R755" i="1"/>
  <c r="Q755" i="1"/>
  <c r="P755" i="1"/>
  <c r="O755" i="1"/>
  <c r="L755" i="1"/>
  <c r="H755" i="1"/>
  <c r="R754" i="1"/>
  <c r="Q754" i="1"/>
  <c r="P754" i="1"/>
  <c r="O754" i="1"/>
  <c r="L754" i="1"/>
  <c r="H754" i="1"/>
  <c r="R753" i="1"/>
  <c r="Q753" i="1"/>
  <c r="P753" i="1"/>
  <c r="O753" i="1"/>
  <c r="L753" i="1"/>
  <c r="H753" i="1"/>
  <c r="R752" i="1"/>
  <c r="Q752" i="1"/>
  <c r="P752" i="1"/>
  <c r="O752" i="1"/>
  <c r="L752" i="1"/>
  <c r="H752" i="1"/>
  <c r="R751" i="1"/>
  <c r="Q751" i="1"/>
  <c r="P751" i="1"/>
  <c r="O751" i="1"/>
  <c r="L751" i="1"/>
  <c r="H751" i="1"/>
  <c r="R750" i="1"/>
  <c r="Q750" i="1"/>
  <c r="P750" i="1"/>
  <c r="O750" i="1"/>
  <c r="L750" i="1"/>
  <c r="H750"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S745" i="1" l="1"/>
  <c r="S749" i="1"/>
  <c r="S780" i="1"/>
  <c r="S751" i="1"/>
  <c r="S768" i="1"/>
  <c r="S773" i="1"/>
  <c r="S788" i="1"/>
  <c r="S796" i="1"/>
  <c r="S760" i="1"/>
  <c r="S783" i="1"/>
  <c r="S791" i="1"/>
  <c r="S795" i="1"/>
  <c r="S746" i="1"/>
  <c r="S750" i="1"/>
  <c r="S763" i="1"/>
  <c r="S778" i="1"/>
  <c r="S784" i="1"/>
  <c r="S793" i="1"/>
  <c r="S814" i="1"/>
  <c r="S809" i="1"/>
  <c r="S772" i="1"/>
  <c r="S781" i="1"/>
  <c r="S790" i="1"/>
  <c r="S811" i="1"/>
  <c r="S761" i="1"/>
  <c r="S767" i="1"/>
  <c r="S789" i="1"/>
  <c r="S813" i="1"/>
  <c r="S762" i="1"/>
  <c r="S752" i="1"/>
  <c r="S770" i="1"/>
  <c r="S775" i="1"/>
  <c r="S747" i="1"/>
  <c r="S779" i="1"/>
  <c r="S782" i="1"/>
  <c r="S798" i="1"/>
  <c r="S801" i="1"/>
  <c r="S808" i="1"/>
  <c r="S753" i="1"/>
  <c r="S755" i="1"/>
  <c r="S803" i="1"/>
  <c r="S806" i="1"/>
  <c r="S807" i="1"/>
  <c r="S756" i="1"/>
  <c r="S764" i="1"/>
  <c r="S769" i="1"/>
  <c r="S771" i="1"/>
  <c r="S774" i="1"/>
  <c r="S792" i="1"/>
  <c r="S794" i="1"/>
  <c r="S758" i="1"/>
  <c r="S766" i="1"/>
  <c r="S797" i="1"/>
  <c r="S799" i="1"/>
  <c r="S800" i="1"/>
  <c r="S802" i="1"/>
  <c r="S805" i="1"/>
  <c r="S810" i="1"/>
  <c r="S785" i="1"/>
  <c r="S776" i="1"/>
  <c r="S787" i="1"/>
  <c r="S748" i="1"/>
  <c r="S754" i="1"/>
  <c r="S757" i="1"/>
  <c r="S759" i="1"/>
  <c r="S765" i="1"/>
  <c r="S777" i="1"/>
  <c r="S786" i="1"/>
  <c r="S804" i="1"/>
  <c r="S812"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2" i="1"/>
  <c r="Q462" i="1"/>
  <c r="P462" i="1"/>
  <c r="O462" i="1"/>
  <c r="L462" i="1"/>
  <c r="H462"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49" i="1"/>
  <c r="Q449" i="1"/>
  <c r="P449" i="1"/>
  <c r="O449" i="1"/>
  <c r="L449" i="1"/>
  <c r="H449" i="1"/>
  <c r="R448" i="1"/>
  <c r="Q448" i="1"/>
  <c r="P448" i="1"/>
  <c r="O448" i="1"/>
  <c r="L448" i="1"/>
  <c r="H448" i="1"/>
  <c r="R447" i="1"/>
  <c r="Q447" i="1"/>
  <c r="P447" i="1"/>
  <c r="O447" i="1"/>
  <c r="L447" i="1"/>
  <c r="H447" i="1"/>
  <c r="R446" i="1"/>
  <c r="Q446" i="1"/>
  <c r="P446" i="1"/>
  <c r="O446" i="1"/>
  <c r="L446" i="1"/>
  <c r="H446"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8" i="1"/>
  <c r="Q438" i="1"/>
  <c r="P438" i="1"/>
  <c r="O438" i="1"/>
  <c r="L438" i="1"/>
  <c r="H438" i="1"/>
  <c r="R436" i="1"/>
  <c r="Q436" i="1"/>
  <c r="P436" i="1"/>
  <c r="O436" i="1"/>
  <c r="L436" i="1"/>
  <c r="H436" i="1"/>
  <c r="R435" i="1"/>
  <c r="Q435" i="1"/>
  <c r="P435" i="1"/>
  <c r="O435" i="1"/>
  <c r="L435" i="1"/>
  <c r="H435" i="1"/>
  <c r="R434" i="1"/>
  <c r="Q434" i="1"/>
  <c r="P434" i="1"/>
  <c r="O434" i="1"/>
  <c r="L434" i="1"/>
  <c r="H434" i="1"/>
  <c r="R433" i="1"/>
  <c r="Q433" i="1"/>
  <c r="P433" i="1"/>
  <c r="O433" i="1"/>
  <c r="L433" i="1"/>
  <c r="H433" i="1"/>
  <c r="R432" i="1"/>
  <c r="Q432" i="1"/>
  <c r="P432" i="1"/>
  <c r="O432" i="1"/>
  <c r="L432" i="1"/>
  <c r="H432" i="1"/>
  <c r="R431" i="1"/>
  <c r="Q431" i="1"/>
  <c r="P431" i="1"/>
  <c r="O431" i="1"/>
  <c r="L431" i="1"/>
  <c r="H431" i="1"/>
  <c r="R430" i="1"/>
  <c r="Q430" i="1"/>
  <c r="P430" i="1"/>
  <c r="O430" i="1"/>
  <c r="L430" i="1"/>
  <c r="H430" i="1"/>
  <c r="R429" i="1"/>
  <c r="Q429" i="1"/>
  <c r="P429" i="1"/>
  <c r="O429" i="1"/>
  <c r="L429" i="1"/>
  <c r="H429" i="1"/>
  <c r="R428" i="1"/>
  <c r="Q428" i="1"/>
  <c r="P428" i="1"/>
  <c r="O428" i="1"/>
  <c r="L428" i="1"/>
  <c r="H428" i="1"/>
  <c r="R427" i="1"/>
  <c r="Q427" i="1"/>
  <c r="P427" i="1"/>
  <c r="O427" i="1"/>
  <c r="L427" i="1"/>
  <c r="H427" i="1"/>
  <c r="R426" i="1"/>
  <c r="Q426" i="1"/>
  <c r="P426" i="1"/>
  <c r="O426" i="1"/>
  <c r="L426" i="1"/>
  <c r="H42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50" i="1"/>
  <c r="Q450" i="1"/>
  <c r="P450" i="1"/>
  <c r="O450" i="1"/>
  <c r="L450" i="1"/>
  <c r="H450" i="1"/>
  <c r="R408" i="1"/>
  <c r="Q408" i="1"/>
  <c r="P408" i="1"/>
  <c r="O408" i="1"/>
  <c r="L408" i="1"/>
  <c r="H408" i="1"/>
  <c r="R407" i="1"/>
  <c r="Q407" i="1"/>
  <c r="P407" i="1"/>
  <c r="O407" i="1"/>
  <c r="L407" i="1"/>
  <c r="H407" i="1"/>
  <c r="R406" i="1"/>
  <c r="Q406" i="1"/>
  <c r="P406" i="1"/>
  <c r="O406" i="1"/>
  <c r="L406" i="1"/>
  <c r="H406" i="1"/>
  <c r="R405" i="1"/>
  <c r="Q405" i="1"/>
  <c r="P405" i="1"/>
  <c r="O405" i="1"/>
  <c r="L405" i="1"/>
  <c r="H405" i="1"/>
  <c r="R404" i="1"/>
  <c r="Q404" i="1"/>
  <c r="P404" i="1"/>
  <c r="O404" i="1"/>
  <c r="L404" i="1"/>
  <c r="H404" i="1"/>
  <c r="R403" i="1"/>
  <c r="Q403" i="1"/>
  <c r="P403" i="1"/>
  <c r="O403" i="1"/>
  <c r="L403" i="1"/>
  <c r="H403" i="1"/>
  <c r="R402" i="1"/>
  <c r="Q402" i="1"/>
  <c r="P402" i="1"/>
  <c r="O402" i="1"/>
  <c r="L402" i="1"/>
  <c r="H402"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2" i="1"/>
  <c r="Q392" i="1"/>
  <c r="P392" i="1"/>
  <c r="O392" i="1"/>
  <c r="L392" i="1"/>
  <c r="H392" i="1"/>
  <c r="R396" i="1"/>
  <c r="Q396" i="1"/>
  <c r="P396" i="1"/>
  <c r="O396" i="1"/>
  <c r="L396" i="1"/>
  <c r="H396" i="1"/>
  <c r="R394" i="1"/>
  <c r="Q394" i="1"/>
  <c r="P394" i="1"/>
  <c r="O394" i="1"/>
  <c r="L394" i="1"/>
  <c r="H394" i="1"/>
  <c r="R393" i="1"/>
  <c r="Q393" i="1"/>
  <c r="P393" i="1"/>
  <c r="O393" i="1"/>
  <c r="L393" i="1"/>
  <c r="H393" i="1"/>
  <c r="R395" i="1"/>
  <c r="Q395" i="1"/>
  <c r="P395" i="1"/>
  <c r="O395" i="1"/>
  <c r="L395" i="1"/>
  <c r="H395" i="1"/>
  <c r="R390" i="1"/>
  <c r="Q390" i="1"/>
  <c r="P390" i="1"/>
  <c r="O390" i="1"/>
  <c r="L390" i="1"/>
  <c r="H390" i="1"/>
  <c r="R437" i="1"/>
  <c r="Q437" i="1"/>
  <c r="P437" i="1"/>
  <c r="O437" i="1"/>
  <c r="L437" i="1"/>
  <c r="H437" i="1"/>
  <c r="R389" i="1"/>
  <c r="Q389" i="1"/>
  <c r="P389" i="1"/>
  <c r="O389" i="1"/>
  <c r="L389" i="1"/>
  <c r="H389" i="1"/>
  <c r="R439" i="1"/>
  <c r="Q439" i="1"/>
  <c r="P439" i="1"/>
  <c r="O439" i="1"/>
  <c r="L439" i="1"/>
  <c r="H43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5" i="1"/>
  <c r="Q375" i="1"/>
  <c r="P375" i="1"/>
  <c r="O375" i="1"/>
  <c r="L375" i="1"/>
  <c r="H375" i="1"/>
  <c r="R374" i="1"/>
  <c r="Q374" i="1"/>
  <c r="P374" i="1"/>
  <c r="O374" i="1"/>
  <c r="L374" i="1"/>
  <c r="H374" i="1"/>
  <c r="R373" i="1"/>
  <c r="Q373" i="1"/>
  <c r="P373" i="1"/>
  <c r="O373" i="1"/>
  <c r="L373" i="1"/>
  <c r="H373" i="1"/>
  <c r="R372" i="1"/>
  <c r="Q372" i="1"/>
  <c r="P372" i="1"/>
  <c r="O372" i="1"/>
  <c r="L372" i="1"/>
  <c r="H372" i="1"/>
  <c r="R371" i="1"/>
  <c r="Q371" i="1"/>
  <c r="P371" i="1"/>
  <c r="O371" i="1"/>
  <c r="L371" i="1"/>
  <c r="H371" i="1"/>
  <c r="R370" i="1"/>
  <c r="Q370" i="1"/>
  <c r="P370" i="1"/>
  <c r="O370" i="1"/>
  <c r="L370" i="1"/>
  <c r="H370" i="1"/>
  <c r="R391" i="1"/>
  <c r="Q391" i="1"/>
  <c r="P391" i="1"/>
  <c r="O391" i="1"/>
  <c r="L391" i="1"/>
  <c r="H391" i="1"/>
  <c r="R369" i="1"/>
  <c r="Q369" i="1"/>
  <c r="P369" i="1"/>
  <c r="O369" i="1"/>
  <c r="L369" i="1"/>
  <c r="H369" i="1"/>
  <c r="R368" i="1"/>
  <c r="Q368" i="1"/>
  <c r="P368" i="1"/>
  <c r="O368" i="1"/>
  <c r="L368" i="1"/>
  <c r="H368" i="1"/>
  <c r="R367" i="1"/>
  <c r="Q367" i="1"/>
  <c r="P367" i="1"/>
  <c r="O367" i="1"/>
  <c r="L367" i="1"/>
  <c r="H367" i="1"/>
  <c r="R366" i="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9" i="1"/>
  <c r="Q359" i="1"/>
  <c r="P359" i="1"/>
  <c r="O359" i="1"/>
  <c r="L359" i="1"/>
  <c r="H359" i="1"/>
  <c r="R358" i="1"/>
  <c r="Q358" i="1"/>
  <c r="P358" i="1"/>
  <c r="O358" i="1"/>
  <c r="L358" i="1"/>
  <c r="H358" i="1"/>
  <c r="R357" i="1"/>
  <c r="Q357" i="1"/>
  <c r="P357" i="1"/>
  <c r="O357" i="1"/>
  <c r="L357" i="1"/>
  <c r="H357" i="1"/>
  <c r="R356" i="1"/>
  <c r="Q356" i="1"/>
  <c r="P356" i="1"/>
  <c r="O356" i="1"/>
  <c r="L356" i="1"/>
  <c r="H356"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41" i="1"/>
  <c r="Q341" i="1"/>
  <c r="P341" i="1"/>
  <c r="O341" i="1"/>
  <c r="L341" i="1"/>
  <c r="H341" i="1"/>
  <c r="R340" i="1"/>
  <c r="Q340" i="1"/>
  <c r="P340" i="1"/>
  <c r="O340" i="1"/>
  <c r="L340" i="1"/>
  <c r="H340" i="1"/>
  <c r="R339" i="1"/>
  <c r="Q339" i="1"/>
  <c r="P339" i="1"/>
  <c r="O339" i="1"/>
  <c r="L339" i="1"/>
  <c r="H339" i="1"/>
  <c r="R337" i="1"/>
  <c r="Q337" i="1"/>
  <c r="P337" i="1"/>
  <c r="O337" i="1"/>
  <c r="L337" i="1"/>
  <c r="H337" i="1"/>
  <c r="R338" i="1"/>
  <c r="Q338" i="1"/>
  <c r="P338" i="1"/>
  <c r="O338" i="1"/>
  <c r="L338" i="1"/>
  <c r="H338" i="1"/>
  <c r="R336" i="1"/>
  <c r="Q336" i="1"/>
  <c r="P336" i="1"/>
  <c r="O336" i="1"/>
  <c r="L336" i="1"/>
  <c r="H336" i="1"/>
  <c r="R335" i="1"/>
  <c r="Q335" i="1"/>
  <c r="P335" i="1"/>
  <c r="O335" i="1"/>
  <c r="L335" i="1"/>
  <c r="H335" i="1"/>
  <c r="S397" i="1" l="1"/>
  <c r="S336" i="1"/>
  <c r="S343" i="1"/>
  <c r="S347" i="1"/>
  <c r="S394" i="1"/>
  <c r="S390" i="1"/>
  <c r="S387" i="1"/>
  <c r="S345" i="1"/>
  <c r="S349" i="1"/>
  <c r="S353" i="1"/>
  <c r="S386" i="1"/>
  <c r="S389" i="1"/>
  <c r="S383" i="1"/>
  <c r="S429" i="1"/>
  <c r="S438" i="1"/>
  <c r="S463" i="1"/>
  <c r="S470" i="1"/>
  <c r="S396" i="1"/>
  <c r="S403" i="1"/>
  <c r="S410" i="1"/>
  <c r="S417" i="1"/>
  <c r="S428" i="1"/>
  <c r="S436" i="1"/>
  <c r="S458" i="1"/>
  <c r="S462" i="1"/>
  <c r="S372" i="1"/>
  <c r="S441" i="1"/>
  <c r="S457" i="1"/>
  <c r="S472" i="1"/>
  <c r="S430" i="1"/>
  <c r="S460" i="1"/>
  <c r="S464" i="1"/>
  <c r="S471" i="1"/>
  <c r="S365" i="1"/>
  <c r="S443" i="1"/>
  <c r="S446" i="1"/>
  <c r="S376" i="1"/>
  <c r="S346" i="1"/>
  <c r="S350" i="1"/>
  <c r="S368" i="1"/>
  <c r="S398" i="1"/>
  <c r="S402" i="1"/>
  <c r="S406" i="1"/>
  <c r="S409" i="1"/>
  <c r="S413" i="1"/>
  <c r="S356" i="1"/>
  <c r="S360" i="1"/>
  <c r="S370" i="1"/>
  <c r="S393" i="1"/>
  <c r="S450" i="1"/>
  <c r="S416" i="1"/>
  <c r="S419" i="1"/>
  <c r="S338" i="1"/>
  <c r="S341" i="1"/>
  <c r="S352" i="1"/>
  <c r="S362" i="1"/>
  <c r="S392" i="1"/>
  <c r="S404" i="1"/>
  <c r="S422" i="1"/>
  <c r="S425" i="1"/>
  <c r="S444" i="1"/>
  <c r="S452" i="1"/>
  <c r="S354" i="1"/>
  <c r="S357" i="1"/>
  <c r="S364" i="1"/>
  <c r="S380" i="1"/>
  <c r="S382" i="1"/>
  <c r="S395" i="1"/>
  <c r="S432" i="1"/>
  <c r="S433" i="1"/>
  <c r="S435" i="1"/>
  <c r="S447" i="1"/>
  <c r="S366" i="1"/>
  <c r="S434" i="1"/>
  <c r="S445" i="1"/>
  <c r="S451" i="1"/>
  <c r="S454" i="1"/>
  <c r="S459" i="1"/>
  <c r="S467" i="1"/>
  <c r="S424" i="1"/>
  <c r="S442" i="1"/>
  <c r="S448" i="1"/>
  <c r="S456" i="1"/>
  <c r="S465" i="1"/>
  <c r="S335" i="1"/>
  <c r="S339" i="1"/>
  <c r="S408" i="1"/>
  <c r="S411" i="1"/>
  <c r="S337" i="1"/>
  <c r="S342" i="1"/>
  <c r="S344" i="1"/>
  <c r="S355" i="1"/>
  <c r="S358" i="1"/>
  <c r="S377" i="1"/>
  <c r="S384" i="1"/>
  <c r="S400" i="1"/>
  <c r="S407" i="1"/>
  <c r="S412" i="1"/>
  <c r="S414" i="1"/>
  <c r="S421" i="1"/>
  <c r="S423" i="1"/>
  <c r="S426" i="1"/>
  <c r="S381" i="1"/>
  <c r="S363" i="1"/>
  <c r="S379" i="1"/>
  <c r="S449" i="1"/>
  <c r="S468" i="1"/>
  <c r="S351" i="1"/>
  <c r="S367" i="1"/>
  <c r="S374" i="1"/>
  <c r="S401" i="1"/>
  <c r="S461" i="1"/>
  <c r="S391" i="1"/>
  <c r="S373" i="1"/>
  <c r="S418" i="1"/>
  <c r="S427" i="1"/>
  <c r="S466" i="1"/>
  <c r="S340" i="1"/>
  <c r="S361" i="1"/>
  <c r="S439" i="1"/>
  <c r="S415" i="1"/>
  <c r="S420" i="1"/>
  <c r="S369" i="1"/>
  <c r="S375" i="1"/>
  <c r="S388" i="1"/>
  <c r="S399" i="1"/>
  <c r="S405" i="1"/>
  <c r="S431" i="1"/>
  <c r="S440" i="1"/>
  <c r="S455" i="1"/>
  <c r="S473" i="1"/>
  <c r="S348" i="1"/>
  <c r="S359" i="1"/>
  <c r="S371" i="1"/>
  <c r="S378" i="1"/>
  <c r="S437" i="1"/>
  <c r="S453" i="1"/>
  <c r="S469" i="1"/>
  <c r="S385" i="1"/>
  <c r="R330" i="1" l="1"/>
  <c r="Q330" i="1"/>
  <c r="P330" i="1"/>
  <c r="O330" i="1"/>
  <c r="L330" i="1"/>
  <c r="H330" i="1"/>
  <c r="R329" i="1"/>
  <c r="Q329" i="1"/>
  <c r="P329" i="1"/>
  <c r="O329" i="1"/>
  <c r="L329" i="1"/>
  <c r="H329" i="1"/>
  <c r="R328" i="1"/>
  <c r="Q328" i="1"/>
  <c r="P328" i="1"/>
  <c r="O328" i="1"/>
  <c r="L328" i="1"/>
  <c r="H328" i="1"/>
  <c r="R327" i="1"/>
  <c r="Q327" i="1"/>
  <c r="P327" i="1"/>
  <c r="O327" i="1"/>
  <c r="L327" i="1"/>
  <c r="H327" i="1"/>
  <c r="R326" i="1"/>
  <c r="Q326" i="1"/>
  <c r="P326" i="1"/>
  <c r="O326" i="1"/>
  <c r="L326" i="1"/>
  <c r="H326" i="1"/>
  <c r="R325" i="1"/>
  <c r="Q325" i="1"/>
  <c r="P325" i="1"/>
  <c r="O325" i="1"/>
  <c r="L325" i="1"/>
  <c r="H325" i="1"/>
  <c r="R324" i="1"/>
  <c r="Q324" i="1"/>
  <c r="P324" i="1"/>
  <c r="O324" i="1"/>
  <c r="L324" i="1"/>
  <c r="H324" i="1"/>
  <c r="R323" i="1"/>
  <c r="Q323" i="1"/>
  <c r="P323" i="1"/>
  <c r="O323" i="1"/>
  <c r="L323" i="1"/>
  <c r="H323" i="1"/>
  <c r="R322" i="1"/>
  <c r="Q322" i="1"/>
  <c r="P322" i="1"/>
  <c r="O322" i="1"/>
  <c r="L322" i="1"/>
  <c r="H322"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21" i="1"/>
  <c r="Q321" i="1"/>
  <c r="P321" i="1"/>
  <c r="O321" i="1"/>
  <c r="L321" i="1"/>
  <c r="H321" i="1"/>
  <c r="R304" i="1"/>
  <c r="Q304" i="1"/>
  <c r="P304" i="1"/>
  <c r="O304" i="1"/>
  <c r="L304" i="1"/>
  <c r="H304" i="1"/>
  <c r="R303" i="1"/>
  <c r="Q303" i="1"/>
  <c r="P303" i="1"/>
  <c r="O303" i="1"/>
  <c r="L303" i="1"/>
  <c r="H303" i="1"/>
  <c r="R302" i="1"/>
  <c r="Q302" i="1"/>
  <c r="P302" i="1"/>
  <c r="O302" i="1"/>
  <c r="L302" i="1"/>
  <c r="H302" i="1"/>
  <c r="R301" i="1"/>
  <c r="Q301" i="1"/>
  <c r="P301" i="1"/>
  <c r="O301" i="1"/>
  <c r="L301" i="1"/>
  <c r="H301" i="1"/>
  <c r="R300" i="1"/>
  <c r="Q300" i="1"/>
  <c r="P300" i="1"/>
  <c r="O300" i="1"/>
  <c r="L300" i="1"/>
  <c r="H300" i="1"/>
  <c r="R299" i="1"/>
  <c r="Q299" i="1"/>
  <c r="P299" i="1"/>
  <c r="O299" i="1"/>
  <c r="L299" i="1"/>
  <c r="H299" i="1"/>
  <c r="R298" i="1"/>
  <c r="Q298" i="1"/>
  <c r="P298" i="1"/>
  <c r="O298" i="1"/>
  <c r="L298" i="1"/>
  <c r="H298" i="1"/>
  <c r="R297" i="1"/>
  <c r="Q297" i="1"/>
  <c r="P297" i="1"/>
  <c r="O297" i="1"/>
  <c r="L297" i="1"/>
  <c r="H297" i="1"/>
  <c r="R295" i="1"/>
  <c r="Q295" i="1"/>
  <c r="P295" i="1"/>
  <c r="O295" i="1"/>
  <c r="L295" i="1"/>
  <c r="H295" i="1"/>
  <c r="R294" i="1"/>
  <c r="Q294" i="1"/>
  <c r="P294" i="1"/>
  <c r="O294" i="1"/>
  <c r="L294" i="1"/>
  <c r="H294" i="1"/>
  <c r="R293" i="1"/>
  <c r="Q293" i="1"/>
  <c r="P293" i="1"/>
  <c r="O293" i="1"/>
  <c r="L293" i="1"/>
  <c r="H293" i="1"/>
  <c r="R292" i="1"/>
  <c r="Q292" i="1"/>
  <c r="P292" i="1"/>
  <c r="O292" i="1"/>
  <c r="L292" i="1"/>
  <c r="H292" i="1"/>
  <c r="R296" i="1"/>
  <c r="Q296" i="1"/>
  <c r="P296" i="1"/>
  <c r="O296" i="1"/>
  <c r="L296" i="1"/>
  <c r="H296" i="1"/>
  <c r="R291" i="1"/>
  <c r="Q291" i="1"/>
  <c r="P291" i="1"/>
  <c r="O291" i="1"/>
  <c r="L291" i="1"/>
  <c r="H291"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S301" i="1" l="1"/>
  <c r="S325" i="1"/>
  <c r="S291" i="1"/>
  <c r="S294" i="1"/>
  <c r="S295" i="1"/>
  <c r="S304" i="1"/>
  <c r="S290" i="1"/>
  <c r="S322" i="1"/>
  <c r="S302" i="1"/>
  <c r="S308" i="1"/>
  <c r="S316" i="1"/>
  <c r="S319" i="1"/>
  <c r="S286" i="1"/>
  <c r="S292" i="1"/>
  <c r="S300" i="1"/>
  <c r="S303" i="1"/>
  <c r="S314" i="1"/>
  <c r="S315" i="1"/>
  <c r="S323" i="1"/>
  <c r="S329" i="1"/>
  <c r="S289" i="1"/>
  <c r="S296" i="1"/>
  <c r="S305" i="1"/>
  <c r="S287" i="1"/>
  <c r="S288" i="1"/>
  <c r="S307" i="1"/>
  <c r="S293" i="1"/>
  <c r="S299" i="1"/>
  <c r="S318" i="1"/>
  <c r="S327" i="1"/>
  <c r="S309" i="1"/>
  <c r="S297" i="1"/>
  <c r="S312" i="1"/>
  <c r="S311" i="1"/>
  <c r="S320" i="1"/>
  <c r="S324" i="1"/>
  <c r="S326" i="1"/>
  <c r="S328" i="1"/>
  <c r="S306" i="1"/>
  <c r="S310" i="1"/>
  <c r="S313" i="1"/>
  <c r="S298" i="1"/>
  <c r="S321" i="1"/>
  <c r="S317" i="1"/>
  <c r="S330" i="1"/>
  <c r="R1617" i="1"/>
  <c r="Q1617" i="1"/>
  <c r="P1617" i="1"/>
  <c r="O1617" i="1"/>
  <c r="L1617" i="1"/>
  <c r="H1617" i="1"/>
  <c r="R1616" i="1"/>
  <c r="Q1616" i="1"/>
  <c r="P1616" i="1"/>
  <c r="O1616" i="1"/>
  <c r="L1616" i="1"/>
  <c r="H1616" i="1"/>
  <c r="R1615" i="1"/>
  <c r="Q1615" i="1"/>
  <c r="P1615" i="1"/>
  <c r="O1615" i="1"/>
  <c r="L1615" i="1"/>
  <c r="H1615" i="1"/>
  <c r="R1614" i="1"/>
  <c r="Q1614" i="1"/>
  <c r="P1614" i="1"/>
  <c r="O1614" i="1"/>
  <c r="L1614" i="1"/>
  <c r="H1614" i="1"/>
  <c r="R1613" i="1"/>
  <c r="Q1613" i="1"/>
  <c r="P1613" i="1"/>
  <c r="O1613" i="1"/>
  <c r="L1613" i="1"/>
  <c r="H1613" i="1"/>
  <c r="R1611" i="1"/>
  <c r="Q1611" i="1"/>
  <c r="P1611" i="1"/>
  <c r="O1611" i="1"/>
  <c r="L1611" i="1"/>
  <c r="H1611" i="1"/>
  <c r="R1610" i="1"/>
  <c r="Q1610" i="1"/>
  <c r="P1610" i="1"/>
  <c r="O1610" i="1"/>
  <c r="L1610" i="1"/>
  <c r="H1610" i="1"/>
  <c r="R1608" i="1"/>
  <c r="Q1608" i="1"/>
  <c r="P1608" i="1"/>
  <c r="O1608" i="1"/>
  <c r="L1608" i="1"/>
  <c r="H1608" i="1"/>
  <c r="R1607" i="1"/>
  <c r="Q1607" i="1"/>
  <c r="P1607" i="1"/>
  <c r="O1607" i="1"/>
  <c r="L1607" i="1"/>
  <c r="H1607" i="1"/>
  <c r="R1606" i="1"/>
  <c r="Q1606" i="1"/>
  <c r="P1606" i="1"/>
  <c r="O1606" i="1"/>
  <c r="L1606" i="1"/>
  <c r="H1606" i="1"/>
  <c r="R1605" i="1"/>
  <c r="Q1605" i="1"/>
  <c r="P1605" i="1"/>
  <c r="O1605" i="1"/>
  <c r="L1605" i="1"/>
  <c r="H1605" i="1"/>
  <c r="R1604" i="1"/>
  <c r="Q1604" i="1"/>
  <c r="P1604" i="1"/>
  <c r="O1604" i="1"/>
  <c r="L1604" i="1"/>
  <c r="H1604" i="1"/>
  <c r="R1603" i="1"/>
  <c r="Q1603" i="1"/>
  <c r="P1603" i="1"/>
  <c r="O1603" i="1"/>
  <c r="L1603" i="1"/>
  <c r="H1603"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3" i="1"/>
  <c r="Q1593" i="1"/>
  <c r="P1593" i="1"/>
  <c r="O1593" i="1"/>
  <c r="L1593" i="1"/>
  <c r="H1593" i="1"/>
  <c r="R1592" i="1"/>
  <c r="Q1592" i="1"/>
  <c r="P1592" i="1"/>
  <c r="O1592" i="1"/>
  <c r="L1592" i="1"/>
  <c r="H1592" i="1"/>
  <c r="R1590" i="1"/>
  <c r="Q1590" i="1"/>
  <c r="P1590" i="1"/>
  <c r="O1590" i="1"/>
  <c r="L1590" i="1"/>
  <c r="H1590" i="1"/>
  <c r="R1588" i="1"/>
  <c r="Q1588" i="1"/>
  <c r="P1588" i="1"/>
  <c r="O1588" i="1"/>
  <c r="L1588" i="1"/>
  <c r="H1588" i="1"/>
  <c r="R1587" i="1"/>
  <c r="Q1587" i="1"/>
  <c r="P1587" i="1"/>
  <c r="O1587" i="1"/>
  <c r="L1587" i="1"/>
  <c r="H1587" i="1"/>
  <c r="R1586" i="1"/>
  <c r="Q1586" i="1"/>
  <c r="P1586" i="1"/>
  <c r="O1586" i="1"/>
  <c r="L1586" i="1"/>
  <c r="H1586" i="1"/>
  <c r="R1585" i="1"/>
  <c r="Q1585" i="1"/>
  <c r="P1585" i="1"/>
  <c r="O1585" i="1"/>
  <c r="L1585" i="1"/>
  <c r="H1585" i="1"/>
  <c r="R1584" i="1"/>
  <c r="Q1584" i="1"/>
  <c r="P1584" i="1"/>
  <c r="O1584" i="1"/>
  <c r="L1584" i="1"/>
  <c r="H1584" i="1"/>
  <c r="R1583" i="1"/>
  <c r="Q1583" i="1"/>
  <c r="P1583" i="1"/>
  <c r="O1583" i="1"/>
  <c r="L1583" i="1"/>
  <c r="H1583" i="1"/>
  <c r="R1582" i="1"/>
  <c r="Q1582" i="1"/>
  <c r="P1582" i="1"/>
  <c r="O1582" i="1"/>
  <c r="L1582" i="1"/>
  <c r="H1582" i="1"/>
  <c r="R1581" i="1"/>
  <c r="Q1581" i="1"/>
  <c r="P1581" i="1"/>
  <c r="O1581" i="1"/>
  <c r="L1581" i="1"/>
  <c r="H1581"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6" i="1"/>
  <c r="Q1566" i="1"/>
  <c r="P1566" i="1"/>
  <c r="O1566" i="1"/>
  <c r="L1566" i="1"/>
  <c r="H1566" i="1"/>
  <c r="R1612" i="1"/>
  <c r="Q1612" i="1"/>
  <c r="P1612" i="1"/>
  <c r="O1612" i="1"/>
  <c r="L1612" i="1"/>
  <c r="H1612" i="1"/>
  <c r="R1609" i="1"/>
  <c r="Q1609" i="1"/>
  <c r="P1609" i="1"/>
  <c r="O1609" i="1"/>
  <c r="L1609" i="1"/>
  <c r="H1609"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94" i="1"/>
  <c r="Q1594" i="1"/>
  <c r="P1594" i="1"/>
  <c r="O1594" i="1"/>
  <c r="L1594" i="1"/>
  <c r="H1594" i="1"/>
  <c r="R1554" i="1"/>
  <c r="Q1554" i="1"/>
  <c r="P1554" i="1"/>
  <c r="O1554" i="1"/>
  <c r="L1554" i="1"/>
  <c r="H1554" i="1"/>
  <c r="R1553" i="1"/>
  <c r="Q1553" i="1"/>
  <c r="P1553" i="1"/>
  <c r="O1553" i="1"/>
  <c r="L1553" i="1"/>
  <c r="H1553" i="1"/>
  <c r="R1552" i="1"/>
  <c r="Q1552" i="1"/>
  <c r="P1552" i="1"/>
  <c r="O1552" i="1"/>
  <c r="L1552" i="1"/>
  <c r="H1552" i="1"/>
  <c r="R1551" i="1"/>
  <c r="Q1551" i="1"/>
  <c r="P1551" i="1"/>
  <c r="O1551" i="1"/>
  <c r="L1551" i="1"/>
  <c r="H1551" i="1"/>
  <c r="R1550" i="1"/>
  <c r="Q1550" i="1"/>
  <c r="P1550" i="1"/>
  <c r="O1550" i="1"/>
  <c r="L1550" i="1"/>
  <c r="H1550" i="1"/>
  <c r="R1549" i="1"/>
  <c r="Q1549" i="1"/>
  <c r="P1549" i="1"/>
  <c r="O1549" i="1"/>
  <c r="L1549" i="1"/>
  <c r="H1549"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91" i="1"/>
  <c r="Q1591" i="1"/>
  <c r="P1591" i="1"/>
  <c r="O1591" i="1"/>
  <c r="L1591" i="1"/>
  <c r="H1591" i="1"/>
  <c r="R1533" i="1"/>
  <c r="Q1533" i="1"/>
  <c r="P1533" i="1"/>
  <c r="O1533" i="1"/>
  <c r="L1533" i="1"/>
  <c r="H1533" i="1"/>
  <c r="R1589" i="1"/>
  <c r="Q1589" i="1"/>
  <c r="P1589" i="1"/>
  <c r="O1589" i="1"/>
  <c r="L1589" i="1"/>
  <c r="H1589" i="1"/>
  <c r="R1532" i="1"/>
  <c r="Q1532" i="1"/>
  <c r="P1532" i="1"/>
  <c r="O1532" i="1"/>
  <c r="L1532" i="1"/>
  <c r="H1532" i="1"/>
  <c r="R1531" i="1"/>
  <c r="Q1531" i="1"/>
  <c r="P1531" i="1"/>
  <c r="O1531" i="1"/>
  <c r="L1531" i="1"/>
  <c r="H1531" i="1"/>
  <c r="R1530" i="1"/>
  <c r="Q1530" i="1"/>
  <c r="P1530" i="1"/>
  <c r="O1530" i="1"/>
  <c r="L1530" i="1"/>
  <c r="H1530" i="1"/>
  <c r="R1573" i="1"/>
  <c r="Q1573" i="1"/>
  <c r="P1573" i="1"/>
  <c r="O1573" i="1"/>
  <c r="L1573" i="1"/>
  <c r="H1573" i="1"/>
  <c r="R1529" i="1"/>
  <c r="Q1529" i="1"/>
  <c r="P1529" i="1"/>
  <c r="O1529" i="1"/>
  <c r="L1529" i="1"/>
  <c r="H1529" i="1"/>
  <c r="R1528" i="1"/>
  <c r="Q1528" i="1"/>
  <c r="P1528" i="1"/>
  <c r="O1528" i="1"/>
  <c r="L1528" i="1"/>
  <c r="H1528" i="1"/>
  <c r="R1527" i="1"/>
  <c r="Q1527" i="1"/>
  <c r="P1527" i="1"/>
  <c r="O1527" i="1"/>
  <c r="L1527" i="1"/>
  <c r="H1527" i="1"/>
  <c r="R1526" i="1"/>
  <c r="Q1526" i="1"/>
  <c r="P1526" i="1"/>
  <c r="O1526" i="1"/>
  <c r="L1526" i="1"/>
  <c r="H1526" i="1"/>
  <c r="R1525" i="1"/>
  <c r="Q1525" i="1"/>
  <c r="P1525" i="1"/>
  <c r="O1525" i="1"/>
  <c r="L1525" i="1"/>
  <c r="H1525"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39" i="1"/>
  <c r="Q1539" i="1"/>
  <c r="P1539" i="1"/>
  <c r="O1539" i="1"/>
  <c r="L1539" i="1"/>
  <c r="H1539"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10" i="1"/>
  <c r="Q1510" i="1"/>
  <c r="P1510" i="1"/>
  <c r="O1510" i="1"/>
  <c r="L1510" i="1"/>
  <c r="H1510" i="1"/>
  <c r="R1509" i="1"/>
  <c r="Q1509" i="1"/>
  <c r="P1509" i="1"/>
  <c r="O1509" i="1"/>
  <c r="L1509" i="1"/>
  <c r="H1509" i="1"/>
  <c r="R1508" i="1"/>
  <c r="Q1508" i="1"/>
  <c r="P1508" i="1"/>
  <c r="O1508" i="1"/>
  <c r="L1508" i="1"/>
  <c r="H1508" i="1"/>
  <c r="R1507" i="1"/>
  <c r="Q1507" i="1"/>
  <c r="P1507" i="1"/>
  <c r="O1507" i="1"/>
  <c r="L1507" i="1"/>
  <c r="H1507" i="1"/>
  <c r="R1506" i="1"/>
  <c r="Q1506" i="1"/>
  <c r="P1506" i="1"/>
  <c r="O1506" i="1"/>
  <c r="L1506" i="1"/>
  <c r="H1506" i="1"/>
  <c r="R1504" i="1"/>
  <c r="Q1504" i="1"/>
  <c r="P1504" i="1"/>
  <c r="O1504" i="1"/>
  <c r="L1504" i="1"/>
  <c r="H1504" i="1"/>
  <c r="R1505" i="1"/>
  <c r="Q1505" i="1"/>
  <c r="P1505" i="1"/>
  <c r="O1505" i="1"/>
  <c r="L1505" i="1"/>
  <c r="H1505" i="1"/>
  <c r="R1503" i="1"/>
  <c r="Q1503" i="1"/>
  <c r="P1503" i="1"/>
  <c r="O1503" i="1"/>
  <c r="L1503" i="1"/>
  <c r="H1503" i="1"/>
  <c r="R1502" i="1"/>
  <c r="Q1502" i="1"/>
  <c r="P1502" i="1"/>
  <c r="O1502" i="1"/>
  <c r="L1502" i="1"/>
  <c r="H1502" i="1"/>
  <c r="R1501" i="1"/>
  <c r="Q1501" i="1"/>
  <c r="P1501" i="1"/>
  <c r="O1501" i="1"/>
  <c r="L1501" i="1"/>
  <c r="H1501" i="1"/>
  <c r="R1500" i="1"/>
  <c r="Q1500" i="1"/>
  <c r="P1500" i="1"/>
  <c r="O1500" i="1"/>
  <c r="L1500" i="1"/>
  <c r="H1500" i="1"/>
  <c r="R1499" i="1"/>
  <c r="Q1499" i="1"/>
  <c r="P1499" i="1"/>
  <c r="O1499" i="1"/>
  <c r="L1499" i="1"/>
  <c r="H1499"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3" i="1"/>
  <c r="Q1493" i="1"/>
  <c r="P1493" i="1"/>
  <c r="O1493" i="1"/>
  <c r="L1493" i="1"/>
  <c r="H1493" i="1"/>
  <c r="R1492" i="1"/>
  <c r="Q1492" i="1"/>
  <c r="P1492" i="1"/>
  <c r="O1492" i="1"/>
  <c r="L1492" i="1"/>
  <c r="H1492" i="1"/>
  <c r="R1491" i="1"/>
  <c r="Q1491" i="1"/>
  <c r="P1491" i="1"/>
  <c r="O1491" i="1"/>
  <c r="L1491" i="1"/>
  <c r="H1491"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S1485" i="1" l="1"/>
  <c r="S1489" i="1"/>
  <c r="S1493" i="1"/>
  <c r="S1500" i="1"/>
  <c r="S1505" i="1"/>
  <c r="S1512" i="1"/>
  <c r="S1539" i="1"/>
  <c r="S1556" i="1"/>
  <c r="S1559" i="1"/>
  <c r="S1563" i="1"/>
  <c r="S1579" i="1"/>
  <c r="S1583" i="1"/>
  <c r="S1598" i="1"/>
  <c r="S1611" i="1"/>
  <c r="S1615" i="1"/>
  <c r="S1542" i="1"/>
  <c r="S1554" i="1"/>
  <c r="S1557" i="1"/>
  <c r="S1560" i="1"/>
  <c r="S1564" i="1"/>
  <c r="S1566" i="1"/>
  <c r="S1576" i="1"/>
  <c r="S1584" i="1"/>
  <c r="S1588" i="1"/>
  <c r="S1599" i="1"/>
  <c r="S1602" i="1"/>
  <c r="S1605" i="1"/>
  <c r="S1613" i="1"/>
  <c r="S1617" i="1"/>
  <c r="S1555" i="1"/>
  <c r="S1562" i="1"/>
  <c r="S1578" i="1"/>
  <c r="S1586" i="1"/>
  <c r="S1597" i="1"/>
  <c r="S1604" i="1"/>
  <c r="S1614" i="1"/>
  <c r="S1483" i="1"/>
  <c r="S1491" i="1"/>
  <c r="S1495" i="1"/>
  <c r="S1502" i="1"/>
  <c r="S1547" i="1"/>
  <c r="S1551" i="1"/>
  <c r="S1558" i="1"/>
  <c r="S1561" i="1"/>
  <c r="S1572" i="1"/>
  <c r="S1581" i="1"/>
  <c r="S1596" i="1"/>
  <c r="S1600" i="1"/>
  <c r="S1603" i="1"/>
  <c r="S1506" i="1"/>
  <c r="S1517" i="1"/>
  <c r="S1520" i="1"/>
  <c r="S1524" i="1"/>
  <c r="S1527" i="1"/>
  <c r="S1573" i="1"/>
  <c r="S1609" i="1"/>
  <c r="S1490" i="1"/>
  <c r="S1494" i="1"/>
  <c r="S1497" i="1"/>
  <c r="S1501" i="1"/>
  <c r="S1509" i="1"/>
  <c r="S1513" i="1"/>
  <c r="S1519" i="1"/>
  <c r="S1523" i="1"/>
  <c r="S1532" i="1"/>
  <c r="S1565" i="1"/>
  <c r="S1590" i="1"/>
  <c r="S1522" i="1"/>
  <c r="S1531" i="1"/>
  <c r="S1591" i="1"/>
  <c r="S1616" i="1"/>
  <c r="S1484" i="1"/>
  <c r="S1488" i="1"/>
  <c r="S1499" i="1"/>
  <c r="S1503" i="1"/>
  <c r="S1507" i="1"/>
  <c r="S1511" i="1"/>
  <c r="S1515" i="1"/>
  <c r="S1521" i="1"/>
  <c r="S1530" i="1"/>
  <c r="S1537" i="1"/>
  <c r="S1508" i="1"/>
  <c r="S1589" i="1"/>
  <c r="S1533" i="1"/>
  <c r="S1536" i="1"/>
  <c r="S1544" i="1"/>
  <c r="S1553" i="1"/>
  <c r="S1571" i="1"/>
  <c r="S1575" i="1"/>
  <c r="S1610" i="1"/>
  <c r="S1577" i="1"/>
  <c r="S1514" i="1"/>
  <c r="S1534" i="1"/>
  <c r="S1549" i="1"/>
  <c r="S1550" i="1"/>
  <c r="S1570" i="1"/>
  <c r="S1574" i="1"/>
  <c r="S1592" i="1"/>
  <c r="S1607" i="1"/>
  <c r="S1525" i="1"/>
  <c r="S1535" i="1"/>
  <c r="S1540" i="1"/>
  <c r="S1543" i="1"/>
  <c r="S1548" i="1"/>
  <c r="S1552" i="1"/>
  <c r="S1612" i="1"/>
  <c r="S1568" i="1"/>
  <c r="S1569" i="1"/>
  <c r="S1593" i="1"/>
  <c r="S1606" i="1"/>
  <c r="S1487" i="1"/>
  <c r="S1526" i="1"/>
  <c r="S1541" i="1"/>
  <c r="S1567" i="1"/>
  <c r="S1587" i="1"/>
  <c r="S1608" i="1"/>
  <c r="S1486" i="1"/>
  <c r="S1510" i="1"/>
  <c r="S1516" i="1"/>
  <c r="S1594" i="1"/>
  <c r="S1518" i="1"/>
  <c r="S1529" i="1"/>
  <c r="S1546" i="1"/>
  <c r="S1492" i="1"/>
  <c r="S1580" i="1"/>
  <c r="S1585" i="1"/>
  <c r="S1595" i="1"/>
  <c r="S1496" i="1"/>
  <c r="S1498" i="1"/>
  <c r="S1504" i="1"/>
  <c r="S1528" i="1"/>
  <c r="S1538" i="1"/>
  <c r="S1545" i="1"/>
  <c r="S1582" i="1"/>
  <c r="S1601" i="1"/>
  <c r="R734" i="1"/>
  <c r="Q734" i="1"/>
  <c r="P734" i="1"/>
  <c r="O734" i="1"/>
  <c r="L734" i="1"/>
  <c r="H734" i="1"/>
  <c r="R733" i="1"/>
  <c r="Q733" i="1"/>
  <c r="P733" i="1"/>
  <c r="O733" i="1"/>
  <c r="L733" i="1"/>
  <c r="H733" i="1"/>
  <c r="R732" i="1"/>
  <c r="Q732" i="1"/>
  <c r="P732" i="1"/>
  <c r="O732" i="1"/>
  <c r="L732" i="1"/>
  <c r="H732" i="1"/>
  <c r="R731" i="1"/>
  <c r="Q731" i="1"/>
  <c r="P731" i="1"/>
  <c r="O731" i="1"/>
  <c r="L731" i="1"/>
  <c r="H731" i="1"/>
  <c r="R730" i="1"/>
  <c r="Q730" i="1"/>
  <c r="P730" i="1"/>
  <c r="O730" i="1"/>
  <c r="L730" i="1"/>
  <c r="H730"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13" i="1"/>
  <c r="Q713" i="1"/>
  <c r="P713" i="1"/>
  <c r="O713" i="1"/>
  <c r="L713" i="1"/>
  <c r="H713" i="1"/>
  <c r="R711" i="1"/>
  <c r="Q711" i="1"/>
  <c r="P711" i="1"/>
  <c r="O711" i="1"/>
  <c r="L711" i="1"/>
  <c r="H711" i="1"/>
  <c r="R710" i="1"/>
  <c r="Q710" i="1"/>
  <c r="P710" i="1"/>
  <c r="O710" i="1"/>
  <c r="L710" i="1"/>
  <c r="H710" i="1"/>
  <c r="R709" i="1"/>
  <c r="Q709" i="1"/>
  <c r="P709" i="1"/>
  <c r="O709" i="1"/>
  <c r="L709" i="1"/>
  <c r="H709"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03" i="1"/>
  <c r="Q703" i="1"/>
  <c r="P703" i="1"/>
  <c r="O703" i="1"/>
  <c r="L703" i="1"/>
  <c r="H703" i="1"/>
  <c r="R700" i="1"/>
  <c r="Q700" i="1"/>
  <c r="P700" i="1"/>
  <c r="O700" i="1"/>
  <c r="L700" i="1"/>
  <c r="H700" i="1"/>
  <c r="R699" i="1"/>
  <c r="Q699" i="1"/>
  <c r="P699" i="1"/>
  <c r="O699" i="1"/>
  <c r="L699" i="1"/>
  <c r="H699" i="1"/>
  <c r="R698" i="1"/>
  <c r="Q698" i="1"/>
  <c r="P698" i="1"/>
  <c r="O698" i="1"/>
  <c r="L698" i="1"/>
  <c r="H698" i="1"/>
  <c r="R697" i="1"/>
  <c r="Q697" i="1"/>
  <c r="P697" i="1"/>
  <c r="O697" i="1"/>
  <c r="L697" i="1"/>
  <c r="H697" i="1"/>
  <c r="R696" i="1"/>
  <c r="Q696" i="1"/>
  <c r="P696" i="1"/>
  <c r="O696" i="1"/>
  <c r="L696" i="1"/>
  <c r="H696" i="1"/>
  <c r="R694" i="1"/>
  <c r="Q694" i="1"/>
  <c r="P694" i="1"/>
  <c r="O694" i="1"/>
  <c r="L694" i="1"/>
  <c r="H694" i="1"/>
  <c r="R691" i="1"/>
  <c r="Q691" i="1"/>
  <c r="P691" i="1"/>
  <c r="O691" i="1"/>
  <c r="L691" i="1"/>
  <c r="H691"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712" i="1"/>
  <c r="Q712" i="1"/>
  <c r="P712" i="1"/>
  <c r="O712" i="1"/>
  <c r="L712" i="1"/>
  <c r="H712" i="1"/>
  <c r="R685" i="1"/>
  <c r="Q685" i="1"/>
  <c r="P685" i="1"/>
  <c r="O685" i="1"/>
  <c r="L685" i="1"/>
  <c r="H685" i="1"/>
  <c r="R684" i="1"/>
  <c r="Q684" i="1"/>
  <c r="P684" i="1"/>
  <c r="O684" i="1"/>
  <c r="L684" i="1"/>
  <c r="H684" i="1"/>
  <c r="R683" i="1"/>
  <c r="Q683" i="1"/>
  <c r="P683" i="1"/>
  <c r="O683" i="1"/>
  <c r="L683" i="1"/>
  <c r="H683" i="1"/>
  <c r="R682" i="1"/>
  <c r="Q682" i="1"/>
  <c r="P682" i="1"/>
  <c r="O682" i="1"/>
  <c r="L682" i="1"/>
  <c r="H682" i="1"/>
  <c r="R681" i="1"/>
  <c r="Q681" i="1"/>
  <c r="P681" i="1"/>
  <c r="O681" i="1"/>
  <c r="L681" i="1"/>
  <c r="H681" i="1"/>
  <c r="R680" i="1"/>
  <c r="Q680" i="1"/>
  <c r="P680" i="1"/>
  <c r="O680" i="1"/>
  <c r="L680" i="1"/>
  <c r="H680" i="1"/>
  <c r="R679" i="1"/>
  <c r="Q679" i="1"/>
  <c r="P679" i="1"/>
  <c r="O679" i="1"/>
  <c r="L679" i="1"/>
  <c r="H679" i="1"/>
  <c r="R678" i="1"/>
  <c r="Q678" i="1"/>
  <c r="P678" i="1"/>
  <c r="O678" i="1"/>
  <c r="L678" i="1"/>
  <c r="H678" i="1"/>
  <c r="R677" i="1"/>
  <c r="Q677" i="1"/>
  <c r="P677" i="1"/>
  <c r="O677" i="1"/>
  <c r="L677" i="1"/>
  <c r="H677" i="1"/>
  <c r="R676" i="1"/>
  <c r="Q676" i="1"/>
  <c r="P676" i="1"/>
  <c r="O676" i="1"/>
  <c r="L676" i="1"/>
  <c r="H676" i="1"/>
  <c r="R702" i="1"/>
  <c r="Q702" i="1"/>
  <c r="P702" i="1"/>
  <c r="O702" i="1"/>
  <c r="L702" i="1"/>
  <c r="H702" i="1"/>
  <c r="R701" i="1"/>
  <c r="Q701" i="1"/>
  <c r="P701" i="1"/>
  <c r="O701" i="1"/>
  <c r="L701" i="1"/>
  <c r="H701" i="1"/>
  <c r="R675" i="1"/>
  <c r="Q675" i="1"/>
  <c r="P675" i="1"/>
  <c r="O675" i="1"/>
  <c r="L675" i="1"/>
  <c r="H675" i="1"/>
  <c r="R673" i="1"/>
  <c r="Q673" i="1"/>
  <c r="P673" i="1"/>
  <c r="O673" i="1"/>
  <c r="L673" i="1"/>
  <c r="H673" i="1"/>
  <c r="R672" i="1"/>
  <c r="Q672" i="1"/>
  <c r="P672" i="1"/>
  <c r="O672" i="1"/>
  <c r="L672" i="1"/>
  <c r="H672" i="1"/>
  <c r="R671" i="1"/>
  <c r="Q671" i="1"/>
  <c r="P671" i="1"/>
  <c r="O671" i="1"/>
  <c r="L671" i="1"/>
  <c r="H671" i="1"/>
  <c r="R695" i="1"/>
  <c r="Q695" i="1"/>
  <c r="P695" i="1"/>
  <c r="O695" i="1"/>
  <c r="L695" i="1"/>
  <c r="H695" i="1"/>
  <c r="R693" i="1"/>
  <c r="Q693" i="1"/>
  <c r="P693" i="1"/>
  <c r="O693" i="1"/>
  <c r="L693" i="1"/>
  <c r="H693" i="1"/>
  <c r="R692" i="1"/>
  <c r="Q692" i="1"/>
  <c r="P692" i="1"/>
  <c r="O692" i="1"/>
  <c r="L692" i="1"/>
  <c r="H692" i="1"/>
  <c r="R670" i="1"/>
  <c r="Q670" i="1"/>
  <c r="P670" i="1"/>
  <c r="O670" i="1"/>
  <c r="L670" i="1"/>
  <c r="H670" i="1"/>
  <c r="R669" i="1"/>
  <c r="Q669" i="1"/>
  <c r="P669" i="1"/>
  <c r="O669" i="1"/>
  <c r="L669" i="1"/>
  <c r="H669" i="1"/>
  <c r="R668" i="1"/>
  <c r="Q668" i="1"/>
  <c r="P668" i="1"/>
  <c r="O668" i="1"/>
  <c r="L668" i="1"/>
  <c r="H668" i="1"/>
  <c r="R667" i="1"/>
  <c r="Q667" i="1"/>
  <c r="P667" i="1"/>
  <c r="O667" i="1"/>
  <c r="L667" i="1"/>
  <c r="H667" i="1"/>
  <c r="R666" i="1"/>
  <c r="Q666" i="1"/>
  <c r="P666" i="1"/>
  <c r="O666" i="1"/>
  <c r="L666" i="1"/>
  <c r="H666" i="1"/>
  <c r="R674" i="1"/>
  <c r="Q674" i="1"/>
  <c r="P674" i="1"/>
  <c r="O674" i="1"/>
  <c r="L674" i="1"/>
  <c r="H674"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R644" i="1"/>
  <c r="Q644" i="1"/>
  <c r="P644" i="1"/>
  <c r="O644" i="1"/>
  <c r="L644" i="1"/>
  <c r="H644" i="1"/>
  <c r="S691" i="1" l="1"/>
  <c r="S704" i="1"/>
  <c r="S721" i="1"/>
  <c r="S725" i="1"/>
  <c r="S670" i="1"/>
  <c r="S727" i="1"/>
  <c r="S656" i="1"/>
  <c r="S730" i="1"/>
  <c r="S649" i="1"/>
  <c r="S646" i="1"/>
  <c r="S650" i="1"/>
  <c r="S688" i="1"/>
  <c r="S718" i="1"/>
  <c r="S663" i="1"/>
  <c r="S666" i="1"/>
  <c r="S701" i="1"/>
  <c r="S678" i="1"/>
  <c r="S697" i="1"/>
  <c r="S711" i="1"/>
  <c r="S728" i="1"/>
  <c r="S695" i="1"/>
  <c r="S685" i="1"/>
  <c r="S653" i="1"/>
  <c r="S657" i="1"/>
  <c r="S668" i="1"/>
  <c r="S693" i="1"/>
  <c r="S726" i="1"/>
  <c r="S644" i="1"/>
  <c r="S660" i="1"/>
  <c r="S692" i="1"/>
  <c r="S683" i="1"/>
  <c r="S729" i="1"/>
  <c r="S655" i="1"/>
  <c r="S667" i="1"/>
  <c r="S703" i="1"/>
  <c r="S717" i="1"/>
  <c r="S662" i="1"/>
  <c r="S682" i="1"/>
  <c r="S689" i="1"/>
  <c r="S708" i="1"/>
  <c r="S716" i="1"/>
  <c r="S659" i="1"/>
  <c r="S647" i="1"/>
  <c r="S654" i="1"/>
  <c r="S677" i="1"/>
  <c r="S680" i="1"/>
  <c r="S700" i="1"/>
  <c r="S734" i="1"/>
  <c r="S674" i="1"/>
  <c r="S669" i="1"/>
  <c r="S645" i="1"/>
  <c r="S672" i="1"/>
  <c r="S676" i="1"/>
  <c r="S679" i="1"/>
  <c r="S712" i="1"/>
  <c r="S696" i="1"/>
  <c r="S714" i="1"/>
  <c r="S733" i="1"/>
  <c r="S699" i="1"/>
  <c r="S722" i="1"/>
  <c r="S648" i="1"/>
  <c r="S652" i="1"/>
  <c r="S658" i="1"/>
  <c r="S671" i="1"/>
  <c r="S675" i="1"/>
  <c r="S681" i="1"/>
  <c r="S684" i="1"/>
  <c r="S687" i="1"/>
  <c r="S706" i="1"/>
  <c r="S720" i="1"/>
  <c r="S686" i="1"/>
  <c r="S705" i="1"/>
  <c r="S710" i="1"/>
  <c r="S713" i="1"/>
  <c r="S715" i="1"/>
  <c r="S719" i="1"/>
  <c r="S651" i="1"/>
  <c r="S661" i="1"/>
  <c r="S702" i="1"/>
  <c r="S694" i="1"/>
  <c r="S665" i="1"/>
  <c r="S673" i="1"/>
  <c r="S723" i="1"/>
  <c r="S724" i="1"/>
  <c r="S731" i="1"/>
  <c r="S664" i="1"/>
  <c r="S690" i="1"/>
  <c r="S698" i="1"/>
  <c r="S707" i="1"/>
  <c r="S709" i="1"/>
  <c r="S732"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S269" i="1" l="1"/>
  <c r="S273" i="1"/>
  <c r="S268" i="1"/>
  <c r="S276" i="1"/>
  <c r="S284" i="1"/>
  <c r="S283" i="1"/>
  <c r="S270" i="1"/>
  <c r="S278" i="1"/>
  <c r="S281" i="1"/>
  <c r="S267" i="1"/>
  <c r="S271" i="1"/>
  <c r="S274" i="1"/>
  <c r="S272" i="1"/>
  <c r="S266" i="1"/>
  <c r="S282" i="1"/>
  <c r="S275" i="1"/>
  <c r="S279" i="1"/>
  <c r="S280" i="1"/>
  <c r="S277" i="1"/>
  <c r="R265" i="1"/>
  <c r="Q265" i="1"/>
  <c r="P265" i="1"/>
  <c r="O265" i="1"/>
  <c r="L265" i="1"/>
  <c r="H265" i="1"/>
  <c r="R264" i="1"/>
  <c r="Q264" i="1"/>
  <c r="P264" i="1"/>
  <c r="O264" i="1"/>
  <c r="L264" i="1"/>
  <c r="H264" i="1"/>
  <c r="R263" i="1"/>
  <c r="Q263" i="1"/>
  <c r="P263" i="1"/>
  <c r="O263" i="1"/>
  <c r="L263" i="1"/>
  <c r="H263"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9" i="1"/>
  <c r="Q249" i="1"/>
  <c r="P249" i="1"/>
  <c r="O249" i="1"/>
  <c r="L249" i="1"/>
  <c r="H249" i="1"/>
  <c r="R248" i="1"/>
  <c r="Q248" i="1"/>
  <c r="P248" i="1"/>
  <c r="O248" i="1"/>
  <c r="L248" i="1"/>
  <c r="H248" i="1"/>
  <c r="R247" i="1"/>
  <c r="Q247" i="1"/>
  <c r="P247" i="1"/>
  <c r="O247" i="1"/>
  <c r="L247" i="1"/>
  <c r="H247" i="1"/>
  <c r="R246" i="1"/>
  <c r="Q246" i="1"/>
  <c r="P246" i="1"/>
  <c r="O246" i="1"/>
  <c r="L246" i="1"/>
  <c r="H246"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S235" i="1" l="1"/>
  <c r="S243" i="1"/>
  <c r="S247" i="1"/>
  <c r="S263" i="1"/>
  <c r="S229" i="1"/>
  <c r="S233" i="1"/>
  <c r="S249" i="1"/>
  <c r="S253" i="1"/>
  <c r="S265" i="1"/>
  <c r="S230" i="1"/>
  <c r="S242" i="1"/>
  <c r="S250" i="1"/>
  <c r="S254" i="1"/>
  <c r="S232" i="1"/>
  <c r="S240" i="1"/>
  <c r="S248" i="1"/>
  <c r="S256" i="1"/>
  <c r="S244" i="1"/>
  <c r="S251" i="1"/>
  <c r="S231" i="1"/>
  <c r="S236" i="1"/>
  <c r="S246" i="1"/>
  <c r="S260" i="1"/>
  <c r="S238" i="1"/>
  <c r="S245" i="1"/>
  <c r="S259" i="1"/>
  <c r="S239" i="1"/>
  <c r="S228" i="1"/>
  <c r="S234" i="1"/>
  <c r="S252" i="1"/>
  <c r="S255" i="1"/>
  <c r="S258" i="1"/>
  <c r="S264" i="1"/>
  <c r="S237" i="1"/>
  <c r="S262" i="1"/>
  <c r="S241" i="1"/>
  <c r="S257" i="1"/>
  <c r="S261" i="1"/>
  <c r="R640" i="1"/>
  <c r="Q640" i="1"/>
  <c r="P640" i="1"/>
  <c r="O640" i="1"/>
  <c r="L640" i="1"/>
  <c r="H640"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3" i="1"/>
  <c r="Q633" i="1"/>
  <c r="P633" i="1"/>
  <c r="O633" i="1"/>
  <c r="L633" i="1"/>
  <c r="H633"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3" i="1"/>
  <c r="Q613" i="1"/>
  <c r="P613" i="1"/>
  <c r="O613" i="1"/>
  <c r="L613" i="1"/>
  <c r="H613" i="1"/>
  <c r="R612" i="1"/>
  <c r="Q612" i="1"/>
  <c r="P612" i="1"/>
  <c r="O612" i="1"/>
  <c r="L612" i="1"/>
  <c r="H612" i="1"/>
  <c r="R611" i="1"/>
  <c r="Q611" i="1"/>
  <c r="P611" i="1"/>
  <c r="O611" i="1"/>
  <c r="L611" i="1"/>
  <c r="H611" i="1"/>
  <c r="R610" i="1"/>
  <c r="Q610" i="1"/>
  <c r="P610" i="1"/>
  <c r="O610" i="1"/>
  <c r="L610" i="1"/>
  <c r="H610" i="1"/>
  <c r="R609" i="1"/>
  <c r="Q609" i="1"/>
  <c r="P609" i="1"/>
  <c r="O609" i="1"/>
  <c r="L609" i="1"/>
  <c r="H609" i="1"/>
  <c r="R608" i="1"/>
  <c r="Q608" i="1"/>
  <c r="P608" i="1"/>
  <c r="O608" i="1"/>
  <c r="L608" i="1"/>
  <c r="H608" i="1"/>
  <c r="R607" i="1"/>
  <c r="Q607" i="1"/>
  <c r="P607" i="1"/>
  <c r="O607" i="1"/>
  <c r="L607" i="1"/>
  <c r="H607" i="1"/>
  <c r="R606" i="1"/>
  <c r="Q606" i="1"/>
  <c r="P606" i="1"/>
  <c r="O606" i="1"/>
  <c r="L606" i="1"/>
  <c r="H606" i="1"/>
  <c r="R605" i="1"/>
  <c r="Q605" i="1"/>
  <c r="P605" i="1"/>
  <c r="O605" i="1"/>
  <c r="L605" i="1"/>
  <c r="H605" i="1"/>
  <c r="R604" i="1"/>
  <c r="Q604" i="1"/>
  <c r="P604" i="1"/>
  <c r="O604" i="1"/>
  <c r="L604" i="1"/>
  <c r="H604" i="1"/>
  <c r="R603" i="1"/>
  <c r="Q603" i="1"/>
  <c r="P603" i="1"/>
  <c r="O603" i="1"/>
  <c r="L603" i="1"/>
  <c r="H603"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583" i="1"/>
  <c r="Q583" i="1"/>
  <c r="P583" i="1"/>
  <c r="O583" i="1"/>
  <c r="L583" i="1"/>
  <c r="H583" i="1"/>
  <c r="R582" i="1"/>
  <c r="Q582" i="1"/>
  <c r="P582" i="1"/>
  <c r="O582" i="1"/>
  <c r="L582" i="1"/>
  <c r="H582" i="1"/>
  <c r="R581" i="1"/>
  <c r="Q581" i="1"/>
  <c r="P581" i="1"/>
  <c r="O581" i="1"/>
  <c r="L581" i="1"/>
  <c r="H581" i="1"/>
  <c r="R580" i="1"/>
  <c r="Q580" i="1"/>
  <c r="P580" i="1"/>
  <c r="O580" i="1"/>
  <c r="L580" i="1"/>
  <c r="H580" i="1"/>
  <c r="R578" i="1"/>
  <c r="Q578" i="1"/>
  <c r="P578" i="1"/>
  <c r="O578" i="1"/>
  <c r="L578" i="1"/>
  <c r="H578" i="1"/>
  <c r="R576" i="1"/>
  <c r="Q576" i="1"/>
  <c r="P576" i="1"/>
  <c r="O576" i="1"/>
  <c r="L576" i="1"/>
  <c r="H576" i="1"/>
  <c r="R575" i="1"/>
  <c r="Q575" i="1"/>
  <c r="P575" i="1"/>
  <c r="O575" i="1"/>
  <c r="L575" i="1"/>
  <c r="H575" i="1"/>
  <c r="R574" i="1"/>
  <c r="Q574" i="1"/>
  <c r="P574" i="1"/>
  <c r="O574" i="1"/>
  <c r="L574" i="1"/>
  <c r="H574" i="1"/>
  <c r="R572" i="1"/>
  <c r="Q572" i="1"/>
  <c r="P572" i="1"/>
  <c r="O572" i="1"/>
  <c r="L572" i="1"/>
  <c r="H572" i="1"/>
  <c r="R571" i="1"/>
  <c r="Q571" i="1"/>
  <c r="P571" i="1"/>
  <c r="O571" i="1"/>
  <c r="L571" i="1"/>
  <c r="H571" i="1"/>
  <c r="R570" i="1"/>
  <c r="Q570" i="1"/>
  <c r="P570" i="1"/>
  <c r="O570" i="1"/>
  <c r="L570" i="1"/>
  <c r="H570" i="1"/>
  <c r="R569" i="1"/>
  <c r="Q569" i="1"/>
  <c r="P569" i="1"/>
  <c r="O569" i="1"/>
  <c r="L569" i="1"/>
  <c r="H569" i="1"/>
  <c r="R568" i="1"/>
  <c r="Q568" i="1"/>
  <c r="P568" i="1"/>
  <c r="O568" i="1"/>
  <c r="L568" i="1"/>
  <c r="H568" i="1"/>
  <c r="R567" i="1"/>
  <c r="Q567" i="1"/>
  <c r="P567" i="1"/>
  <c r="O567" i="1"/>
  <c r="L567" i="1"/>
  <c r="H567" i="1"/>
  <c r="R566" i="1"/>
  <c r="Q566" i="1"/>
  <c r="P566" i="1"/>
  <c r="O566" i="1"/>
  <c r="L566" i="1"/>
  <c r="H566" i="1"/>
  <c r="R565" i="1"/>
  <c r="Q565" i="1"/>
  <c r="P565" i="1"/>
  <c r="O565" i="1"/>
  <c r="L565" i="1"/>
  <c r="H565" i="1"/>
  <c r="R564" i="1"/>
  <c r="Q564" i="1"/>
  <c r="P564" i="1"/>
  <c r="O564" i="1"/>
  <c r="L564" i="1"/>
  <c r="H564" i="1"/>
  <c r="R563" i="1"/>
  <c r="Q563" i="1"/>
  <c r="P563" i="1"/>
  <c r="O563" i="1"/>
  <c r="L563" i="1"/>
  <c r="H563" i="1"/>
  <c r="R562" i="1"/>
  <c r="Q562" i="1"/>
  <c r="P562" i="1"/>
  <c r="O562" i="1"/>
  <c r="L562" i="1"/>
  <c r="H562"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602" i="1"/>
  <c r="Q602" i="1"/>
  <c r="P602" i="1"/>
  <c r="O602" i="1"/>
  <c r="L602" i="1"/>
  <c r="H602"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41" i="1"/>
  <c r="Q541" i="1"/>
  <c r="P541" i="1"/>
  <c r="O541" i="1"/>
  <c r="L541" i="1"/>
  <c r="H541" i="1"/>
  <c r="R540" i="1"/>
  <c r="Q540" i="1"/>
  <c r="P540" i="1"/>
  <c r="O540" i="1"/>
  <c r="L540" i="1"/>
  <c r="H540" i="1"/>
  <c r="R539" i="1"/>
  <c r="Q539" i="1"/>
  <c r="P539" i="1"/>
  <c r="O539" i="1"/>
  <c r="L539" i="1"/>
  <c r="H539" i="1"/>
  <c r="R538" i="1"/>
  <c r="Q538" i="1"/>
  <c r="P538" i="1"/>
  <c r="O538" i="1"/>
  <c r="L538" i="1"/>
  <c r="H538" i="1"/>
  <c r="R537" i="1"/>
  <c r="Q537" i="1"/>
  <c r="P537" i="1"/>
  <c r="O537" i="1"/>
  <c r="L537" i="1"/>
  <c r="H537" i="1"/>
  <c r="R536" i="1"/>
  <c r="Q536" i="1"/>
  <c r="P536" i="1"/>
  <c r="O536" i="1"/>
  <c r="L536" i="1"/>
  <c r="H536" i="1"/>
  <c r="R535" i="1"/>
  <c r="Q535" i="1"/>
  <c r="P535" i="1"/>
  <c r="O535" i="1"/>
  <c r="L535" i="1"/>
  <c r="H535" i="1"/>
  <c r="R530" i="1"/>
  <c r="Q530" i="1"/>
  <c r="P530" i="1"/>
  <c r="O530" i="1"/>
  <c r="L530" i="1"/>
  <c r="H530" i="1"/>
  <c r="R533" i="1"/>
  <c r="Q533" i="1"/>
  <c r="P533" i="1"/>
  <c r="O533" i="1"/>
  <c r="L533" i="1"/>
  <c r="H533" i="1"/>
  <c r="R531" i="1"/>
  <c r="Q531" i="1"/>
  <c r="P531" i="1"/>
  <c r="O531" i="1"/>
  <c r="L531" i="1"/>
  <c r="H531" i="1"/>
  <c r="R532" i="1"/>
  <c r="Q532" i="1"/>
  <c r="P532" i="1"/>
  <c r="O532" i="1"/>
  <c r="L532" i="1"/>
  <c r="H532" i="1"/>
  <c r="R534" i="1"/>
  <c r="Q534" i="1"/>
  <c r="P534" i="1"/>
  <c r="O534" i="1"/>
  <c r="L534" i="1"/>
  <c r="H534" i="1"/>
  <c r="R528" i="1"/>
  <c r="Q528" i="1"/>
  <c r="P528" i="1"/>
  <c r="O528" i="1"/>
  <c r="L528" i="1"/>
  <c r="H528" i="1"/>
  <c r="R579" i="1"/>
  <c r="Q579" i="1"/>
  <c r="P579" i="1"/>
  <c r="O579" i="1"/>
  <c r="L579" i="1"/>
  <c r="H579" i="1"/>
  <c r="R577" i="1"/>
  <c r="Q577" i="1"/>
  <c r="P577" i="1"/>
  <c r="O577" i="1"/>
  <c r="L577" i="1"/>
  <c r="H577" i="1"/>
  <c r="R527" i="1"/>
  <c r="Q527" i="1"/>
  <c r="P527" i="1"/>
  <c r="O527" i="1"/>
  <c r="L527" i="1"/>
  <c r="H527" i="1"/>
  <c r="R526" i="1"/>
  <c r="Q526" i="1"/>
  <c r="P526" i="1"/>
  <c r="O526" i="1"/>
  <c r="L526" i="1"/>
  <c r="H526" i="1"/>
  <c r="R525" i="1"/>
  <c r="Q525" i="1"/>
  <c r="P525" i="1"/>
  <c r="O525" i="1"/>
  <c r="L525" i="1"/>
  <c r="H525" i="1"/>
  <c r="R573" i="1"/>
  <c r="Q573" i="1"/>
  <c r="P573" i="1"/>
  <c r="O573" i="1"/>
  <c r="L573" i="1"/>
  <c r="H573"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R519" i="1"/>
  <c r="Q519" i="1"/>
  <c r="P519" i="1"/>
  <c r="O519" i="1"/>
  <c r="L519" i="1"/>
  <c r="H519" i="1"/>
  <c r="R518" i="1"/>
  <c r="Q518" i="1"/>
  <c r="P518" i="1"/>
  <c r="O518" i="1"/>
  <c r="L518" i="1"/>
  <c r="H518" i="1"/>
  <c r="R517" i="1"/>
  <c r="Q517" i="1"/>
  <c r="P517" i="1"/>
  <c r="O517" i="1"/>
  <c r="L517" i="1"/>
  <c r="H517" i="1"/>
  <c r="R516" i="1"/>
  <c r="Q516" i="1"/>
  <c r="P516" i="1"/>
  <c r="O516" i="1"/>
  <c r="L516" i="1"/>
  <c r="H516" i="1"/>
  <c r="R515" i="1"/>
  <c r="Q515" i="1"/>
  <c r="P515" i="1"/>
  <c r="O515" i="1"/>
  <c r="L515" i="1"/>
  <c r="H515" i="1"/>
  <c r="R514" i="1"/>
  <c r="Q514" i="1"/>
  <c r="P514" i="1"/>
  <c r="O514" i="1"/>
  <c r="L514" i="1"/>
  <c r="H514" i="1"/>
  <c r="R513" i="1"/>
  <c r="Q513" i="1"/>
  <c r="P513" i="1"/>
  <c r="O513" i="1"/>
  <c r="L513" i="1"/>
  <c r="H513" i="1"/>
  <c r="R512" i="1"/>
  <c r="Q512" i="1"/>
  <c r="P512" i="1"/>
  <c r="O512" i="1"/>
  <c r="L512" i="1"/>
  <c r="H512" i="1"/>
  <c r="R529" i="1"/>
  <c r="Q529" i="1"/>
  <c r="P529" i="1"/>
  <c r="O529" i="1"/>
  <c r="L529" i="1"/>
  <c r="H529" i="1"/>
  <c r="R511" i="1"/>
  <c r="Q511" i="1"/>
  <c r="P511" i="1"/>
  <c r="O511" i="1"/>
  <c r="L511" i="1"/>
  <c r="H511"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7" i="1"/>
  <c r="Q487" i="1"/>
  <c r="P487" i="1"/>
  <c r="O487" i="1"/>
  <c r="L487" i="1"/>
  <c r="H487"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S550" i="1" l="1"/>
  <c r="S499" i="1"/>
  <c r="S511" i="1"/>
  <c r="S522" i="1"/>
  <c r="S579" i="1"/>
  <c r="S563" i="1"/>
  <c r="S576" i="1"/>
  <c r="S497" i="1"/>
  <c r="S512" i="1"/>
  <c r="S524" i="1"/>
  <c r="S530" i="1"/>
  <c r="S538" i="1"/>
  <c r="S569" i="1"/>
  <c r="S580" i="1"/>
  <c r="S584" i="1"/>
  <c r="S592" i="1"/>
  <c r="S600" i="1"/>
  <c r="S605" i="1"/>
  <c r="S508" i="1"/>
  <c r="S560" i="1"/>
  <c r="S564" i="1"/>
  <c r="S568" i="1"/>
  <c r="S572" i="1"/>
  <c r="S583" i="1"/>
  <c r="S595" i="1"/>
  <c r="S604" i="1"/>
  <c r="S603" i="1"/>
  <c r="S501" i="1"/>
  <c r="S488" i="1"/>
  <c r="S590" i="1"/>
  <c r="S615" i="1"/>
  <c r="S631" i="1"/>
  <c r="S577" i="1"/>
  <c r="S532" i="1"/>
  <c r="S554" i="1"/>
  <c r="S575" i="1"/>
  <c r="S581" i="1"/>
  <c r="S585" i="1"/>
  <c r="S601" i="1"/>
  <c r="S606" i="1"/>
  <c r="S562" i="1"/>
  <c r="S588" i="1"/>
  <c r="S618" i="1"/>
  <c r="S622" i="1"/>
  <c r="S630" i="1"/>
  <c r="S634" i="1"/>
  <c r="S638" i="1"/>
  <c r="S528" i="1"/>
  <c r="S533" i="1"/>
  <c r="S537" i="1"/>
  <c r="S519" i="1"/>
  <c r="S625" i="1"/>
  <c r="S495" i="1"/>
  <c r="S525" i="1"/>
  <c r="S620" i="1"/>
  <c r="S628" i="1"/>
  <c r="S632" i="1"/>
  <c r="S636" i="1"/>
  <c r="S573" i="1"/>
  <c r="S589" i="1"/>
  <c r="S619" i="1"/>
  <c r="S635" i="1"/>
  <c r="S482" i="1"/>
  <c r="S487" i="1"/>
  <c r="S490" i="1"/>
  <c r="S493" i="1"/>
  <c r="S514" i="1"/>
  <c r="S545" i="1"/>
  <c r="S551" i="1"/>
  <c r="S558" i="1"/>
  <c r="S561" i="1"/>
  <c r="S567" i="1"/>
  <c r="S571" i="1"/>
  <c r="S610" i="1"/>
  <c r="S613" i="1"/>
  <c r="S483" i="1"/>
  <c r="S484" i="1"/>
  <c r="S489" i="1"/>
  <c r="S494" i="1"/>
  <c r="S502" i="1"/>
  <c r="S506" i="1"/>
  <c r="S510" i="1"/>
  <c r="S527" i="1"/>
  <c r="S548" i="1"/>
  <c r="S599" i="1"/>
  <c r="S609" i="1"/>
  <c r="S612" i="1"/>
  <c r="S486" i="1"/>
  <c r="S498" i="1"/>
  <c r="S509" i="1"/>
  <c r="S529" i="1"/>
  <c r="S531" i="1"/>
  <c r="S535" i="1"/>
  <c r="S559" i="1"/>
  <c r="S570" i="1"/>
  <c r="S574" i="1"/>
  <c r="S593" i="1"/>
  <c r="S594" i="1"/>
  <c r="S607" i="1"/>
  <c r="S617" i="1"/>
  <c r="S629" i="1"/>
  <c r="S633" i="1"/>
  <c r="S505" i="1"/>
  <c r="S513" i="1"/>
  <c r="S517" i="1"/>
  <c r="S521" i="1"/>
  <c r="S526" i="1"/>
  <c r="S543" i="1"/>
  <c r="S553" i="1"/>
  <c r="S565" i="1"/>
  <c r="S608" i="1"/>
  <c r="S614" i="1"/>
  <c r="S623" i="1"/>
  <c r="S626" i="1"/>
  <c r="S640" i="1"/>
  <c r="S485" i="1"/>
  <c r="S503" i="1"/>
  <c r="S516" i="1"/>
  <c r="S520" i="1"/>
  <c r="S541" i="1"/>
  <c r="S542" i="1"/>
  <c r="S602" i="1"/>
  <c r="S552" i="1"/>
  <c r="S534" i="1"/>
  <c r="S598" i="1"/>
  <c r="S555" i="1"/>
  <c r="S540" i="1"/>
  <c r="S544" i="1"/>
  <c r="S587" i="1"/>
  <c r="S591" i="1"/>
  <c r="S597" i="1"/>
  <c r="S627" i="1"/>
  <c r="S523" i="1"/>
  <c r="S504" i="1"/>
  <c r="S557" i="1"/>
  <c r="S500" i="1"/>
  <c r="S491" i="1"/>
  <c r="S518" i="1"/>
  <c r="S536" i="1"/>
  <c r="S547" i="1"/>
  <c r="S556" i="1"/>
  <c r="S586" i="1"/>
  <c r="S492" i="1"/>
  <c r="S496" i="1"/>
  <c r="S507" i="1"/>
  <c r="S515" i="1"/>
  <c r="S539" i="1"/>
  <c r="S546" i="1"/>
  <c r="S549" i="1"/>
  <c r="S566" i="1"/>
  <c r="S578" i="1"/>
  <c r="S582" i="1"/>
  <c r="S596" i="1"/>
  <c r="S611" i="1"/>
  <c r="S616" i="1"/>
  <c r="S621" i="1"/>
  <c r="S624" i="1"/>
  <c r="S637" i="1"/>
  <c r="R223" i="1"/>
  <c r="Q223" i="1"/>
  <c r="P223" i="1"/>
  <c r="O223" i="1"/>
  <c r="L223" i="1"/>
  <c r="H223" i="1"/>
  <c r="R222" i="1"/>
  <c r="Q222" i="1"/>
  <c r="P222" i="1"/>
  <c r="O222" i="1"/>
  <c r="L222" i="1"/>
  <c r="H222" i="1"/>
  <c r="R221" i="1"/>
  <c r="Q221" i="1"/>
  <c r="P221" i="1"/>
  <c r="O221" i="1"/>
  <c r="L221" i="1"/>
  <c r="H221"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8" i="1"/>
  <c r="Q208" i="1"/>
  <c r="P208" i="1"/>
  <c r="O208" i="1"/>
  <c r="L208" i="1"/>
  <c r="H208" i="1"/>
  <c r="R207" i="1"/>
  <c r="Q207" i="1"/>
  <c r="P207" i="1"/>
  <c r="O207" i="1"/>
  <c r="L207" i="1"/>
  <c r="H207" i="1"/>
  <c r="R206" i="1"/>
  <c r="Q206" i="1"/>
  <c r="P206" i="1"/>
  <c r="O206" i="1"/>
  <c r="L206" i="1"/>
  <c r="H206" i="1"/>
  <c r="R205" i="1"/>
  <c r="Q205" i="1"/>
  <c r="P205" i="1"/>
  <c r="O205" i="1"/>
  <c r="L205" i="1"/>
  <c r="H205" i="1"/>
  <c r="R204" i="1"/>
  <c r="Q204" i="1"/>
  <c r="P204" i="1"/>
  <c r="O204" i="1"/>
  <c r="L204" i="1"/>
  <c r="H204" i="1"/>
  <c r="R203" i="1"/>
  <c r="Q203" i="1"/>
  <c r="P203" i="1"/>
  <c r="O203" i="1"/>
  <c r="L203" i="1"/>
  <c r="H203" i="1"/>
  <c r="R202" i="1"/>
  <c r="Q202" i="1"/>
  <c r="P202" i="1"/>
  <c r="O202" i="1"/>
  <c r="L202" i="1"/>
  <c r="H202" i="1"/>
  <c r="R201" i="1"/>
  <c r="Q201" i="1"/>
  <c r="P201" i="1"/>
  <c r="O201" i="1"/>
  <c r="L201" i="1"/>
  <c r="H201" i="1"/>
  <c r="R200" i="1"/>
  <c r="Q200" i="1"/>
  <c r="P200" i="1"/>
  <c r="O200" i="1"/>
  <c r="L200" i="1"/>
  <c r="H200" i="1"/>
  <c r="R199" i="1"/>
  <c r="Q199" i="1"/>
  <c r="P199" i="1"/>
  <c r="O199" i="1"/>
  <c r="L199" i="1"/>
  <c r="H199" i="1"/>
  <c r="R198" i="1"/>
  <c r="Q198" i="1"/>
  <c r="P198" i="1"/>
  <c r="O198" i="1"/>
  <c r="L198" i="1"/>
  <c r="H198" i="1"/>
  <c r="R197" i="1"/>
  <c r="Q197" i="1"/>
  <c r="P197" i="1"/>
  <c r="O197" i="1"/>
  <c r="L197" i="1"/>
  <c r="H197" i="1"/>
  <c r="R196" i="1"/>
  <c r="Q196" i="1"/>
  <c r="P196" i="1"/>
  <c r="O196" i="1"/>
  <c r="L196" i="1"/>
  <c r="H196" i="1"/>
  <c r="R193" i="1"/>
  <c r="Q193" i="1"/>
  <c r="P193" i="1"/>
  <c r="O193" i="1"/>
  <c r="L193" i="1"/>
  <c r="H193" i="1"/>
  <c r="R191" i="1"/>
  <c r="Q191" i="1"/>
  <c r="P191" i="1"/>
  <c r="O191" i="1"/>
  <c r="L191" i="1"/>
  <c r="H191" i="1"/>
  <c r="R190" i="1"/>
  <c r="Q190" i="1"/>
  <c r="P190" i="1"/>
  <c r="O190" i="1"/>
  <c r="L190" i="1"/>
  <c r="H190" i="1"/>
  <c r="R189" i="1"/>
  <c r="Q189" i="1"/>
  <c r="P189" i="1"/>
  <c r="O189" i="1"/>
  <c r="L189" i="1"/>
  <c r="H189" i="1"/>
  <c r="R188" i="1"/>
  <c r="Q188" i="1"/>
  <c r="P188" i="1"/>
  <c r="O188" i="1"/>
  <c r="L188" i="1"/>
  <c r="H188" i="1"/>
  <c r="R187" i="1"/>
  <c r="Q187" i="1"/>
  <c r="P187" i="1"/>
  <c r="O187" i="1"/>
  <c r="L187" i="1"/>
  <c r="H187" i="1"/>
  <c r="R186" i="1"/>
  <c r="Q186" i="1"/>
  <c r="P186" i="1"/>
  <c r="O186" i="1"/>
  <c r="L186" i="1"/>
  <c r="H186" i="1"/>
  <c r="R185" i="1"/>
  <c r="Q185" i="1"/>
  <c r="P185" i="1"/>
  <c r="O185" i="1"/>
  <c r="L185" i="1"/>
  <c r="H185" i="1"/>
  <c r="R209" i="1"/>
  <c r="Q209" i="1"/>
  <c r="P209" i="1"/>
  <c r="O209" i="1"/>
  <c r="L209" i="1"/>
  <c r="H209" i="1"/>
  <c r="R184" i="1"/>
  <c r="Q184" i="1"/>
  <c r="P184" i="1"/>
  <c r="O184" i="1"/>
  <c r="L184" i="1"/>
  <c r="H184" i="1"/>
  <c r="R183" i="1"/>
  <c r="Q183" i="1"/>
  <c r="P183" i="1"/>
  <c r="O183" i="1"/>
  <c r="L183" i="1"/>
  <c r="H183" i="1"/>
  <c r="R182" i="1"/>
  <c r="Q182" i="1"/>
  <c r="P182" i="1"/>
  <c r="O182" i="1"/>
  <c r="L182" i="1"/>
  <c r="H182" i="1"/>
  <c r="R181" i="1"/>
  <c r="Q181" i="1"/>
  <c r="P181" i="1"/>
  <c r="O181" i="1"/>
  <c r="L181" i="1"/>
  <c r="H181" i="1"/>
  <c r="R180" i="1"/>
  <c r="Q180" i="1"/>
  <c r="P180" i="1"/>
  <c r="O180" i="1"/>
  <c r="L180" i="1"/>
  <c r="H180" i="1"/>
  <c r="R179" i="1"/>
  <c r="Q179" i="1"/>
  <c r="P179" i="1"/>
  <c r="O179" i="1"/>
  <c r="L179" i="1"/>
  <c r="H179" i="1"/>
  <c r="R178" i="1"/>
  <c r="Q178" i="1"/>
  <c r="P178" i="1"/>
  <c r="O178" i="1"/>
  <c r="L178" i="1"/>
  <c r="H178" i="1"/>
  <c r="R177" i="1"/>
  <c r="Q177" i="1"/>
  <c r="P177" i="1"/>
  <c r="O177" i="1"/>
  <c r="L177" i="1"/>
  <c r="H177" i="1"/>
  <c r="R176" i="1"/>
  <c r="Q176" i="1"/>
  <c r="P176" i="1"/>
  <c r="O176" i="1"/>
  <c r="L176" i="1"/>
  <c r="H176" i="1"/>
  <c r="R175" i="1"/>
  <c r="Q175" i="1"/>
  <c r="P175" i="1"/>
  <c r="O175" i="1"/>
  <c r="L175" i="1"/>
  <c r="H175" i="1"/>
  <c r="R174" i="1"/>
  <c r="Q174" i="1"/>
  <c r="P174" i="1"/>
  <c r="O174" i="1"/>
  <c r="L174" i="1"/>
  <c r="H174" i="1"/>
  <c r="R172" i="1"/>
  <c r="Q172" i="1"/>
  <c r="P172" i="1"/>
  <c r="O172" i="1"/>
  <c r="L172" i="1"/>
  <c r="H172" i="1"/>
  <c r="R195" i="1"/>
  <c r="Q195" i="1"/>
  <c r="P195" i="1"/>
  <c r="O195" i="1"/>
  <c r="L195" i="1"/>
  <c r="H195" i="1"/>
  <c r="R171" i="1"/>
  <c r="Q171" i="1"/>
  <c r="P171" i="1"/>
  <c r="O171" i="1"/>
  <c r="L171" i="1"/>
  <c r="H171" i="1"/>
  <c r="R194" i="1"/>
  <c r="Q194" i="1"/>
  <c r="P194" i="1"/>
  <c r="O194" i="1"/>
  <c r="L194" i="1"/>
  <c r="H194" i="1"/>
  <c r="R170" i="1"/>
  <c r="Q170" i="1"/>
  <c r="P170" i="1"/>
  <c r="O170" i="1"/>
  <c r="L170" i="1"/>
  <c r="H170" i="1"/>
  <c r="R192" i="1"/>
  <c r="Q192" i="1"/>
  <c r="P192" i="1"/>
  <c r="O192" i="1"/>
  <c r="L192" i="1"/>
  <c r="H192" i="1"/>
  <c r="R169" i="1"/>
  <c r="Q169" i="1"/>
  <c r="P169" i="1"/>
  <c r="O169" i="1"/>
  <c r="L169" i="1"/>
  <c r="H169" i="1"/>
  <c r="R168" i="1"/>
  <c r="Q168" i="1"/>
  <c r="P168" i="1"/>
  <c r="O168" i="1"/>
  <c r="L168" i="1"/>
  <c r="H168" i="1"/>
  <c r="R167" i="1"/>
  <c r="Q167" i="1"/>
  <c r="P167" i="1"/>
  <c r="O167" i="1"/>
  <c r="L167" i="1"/>
  <c r="H167" i="1"/>
  <c r="R173" i="1"/>
  <c r="Q173" i="1"/>
  <c r="P173" i="1"/>
  <c r="O173" i="1"/>
  <c r="L173" i="1"/>
  <c r="H173" i="1"/>
  <c r="R166" i="1"/>
  <c r="Q166" i="1"/>
  <c r="P166" i="1"/>
  <c r="O166" i="1"/>
  <c r="L166" i="1"/>
  <c r="H166" i="1"/>
  <c r="R165" i="1"/>
  <c r="Q165" i="1"/>
  <c r="P165" i="1"/>
  <c r="O165" i="1"/>
  <c r="L165" i="1"/>
  <c r="H165" i="1"/>
  <c r="R164" i="1"/>
  <c r="Q164" i="1"/>
  <c r="P164" i="1"/>
  <c r="O164" i="1"/>
  <c r="L164" i="1"/>
  <c r="H164" i="1"/>
  <c r="R163" i="1"/>
  <c r="Q163" i="1"/>
  <c r="P163" i="1"/>
  <c r="O163" i="1"/>
  <c r="L163" i="1"/>
  <c r="H163" i="1"/>
  <c r="R162" i="1"/>
  <c r="Q162" i="1"/>
  <c r="P162" i="1"/>
  <c r="O162" i="1"/>
  <c r="L162" i="1"/>
  <c r="H162" i="1"/>
  <c r="R161" i="1"/>
  <c r="Q161" i="1"/>
  <c r="P161" i="1"/>
  <c r="O161" i="1"/>
  <c r="L161" i="1"/>
  <c r="H161" i="1"/>
  <c r="R160" i="1"/>
  <c r="Q160" i="1"/>
  <c r="P160" i="1"/>
  <c r="O160" i="1"/>
  <c r="L160" i="1"/>
  <c r="H160" i="1"/>
  <c r="R159" i="1"/>
  <c r="Q159" i="1"/>
  <c r="P159" i="1"/>
  <c r="O159" i="1"/>
  <c r="L159" i="1"/>
  <c r="H159" i="1"/>
  <c r="R158" i="1"/>
  <c r="Q158" i="1"/>
  <c r="P158" i="1"/>
  <c r="O158" i="1"/>
  <c r="L158" i="1"/>
  <c r="H158" i="1"/>
  <c r="R157" i="1"/>
  <c r="Q157" i="1"/>
  <c r="P157" i="1"/>
  <c r="O157" i="1"/>
  <c r="L157" i="1"/>
  <c r="H157" i="1"/>
  <c r="R156" i="1"/>
  <c r="Q156" i="1"/>
  <c r="P156" i="1"/>
  <c r="O156" i="1"/>
  <c r="L156" i="1"/>
  <c r="H156" i="1"/>
  <c r="R155" i="1"/>
  <c r="Q155" i="1"/>
  <c r="P155" i="1"/>
  <c r="O155" i="1"/>
  <c r="L155" i="1"/>
  <c r="H155" i="1"/>
  <c r="R154" i="1"/>
  <c r="Q154" i="1"/>
  <c r="P154" i="1"/>
  <c r="O154" i="1"/>
  <c r="L154" i="1"/>
  <c r="H154" i="1"/>
  <c r="R153" i="1"/>
  <c r="Q153" i="1"/>
  <c r="P153" i="1"/>
  <c r="O153" i="1"/>
  <c r="L153" i="1"/>
  <c r="H153" i="1"/>
  <c r="R152" i="1"/>
  <c r="Q152" i="1"/>
  <c r="P152" i="1"/>
  <c r="O152" i="1"/>
  <c r="L152" i="1"/>
  <c r="H152" i="1"/>
  <c r="R151" i="1"/>
  <c r="Q151" i="1"/>
  <c r="P151" i="1"/>
  <c r="O151" i="1"/>
  <c r="L151" i="1"/>
  <c r="H151" i="1"/>
  <c r="R150" i="1"/>
  <c r="Q150" i="1"/>
  <c r="P150" i="1"/>
  <c r="O150" i="1"/>
  <c r="L150" i="1"/>
  <c r="H150" i="1"/>
  <c r="R149" i="1"/>
  <c r="Q149" i="1"/>
  <c r="P149" i="1"/>
  <c r="O149" i="1"/>
  <c r="L149" i="1"/>
  <c r="H149" i="1"/>
  <c r="S192" i="1" l="1"/>
  <c r="S195" i="1"/>
  <c r="S176" i="1"/>
  <c r="S191" i="1"/>
  <c r="S166" i="1"/>
  <c r="S179" i="1"/>
  <c r="S183" i="1"/>
  <c r="S197" i="1"/>
  <c r="S222" i="1"/>
  <c r="S211" i="1"/>
  <c r="S156" i="1"/>
  <c r="S167" i="1"/>
  <c r="S170" i="1"/>
  <c r="S172" i="1"/>
  <c r="S181" i="1"/>
  <c r="S193" i="1"/>
  <c r="S207" i="1"/>
  <c r="S220" i="1"/>
  <c r="S165" i="1"/>
  <c r="S198" i="1"/>
  <c r="S185" i="1"/>
  <c r="S178" i="1"/>
  <c r="S182" i="1"/>
  <c r="S204" i="1"/>
  <c r="S208" i="1"/>
  <c r="S221" i="1"/>
  <c r="S151" i="1"/>
  <c r="S188" i="1"/>
  <c r="S162" i="1"/>
  <c r="S149" i="1"/>
  <c r="S157" i="1"/>
  <c r="S161" i="1"/>
  <c r="S171" i="1"/>
  <c r="S201" i="1"/>
  <c r="S159" i="1"/>
  <c r="S186" i="1"/>
  <c r="S164" i="1"/>
  <c r="S196" i="1"/>
  <c r="S200" i="1"/>
  <c r="S174" i="1"/>
  <c r="S209" i="1"/>
  <c r="S190" i="1"/>
  <c r="S199" i="1"/>
  <c r="S217" i="1"/>
  <c r="S173" i="1"/>
  <c r="S214" i="1"/>
  <c r="S218" i="1"/>
  <c r="S219" i="1"/>
  <c r="S223" i="1"/>
  <c r="S175" i="1"/>
  <c r="S184" i="1"/>
  <c r="S203" i="1"/>
  <c r="S210" i="1"/>
  <c r="S216" i="1"/>
  <c r="S153" i="1"/>
  <c r="S189" i="1"/>
  <c r="S177" i="1"/>
  <c r="S180" i="1"/>
  <c r="S202" i="1"/>
  <c r="S206" i="1"/>
  <c r="S152" i="1"/>
  <c r="S155" i="1"/>
  <c r="S169" i="1"/>
  <c r="S158" i="1"/>
  <c r="S150" i="1"/>
  <c r="S154" i="1"/>
  <c r="S160" i="1"/>
  <c r="S163" i="1"/>
  <c r="S168" i="1"/>
  <c r="S194" i="1"/>
  <c r="S187" i="1"/>
  <c r="S205" i="1"/>
  <c r="S212" i="1"/>
  <c r="S213" i="1"/>
  <c r="S215" i="1"/>
  <c r="R1767" i="1"/>
  <c r="Q1767" i="1"/>
  <c r="P1767" i="1"/>
  <c r="O1767" i="1"/>
  <c r="L1767" i="1"/>
  <c r="H1767" i="1"/>
  <c r="R1766" i="1"/>
  <c r="Q1766" i="1"/>
  <c r="P1766" i="1"/>
  <c r="O1766" i="1"/>
  <c r="L1766" i="1"/>
  <c r="H1766" i="1"/>
  <c r="R1765" i="1"/>
  <c r="Q1765" i="1"/>
  <c r="P1765" i="1"/>
  <c r="O1765" i="1"/>
  <c r="L1765" i="1"/>
  <c r="H1765" i="1"/>
  <c r="R1762" i="1"/>
  <c r="Q1762" i="1"/>
  <c r="P1762" i="1"/>
  <c r="O1762" i="1"/>
  <c r="L1762" i="1"/>
  <c r="H1762" i="1"/>
  <c r="R1761" i="1"/>
  <c r="Q1761" i="1"/>
  <c r="P1761" i="1"/>
  <c r="O1761" i="1"/>
  <c r="L1761" i="1"/>
  <c r="H1761" i="1"/>
  <c r="R1760" i="1"/>
  <c r="Q1760" i="1"/>
  <c r="P1760" i="1"/>
  <c r="O1760" i="1"/>
  <c r="L1760" i="1"/>
  <c r="H1760" i="1"/>
  <c r="R1759" i="1"/>
  <c r="Q1759" i="1"/>
  <c r="P1759" i="1"/>
  <c r="O1759" i="1"/>
  <c r="L1759" i="1"/>
  <c r="H1759" i="1"/>
  <c r="R1758" i="1"/>
  <c r="Q1758" i="1"/>
  <c r="P1758" i="1"/>
  <c r="O1758" i="1"/>
  <c r="L1758" i="1"/>
  <c r="H1758" i="1"/>
  <c r="R1756" i="1"/>
  <c r="Q1756" i="1"/>
  <c r="P1756" i="1"/>
  <c r="O1756" i="1"/>
  <c r="L1756" i="1"/>
  <c r="H1756" i="1"/>
  <c r="R1755" i="1"/>
  <c r="Q1755" i="1"/>
  <c r="P1755" i="1"/>
  <c r="O1755" i="1"/>
  <c r="L1755" i="1"/>
  <c r="H1755" i="1"/>
  <c r="R1754" i="1"/>
  <c r="Q1754" i="1"/>
  <c r="P1754" i="1"/>
  <c r="O1754" i="1"/>
  <c r="L1754" i="1"/>
  <c r="H1754" i="1"/>
  <c r="R1753" i="1"/>
  <c r="Q1753" i="1"/>
  <c r="P1753" i="1"/>
  <c r="O1753" i="1"/>
  <c r="L1753" i="1"/>
  <c r="H1753" i="1"/>
  <c r="R1752" i="1"/>
  <c r="Q1752" i="1"/>
  <c r="P1752" i="1"/>
  <c r="O1752" i="1"/>
  <c r="L1752" i="1"/>
  <c r="H1752" i="1"/>
  <c r="R1751" i="1"/>
  <c r="Q1751" i="1"/>
  <c r="P1751" i="1"/>
  <c r="O1751" i="1"/>
  <c r="L1751" i="1"/>
  <c r="H1751" i="1"/>
  <c r="R1750" i="1"/>
  <c r="Q1750" i="1"/>
  <c r="P1750" i="1"/>
  <c r="O1750" i="1"/>
  <c r="L1750" i="1"/>
  <c r="H1750" i="1"/>
  <c r="R1749" i="1"/>
  <c r="Q1749" i="1"/>
  <c r="P1749" i="1"/>
  <c r="O1749" i="1"/>
  <c r="L1749" i="1"/>
  <c r="H1749" i="1"/>
  <c r="R1748" i="1"/>
  <c r="Q1748" i="1"/>
  <c r="P1748" i="1"/>
  <c r="O1748" i="1"/>
  <c r="L1748" i="1"/>
  <c r="H1748" i="1"/>
  <c r="R1747" i="1"/>
  <c r="Q1747" i="1"/>
  <c r="P1747" i="1"/>
  <c r="O1747" i="1"/>
  <c r="L1747" i="1"/>
  <c r="H1747" i="1"/>
  <c r="R1746" i="1"/>
  <c r="Q1746" i="1"/>
  <c r="P1746" i="1"/>
  <c r="O1746" i="1"/>
  <c r="L1746" i="1"/>
  <c r="H1746" i="1"/>
  <c r="R1757" i="1"/>
  <c r="Q1757" i="1"/>
  <c r="P1757" i="1"/>
  <c r="O1757" i="1"/>
  <c r="L1757" i="1"/>
  <c r="H1757" i="1"/>
  <c r="R1745" i="1"/>
  <c r="Q1745" i="1"/>
  <c r="P1745" i="1"/>
  <c r="O1745" i="1"/>
  <c r="L1745" i="1"/>
  <c r="H1745" i="1"/>
  <c r="R1744" i="1"/>
  <c r="Q1744" i="1"/>
  <c r="P1744" i="1"/>
  <c r="O1744" i="1"/>
  <c r="L1744" i="1"/>
  <c r="H1744" i="1"/>
  <c r="R1743" i="1"/>
  <c r="Q1743" i="1"/>
  <c r="P1743" i="1"/>
  <c r="O1743" i="1"/>
  <c r="L1743" i="1"/>
  <c r="H1743" i="1"/>
  <c r="R1742" i="1"/>
  <c r="Q1742" i="1"/>
  <c r="P1742" i="1"/>
  <c r="O1742" i="1"/>
  <c r="L1742" i="1"/>
  <c r="H1742" i="1"/>
  <c r="R1741" i="1"/>
  <c r="Q1741" i="1"/>
  <c r="P1741" i="1"/>
  <c r="O1741" i="1"/>
  <c r="L1741" i="1"/>
  <c r="H1741" i="1"/>
  <c r="R1740" i="1"/>
  <c r="Q1740" i="1"/>
  <c r="P1740" i="1"/>
  <c r="O1740" i="1"/>
  <c r="L1740" i="1"/>
  <c r="H1740" i="1"/>
  <c r="R1738" i="1"/>
  <c r="Q1738" i="1"/>
  <c r="P1738" i="1"/>
  <c r="O1738" i="1"/>
  <c r="L1738" i="1"/>
  <c r="H1738" i="1"/>
  <c r="R1737" i="1"/>
  <c r="Q1737" i="1"/>
  <c r="P1737" i="1"/>
  <c r="O1737" i="1"/>
  <c r="L1737" i="1"/>
  <c r="H1737" i="1"/>
  <c r="R1736" i="1"/>
  <c r="Q1736" i="1"/>
  <c r="P1736" i="1"/>
  <c r="O1736" i="1"/>
  <c r="L1736" i="1"/>
  <c r="H1736" i="1"/>
  <c r="R1735" i="1"/>
  <c r="Q1735" i="1"/>
  <c r="P1735" i="1"/>
  <c r="O1735" i="1"/>
  <c r="L1735" i="1"/>
  <c r="H1735" i="1"/>
  <c r="R1734" i="1"/>
  <c r="Q1734" i="1"/>
  <c r="P1734" i="1"/>
  <c r="O1734" i="1"/>
  <c r="L1734" i="1"/>
  <c r="H1734" i="1"/>
  <c r="R1733" i="1"/>
  <c r="Q1733" i="1"/>
  <c r="P1733" i="1"/>
  <c r="O1733" i="1"/>
  <c r="L1733" i="1"/>
  <c r="H1733" i="1"/>
  <c r="R1732" i="1"/>
  <c r="Q1732" i="1"/>
  <c r="P1732" i="1"/>
  <c r="O1732" i="1"/>
  <c r="L1732" i="1"/>
  <c r="H1732" i="1"/>
  <c r="R1731" i="1"/>
  <c r="Q1731" i="1"/>
  <c r="P1731" i="1"/>
  <c r="O1731" i="1"/>
  <c r="L1731" i="1"/>
  <c r="H1731" i="1"/>
  <c r="R1730" i="1"/>
  <c r="Q1730" i="1"/>
  <c r="P1730" i="1"/>
  <c r="O1730" i="1"/>
  <c r="L1730" i="1"/>
  <c r="H1730" i="1"/>
  <c r="R1729" i="1"/>
  <c r="Q1729" i="1"/>
  <c r="P1729" i="1"/>
  <c r="O1729" i="1"/>
  <c r="L1729" i="1"/>
  <c r="H1729" i="1"/>
  <c r="R1739" i="1"/>
  <c r="Q1739" i="1"/>
  <c r="P1739" i="1"/>
  <c r="O1739" i="1"/>
  <c r="L1739" i="1"/>
  <c r="H1739" i="1"/>
  <c r="R1728" i="1"/>
  <c r="Q1728" i="1"/>
  <c r="P1728" i="1"/>
  <c r="O1728" i="1"/>
  <c r="L1728" i="1"/>
  <c r="H1728" i="1"/>
  <c r="R1727" i="1"/>
  <c r="Q1727" i="1"/>
  <c r="P1727" i="1"/>
  <c r="O1727" i="1"/>
  <c r="L1727" i="1"/>
  <c r="H1727" i="1"/>
  <c r="R1726" i="1"/>
  <c r="Q1726" i="1"/>
  <c r="P1726" i="1"/>
  <c r="O1726" i="1"/>
  <c r="L1726" i="1"/>
  <c r="H1726" i="1"/>
  <c r="R1725" i="1"/>
  <c r="Q1725" i="1"/>
  <c r="P1725" i="1"/>
  <c r="O1725" i="1"/>
  <c r="L1725" i="1"/>
  <c r="H1725" i="1"/>
  <c r="R1724" i="1"/>
  <c r="Q1724" i="1"/>
  <c r="P1724" i="1"/>
  <c r="O1724" i="1"/>
  <c r="L1724" i="1"/>
  <c r="H1724" i="1"/>
  <c r="R1723" i="1"/>
  <c r="Q1723" i="1"/>
  <c r="P1723" i="1"/>
  <c r="O1723" i="1"/>
  <c r="L1723" i="1"/>
  <c r="H1723" i="1"/>
  <c r="R1722" i="1"/>
  <c r="Q1722" i="1"/>
  <c r="P1722" i="1"/>
  <c r="O1722" i="1"/>
  <c r="L1722" i="1"/>
  <c r="H1722" i="1"/>
  <c r="R1721" i="1"/>
  <c r="Q1721" i="1"/>
  <c r="P1721" i="1"/>
  <c r="O1721" i="1"/>
  <c r="L1721" i="1"/>
  <c r="H1721" i="1"/>
  <c r="R1720" i="1"/>
  <c r="Q1720" i="1"/>
  <c r="P1720" i="1"/>
  <c r="O1720" i="1"/>
  <c r="L1720" i="1"/>
  <c r="H1720" i="1"/>
  <c r="S1722" i="1" l="1"/>
  <c r="S1751" i="1"/>
  <c r="S1720" i="1"/>
  <c r="S1728" i="1"/>
  <c r="S1766" i="1"/>
  <c r="S1737" i="1"/>
  <c r="S1752" i="1"/>
  <c r="S1754" i="1"/>
  <c r="S1744" i="1"/>
  <c r="S1747" i="1"/>
  <c r="S1755" i="1"/>
  <c r="S1765" i="1"/>
  <c r="S1762" i="1"/>
  <c r="S1726" i="1"/>
  <c r="S1727" i="1"/>
  <c r="S1734" i="1"/>
  <c r="S1741" i="1"/>
  <c r="S1743" i="1"/>
  <c r="S1759" i="1"/>
  <c r="S1733" i="1"/>
  <c r="S1746" i="1"/>
  <c r="S1760" i="1"/>
  <c r="S1758" i="1"/>
  <c r="S1731" i="1"/>
  <c r="S1749" i="1"/>
  <c r="S1721" i="1"/>
  <c r="S1757" i="1"/>
  <c r="S1767" i="1"/>
  <c r="S1730" i="1"/>
  <c r="S1753" i="1"/>
  <c r="S1724" i="1"/>
  <c r="S1739" i="1"/>
  <c r="S1735" i="1"/>
  <c r="S1736" i="1"/>
  <c r="S1725" i="1"/>
  <c r="S1729" i="1"/>
  <c r="S1745" i="1"/>
  <c r="S1750" i="1"/>
  <c r="S1740" i="1"/>
  <c r="S1761" i="1"/>
  <c r="S1723" i="1"/>
  <c r="S1732" i="1"/>
  <c r="S1738" i="1"/>
  <c r="S1742" i="1"/>
  <c r="S1748" i="1"/>
  <c r="S1756" i="1"/>
  <c r="R145" i="1"/>
  <c r="Q145" i="1"/>
  <c r="P145" i="1"/>
  <c r="O145" i="1"/>
  <c r="L145" i="1"/>
  <c r="H145" i="1"/>
  <c r="R144" i="1"/>
  <c r="Q144" i="1"/>
  <c r="P144" i="1"/>
  <c r="O144" i="1"/>
  <c r="L144" i="1"/>
  <c r="H144" i="1"/>
  <c r="R143" i="1"/>
  <c r="Q143" i="1"/>
  <c r="P143" i="1"/>
  <c r="O143" i="1"/>
  <c r="L143" i="1"/>
  <c r="H143" i="1"/>
  <c r="R142" i="1"/>
  <c r="Q142" i="1"/>
  <c r="P142" i="1"/>
  <c r="O142" i="1"/>
  <c r="L142" i="1"/>
  <c r="H142" i="1"/>
  <c r="R141" i="1"/>
  <c r="Q141" i="1"/>
  <c r="P141" i="1"/>
  <c r="O141" i="1"/>
  <c r="L141" i="1"/>
  <c r="H141"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1" i="1"/>
  <c r="Q131" i="1"/>
  <c r="P131" i="1"/>
  <c r="O131" i="1"/>
  <c r="L131" i="1"/>
  <c r="H131" i="1"/>
  <c r="R130" i="1"/>
  <c r="Q130" i="1"/>
  <c r="P130" i="1"/>
  <c r="O130" i="1"/>
  <c r="L130" i="1"/>
  <c r="H130"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P116" i="1"/>
  <c r="O116" i="1"/>
  <c r="L116" i="1"/>
  <c r="H116" i="1"/>
  <c r="R115" i="1"/>
  <c r="Q115" i="1"/>
  <c r="P115" i="1"/>
  <c r="O115" i="1"/>
  <c r="L115" i="1"/>
  <c r="H115" i="1"/>
  <c r="R114" i="1"/>
  <c r="Q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32" i="1"/>
  <c r="Q132" i="1"/>
  <c r="P132" i="1"/>
  <c r="O132" i="1"/>
  <c r="L132" i="1"/>
  <c r="H132" i="1"/>
  <c r="R106" i="1"/>
  <c r="Q106" i="1"/>
  <c r="P106" i="1"/>
  <c r="O106" i="1"/>
  <c r="L106" i="1"/>
  <c r="H106" i="1"/>
  <c r="R105" i="1"/>
  <c r="Q105" i="1"/>
  <c r="P105" i="1"/>
  <c r="O105" i="1"/>
  <c r="L105" i="1"/>
  <c r="H105"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5" i="1"/>
  <c r="Q95" i="1"/>
  <c r="P95" i="1"/>
  <c r="O95" i="1"/>
  <c r="L95" i="1"/>
  <c r="H95" i="1"/>
  <c r="R96" i="1"/>
  <c r="Q96" i="1"/>
  <c r="P96" i="1"/>
  <c r="O96" i="1"/>
  <c r="L96" i="1"/>
  <c r="H96" i="1"/>
  <c r="R94" i="1"/>
  <c r="Q94" i="1"/>
  <c r="P94" i="1"/>
  <c r="O94" i="1"/>
  <c r="L94" i="1"/>
  <c r="H94" i="1"/>
  <c r="R92" i="1"/>
  <c r="Q92" i="1"/>
  <c r="P92" i="1"/>
  <c r="O92" i="1"/>
  <c r="L92" i="1"/>
  <c r="H92" i="1"/>
  <c r="R91" i="1"/>
  <c r="Q91" i="1"/>
  <c r="P91" i="1"/>
  <c r="O91" i="1"/>
  <c r="L91" i="1"/>
  <c r="H91"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1" i="1"/>
  <c r="Q81" i="1"/>
  <c r="P81" i="1"/>
  <c r="O81" i="1"/>
  <c r="L81" i="1"/>
  <c r="H81" i="1"/>
  <c r="R82" i="1"/>
  <c r="Q82" i="1"/>
  <c r="P82" i="1"/>
  <c r="O82" i="1"/>
  <c r="L82" i="1"/>
  <c r="H82" i="1"/>
  <c r="R80" i="1"/>
  <c r="Q80" i="1"/>
  <c r="P80" i="1"/>
  <c r="O80" i="1"/>
  <c r="L80" i="1"/>
  <c r="H80" i="1"/>
  <c r="R93" i="1"/>
  <c r="Q93" i="1"/>
  <c r="P93" i="1"/>
  <c r="O93" i="1"/>
  <c r="L93" i="1"/>
  <c r="H93" i="1"/>
  <c r="R79" i="1"/>
  <c r="Q79" i="1"/>
  <c r="P79" i="1"/>
  <c r="O79" i="1"/>
  <c r="L79" i="1"/>
  <c r="H79" i="1"/>
  <c r="R78" i="1"/>
  <c r="Q78" i="1"/>
  <c r="P78" i="1"/>
  <c r="O78" i="1"/>
  <c r="L78" i="1"/>
  <c r="H78"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S116" i="1" l="1"/>
  <c r="S69" i="1"/>
  <c r="S73" i="1"/>
  <c r="S97" i="1"/>
  <c r="S101" i="1"/>
  <c r="S120" i="1"/>
  <c r="S124" i="1"/>
  <c r="S128" i="1"/>
  <c r="S141" i="1"/>
  <c r="S87" i="1"/>
  <c r="S91" i="1"/>
  <c r="S115" i="1"/>
  <c r="S123" i="1"/>
  <c r="S127" i="1"/>
  <c r="S79" i="1"/>
  <c r="S103" i="1"/>
  <c r="S132" i="1"/>
  <c r="S114" i="1"/>
  <c r="S139" i="1"/>
  <c r="S143" i="1"/>
  <c r="S70" i="1"/>
  <c r="S74" i="1"/>
  <c r="S78" i="1"/>
  <c r="S102" i="1"/>
  <c r="S109" i="1"/>
  <c r="S117" i="1"/>
  <c r="S129" i="1"/>
  <c r="S142" i="1"/>
  <c r="S140" i="1"/>
  <c r="S72" i="1"/>
  <c r="S122" i="1"/>
  <c r="S106" i="1"/>
  <c r="S121" i="1"/>
  <c r="S77" i="1"/>
  <c r="S105" i="1"/>
  <c r="S113" i="1"/>
  <c r="S131" i="1"/>
  <c r="S137" i="1"/>
  <c r="S144" i="1"/>
  <c r="S81" i="1"/>
  <c r="S95" i="1"/>
  <c r="S98" i="1"/>
  <c r="S104" i="1"/>
  <c r="S110" i="1"/>
  <c r="S130" i="1"/>
  <c r="S136" i="1"/>
  <c r="S64" i="1"/>
  <c r="S83" i="1"/>
  <c r="S84" i="1"/>
  <c r="S107" i="1"/>
  <c r="S108" i="1"/>
  <c r="S112" i="1"/>
  <c r="S119" i="1"/>
  <c r="S126" i="1"/>
  <c r="S67" i="1"/>
  <c r="S111" i="1"/>
  <c r="S118" i="1"/>
  <c r="S125" i="1"/>
  <c r="S133" i="1"/>
  <c r="S145" i="1"/>
  <c r="S134" i="1"/>
  <c r="S135" i="1"/>
  <c r="S75" i="1"/>
  <c r="S90" i="1"/>
  <c r="S66" i="1"/>
  <c r="S76" i="1"/>
  <c r="S138" i="1"/>
  <c r="S71" i="1"/>
  <c r="S93" i="1"/>
  <c r="S88" i="1"/>
  <c r="S96" i="1"/>
  <c r="S100" i="1"/>
  <c r="S65" i="1"/>
  <c r="S82" i="1"/>
  <c r="S85" i="1"/>
  <c r="S86" i="1"/>
  <c r="S92" i="1"/>
  <c r="S94" i="1"/>
  <c r="S68" i="1"/>
  <c r="S80" i="1"/>
  <c r="S89" i="1"/>
  <c r="S99" i="1"/>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3" i="14"/>
  <c r="B27" i="17"/>
  <c r="B17" i="17"/>
  <c r="B5" i="17"/>
  <c r="B23" i="17"/>
  <c r="B22" i="17"/>
  <c r="B10" i="17"/>
  <c r="B21" i="17"/>
  <c r="B25" i="17"/>
  <c r="B14" i="17"/>
  <c r="B6" i="17"/>
  <c r="B9" i="17"/>
  <c r="B18" i="17"/>
  <c r="B7" i="17"/>
  <c r="B8" i="17"/>
  <c r="B4" i="17"/>
  <c r="B13" i="17"/>
  <c r="B3" i="17"/>
  <c r="B24" i="17"/>
  <c r="B20" i="17"/>
  <c r="B19" i="17"/>
  <c r="B11" i="17"/>
  <c r="B12" i="17"/>
  <c r="B26" i="17"/>
  <c r="B15" i="17"/>
  <c r="B16" i="17"/>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95" i="19" l="1"/>
  <c r="K295" i="19"/>
  <c r="J295" i="19"/>
  <c r="I295" i="19"/>
  <c r="G295" i="19"/>
  <c r="F295" i="19"/>
  <c r="E295" i="19"/>
  <c r="D295" i="19"/>
  <c r="M294" i="19"/>
  <c r="K294" i="19"/>
  <c r="J294" i="19"/>
  <c r="I294" i="19"/>
  <c r="G294" i="19"/>
  <c r="F294" i="19"/>
  <c r="E294" i="19"/>
  <c r="D294" i="19"/>
  <c r="R291" i="19"/>
  <c r="N291" i="19"/>
  <c r="L291" i="19"/>
  <c r="H294" i="19" l="1"/>
  <c r="H295" i="19"/>
  <c r="N295" i="19"/>
  <c r="N294" i="19"/>
  <c r="K296" i="19"/>
  <c r="M296" i="19"/>
  <c r="L295" i="19"/>
  <c r="J296" i="19"/>
  <c r="O295" i="19"/>
  <c r="O294" i="19"/>
  <c r="Q295" i="19"/>
  <c r="Q294" i="19"/>
  <c r="P295" i="19"/>
  <c r="P294" i="19"/>
  <c r="L294" i="19"/>
  <c r="I296" i="19"/>
  <c r="R294" i="19" l="1"/>
  <c r="R295" i="19"/>
  <c r="P296" i="19"/>
  <c r="Q296" i="19"/>
  <c r="O296"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K1772" i="1"/>
  <c r="E1772" i="1"/>
  <c r="F1772" i="1"/>
  <c r="G1772" i="1"/>
  <c r="D1773" i="1"/>
  <c r="E1773" i="1"/>
  <c r="F1773" i="1"/>
  <c r="G1773" i="1"/>
  <c r="I1772" i="1"/>
  <c r="J1772" i="1"/>
  <c r="I1773" i="1"/>
  <c r="J1773" i="1"/>
  <c r="K1773" i="1"/>
  <c r="M1772" i="1"/>
  <c r="M1773" i="1"/>
  <c r="L1768" i="1"/>
  <c r="O1768" i="1"/>
  <c r="S1768" i="1"/>
  <c r="L1769" i="1"/>
  <c r="O1769" i="1"/>
  <c r="S1769" i="1"/>
  <c r="H1773" i="1" l="1"/>
  <c r="H1772" i="1"/>
  <c r="L1773" i="1"/>
  <c r="L1772" i="1"/>
  <c r="G1774" i="1"/>
  <c r="D1774" i="1"/>
  <c r="M1774" i="1"/>
  <c r="E1774" i="1"/>
  <c r="I1774" i="1"/>
  <c r="Q1772" i="1"/>
  <c r="F1774" i="1"/>
  <c r="Q1773" i="1"/>
  <c r="P1772" i="1"/>
  <c r="K1774" i="1"/>
  <c r="N1772" i="1"/>
  <c r="O1772" i="1" s="1"/>
  <c r="J1774" i="1"/>
  <c r="N1773" i="1"/>
  <c r="O1773" i="1" s="1"/>
  <c r="P1773" i="1"/>
  <c r="Q1774" i="1" l="1"/>
  <c r="P1774" i="1"/>
  <c r="R1773" i="1"/>
  <c r="S1773" i="1" s="1"/>
  <c r="R1772" i="1"/>
  <c r="S1772" i="1" s="1"/>
  <c r="N1774" i="1"/>
  <c r="R1774" i="1" l="1"/>
</calcChain>
</file>

<file path=xl/sharedStrings.xml><?xml version="1.0" encoding="utf-8"?>
<sst xmlns="http://schemas.openxmlformats.org/spreadsheetml/2006/main" count="6569" uniqueCount="571">
  <si>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</si>
  <si>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</si>
  <si>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</si>
  <si>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</si>
  <si>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</si>
  <si>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</si>
  <si>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</si>
  <si>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</si>
  <si>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</si>
  <si>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</si>
  <si>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</si>
  <si>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</si>
  <si>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</si>
  <si>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</si>
  <si>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</si>
  <si>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</si>
  <si>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</si>
  <si>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</si>
  <si>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</si>
  <si>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</si>
  <si>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</si>
  <si>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</si>
  <si>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</si>
  <si>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</si>
  <si>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</si>
  <si>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</si>
  <si>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</si>
  <si>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</si>
  <si>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</si>
  <si>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</si>
  <si>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</si>
  <si>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</si>
  <si>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</si>
  <si>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</si>
  <si>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</si>
  <si>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</si>
  <si>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</si>
  <si>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</si>
  <si>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</si>
  <si>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</si>
  <si>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</si>
  <si>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</si>
  <si>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</si>
  <si>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</si>
  <si>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</si>
  <si>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</si>
  <si>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</si>
  <si>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</si>
  <si>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</si>
  <si>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</si>
  <si>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</si>
  <si>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</si>
  <si>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</si>
  <si>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</si>
  <si>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</si>
  <si>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</si>
  <si>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</si>
  <si>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</si>
  <si>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</si>
  <si>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</si>
  <si>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</si>
  <si>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</si>
  <si>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</si>
  <si>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</si>
  <si>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</si>
  <si>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</si>
  <si>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</si>
  <si>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</si>
  <si>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</si>
  <si>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</si>
  <si>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</si>
  <si>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</si>
  <si>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</si>
  <si>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</si>
  <si>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</si>
  <si>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</si>
  <si>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</si>
  <si>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</si>
  <si>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</si>
  <si>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</si>
  <si>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</si>
  <si>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</si>
  <si>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</si>
  <si>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</si>
  <si>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</si>
  <si>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</si>
  <si>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</si>
  <si>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</si>
  <si>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</si>
  <si>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</si>
  <si>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</si>
  <si>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</si>
  <si>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</si>
  <si>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</si>
  <si>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</si>
  <si>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</si>
  <si>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</si>
  <si>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</si>
  <si>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</si>
  <si>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</si>
  <si>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</si>
  <si>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</si>
  <si>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</si>
  <si>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</si>
  <si>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</si>
  <si>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</si>
  <si>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</si>
  <si>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</si>
  <si>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</si>
  <si>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</si>
  <si>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</si>
  <si>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</si>
  <si>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</si>
  <si>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</si>
  <si>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</si>
  <si>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</si>
  <si>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</si>
  <si>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</si>
  <si>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</si>
  <si>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</si>
  <si>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</si>
  <si>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</si>
  <si>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</si>
  <si>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</si>
  <si>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</si>
  <si>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</si>
  <si>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</si>
  <si>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</si>
  <si>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</si>
  <si>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</si>
  <si>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</si>
  <si>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</si>
  <si>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</si>
  <si>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</si>
  <si>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</si>
  <si>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</si>
  <si>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</si>
  <si>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</si>
  <si>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</si>
  <si>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</si>
  <si>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</si>
  <si>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</si>
  <si>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</si>
  <si>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</si>
  <si>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</si>
  <si>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</si>
  <si>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</si>
  <si>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</si>
  <si>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</si>
  <si>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</si>
  <si>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</si>
  <si>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</si>
  <si>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</si>
  <si>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</si>
  <si>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</si>
  <si>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</si>
  <si>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</si>
  <si>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</si>
  <si>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</si>
  <si>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</si>
  <si>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</si>
  <si>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</si>
  <si>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</si>
  <si>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</si>
  <si>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</si>
  <si>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</si>
  <si>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</si>
  <si>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</si>
  <si>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</si>
  <si>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</si>
  <si>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</si>
  <si>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</si>
  <si>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</si>
  <si>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</si>
  <si>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</si>
  <si>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</si>
  <si>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</si>
  <si>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</si>
  <si>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</si>
  <si>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</si>
  <si>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</si>
  <si>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</si>
  <si>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</si>
  <si>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</si>
  <si>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</si>
  <si>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</si>
  <si>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</si>
  <si>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</si>
  <si>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</si>
  <si>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</si>
  <si>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</si>
  <si>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</si>
  <si>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</si>
  <si>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</si>
  <si>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</si>
  <si>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</si>
  <si>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</si>
  <si>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</si>
  <si>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</si>
  <si>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</si>
  <si>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</si>
  <si>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</si>
  <si>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</si>
  <si>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</si>
  <si>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</si>
  <si>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</si>
  <si>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</si>
  <si>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</si>
  <si>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</si>
  <si>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</si>
  <si>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</si>
  <si>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</si>
  <si>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</si>
  <si>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</si>
  <si>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</si>
  <si>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</si>
  <si>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</si>
  <si>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</si>
  <si>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</si>
  <si>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</si>
  <si>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</si>
  <si>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</si>
  <si>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</si>
  <si>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</si>
  <si>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</si>
  <si>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</si>
  <si>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</si>
  <si>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</si>
  <si>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</si>
  <si>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</si>
  <si>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</si>
  <si>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</si>
  <si>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</si>
  <si>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</si>
  <si>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</si>
  <si>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</si>
  <si>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</si>
  <si>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</si>
  <si>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</si>
  <si>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</si>
  <si>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</si>
  <si>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</si>
  <si>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</si>
  <si>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</si>
  <si>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</si>
  <si>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</si>
  <si>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</si>
  <si>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</si>
  <si>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</si>
  <si>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</si>
  <si>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</si>
  <si>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</si>
  <si>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</si>
  <si>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</si>
  <si>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</si>
  <si>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</si>
  <si>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</si>
  <si>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</si>
  <si>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</si>
  <si>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</si>
  <si>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</si>
  <si>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</si>
  <si>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</si>
  <si>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</si>
  <si>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</si>
  <si>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</si>
  <si>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</si>
  <si>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</si>
  <si>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</si>
  <si>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</si>
  <si>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</si>
  <si>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</si>
  <si>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</si>
  <si>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</si>
  <si>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</si>
  <si>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</si>
  <si>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</si>
  <si>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</si>
  <si>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</si>
  <si>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</si>
  <si>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</si>
  <si>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</si>
  <si>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</si>
  <si>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</si>
  <si>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</si>
  <si>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</si>
  <si>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</si>
  <si>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</si>
  <si>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</si>
  <si>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</si>
  <si>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</si>
  <si>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</si>
  <si>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</si>
  <si>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</si>
  <si>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</si>
  <si>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</si>
  <si>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</si>
  <si>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</si>
  <si>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</si>
  <si>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</si>
  <si>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</si>
  <si>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</si>
  <si>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</si>
  <si>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</si>
  <si>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</si>
  <si>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</si>
  <si>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</si>
  <si>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</si>
  <si>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</si>
  <si>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</si>
  <si>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</si>
  <si>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</si>
  <si>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</si>
  <si>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</si>
  <si>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</si>
  <si>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</si>
  <si>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</si>
  <si>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</si>
  <si>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</si>
  <si>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</si>
  <si>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</si>
  <si>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</si>
  <si>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</si>
  <si>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</si>
  <si>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</si>
  <si>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</si>
  <si>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</si>
  <si>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</si>
  <si>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</si>
  <si>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</si>
  <si>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</si>
  <si>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</si>
  <si>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</si>
  <si>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</si>
  <si>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</si>
  <si>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</si>
  <si>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</si>
  <si>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</si>
  <si>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</si>
  <si>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</si>
  <si>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</si>
  <si>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MYANMAR</t>
  </si>
  <si>
    <t>YANGON</t>
  </si>
  <si>
    <t>SAINT LUCIA</t>
  </si>
  <si>
    <t>CASTRIES</t>
  </si>
  <si>
    <t>JEDDAH</t>
  </si>
  <si>
    <t>JOHANNESBURG</t>
  </si>
  <si>
    <t>TOGO</t>
  </si>
  <si>
    <t>LOME</t>
  </si>
  <si>
    <t>TURKMENISTAN</t>
  </si>
  <si>
    <t>ASHGABAT</t>
  </si>
  <si>
    <t>ATLANTA, GA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</si>
  <si>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</si>
  <si>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</si>
  <si>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</si>
  <si>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</si>
  <si>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</si>
  <si>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</si>
  <si>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</si>
  <si>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</si>
  <si>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</si>
  <si>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</si>
  <si>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</si>
  <si>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</si>
  <si>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</si>
  <si>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</si>
  <si>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</si>
  <si>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</si>
  <si>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</si>
  <si>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</si>
  <si>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</si>
  <si>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</si>
  <si>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</si>
  <si>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</si>
  <si>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</si>
  <si>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</si>
  <si>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</si>
  <si>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</si>
  <si>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</si>
  <si>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</si>
  <si>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</si>
  <si>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</si>
  <si>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</si>
  <si>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</si>
  <si>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</si>
  <si>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</si>
  <si>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</si>
  <si>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</si>
  <si>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</si>
  <si>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</si>
  <si>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</si>
  <si>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</si>
  <si>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</si>
  <si>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</si>
  <si>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</si>
  <si>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</si>
  <si>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</si>
  <si>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</si>
  <si>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</si>
  <si>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</si>
  <si>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</si>
  <si>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</si>
  <si>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</si>
  <si>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</si>
  <si>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</si>
  <si>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</si>
  <si>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</si>
  <si>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</si>
  <si>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ERITREA</t>
  </si>
  <si>
    <t>ASMARA</t>
  </si>
  <si>
    <t>SAN MARINO</t>
  </si>
  <si>
    <t>DETROIT, MI</t>
  </si>
  <si>
    <t>PHILADELPHIA, PA</t>
  </si>
  <si>
    <t>Austria</t>
  </si>
  <si>
    <t>Czech Republic</t>
  </si>
  <si>
    <t>Denmark</t>
  </si>
  <si>
    <t>FLENSBURG</t>
  </si>
  <si>
    <t>Greece</t>
  </si>
  <si>
    <t>MARIUPOL</t>
  </si>
  <si>
    <t>TAMPA, FL</t>
  </si>
  <si>
    <t>Luxembourg</t>
  </si>
  <si>
    <t>Latvia</t>
  </si>
  <si>
    <t>VITSYEBSK</t>
  </si>
  <si>
    <t>PSKOV</t>
  </si>
  <si>
    <t>Malta</t>
  </si>
  <si>
    <t>Norway</t>
  </si>
  <si>
    <t>Poland</t>
  </si>
  <si>
    <t>BREST</t>
  </si>
  <si>
    <t>IRKUTSK</t>
  </si>
  <si>
    <t>LUTSK</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</si>
  <si>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</si>
  <si>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</si>
  <si>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</si>
  <si>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</si>
  <si>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</si>
  <si>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</si>
  <si>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</si>
  <si>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</si>
  <si>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</si>
  <si>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</si>
  <si>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</si>
  <si>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</si>
  <si>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</si>
  <si>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</si>
  <si>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VRŠAC</t>
  </si>
  <si>
    <t>Bulgaria</t>
  </si>
  <si>
    <t>Croatia</t>
  </si>
  <si>
    <t>BANJA LUKA</t>
  </si>
  <si>
    <t>MOSTAR</t>
  </si>
  <si>
    <t>TUZLA</t>
  </si>
  <si>
    <t>MISSISSAUGA</t>
  </si>
  <si>
    <t>KOTOR</t>
  </si>
  <si>
    <t xml:space="preserve">Types of visas </t>
  </si>
  <si>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</si>
  <si>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</si>
  <si>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</si>
  <si>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</si>
  <si>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</si>
  <si>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</si>
  <si>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</si>
  <si>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</si>
  <si>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</si>
  <si>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</si>
  <si>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</si>
  <si>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</si>
  <si>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</si>
  <si>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</si>
  <si>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</si>
  <si>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</si>
  <si>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</si>
  <si>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</si>
  <si>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</si>
  <si>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</si>
  <si>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</si>
  <si>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</si>
  <si>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</si>
  <si>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</si>
  <si>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</si>
  <si>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</si>
  <si>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</si>
  <si>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</si>
  <si>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</si>
  <si>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</si>
  <si>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SHENYANG</t>
  </si>
  <si>
    <t>KYIV</t>
  </si>
  <si>
    <t>LVIV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</si>
  <si>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</si>
  <si>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</si>
  <si>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</si>
  <si>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</si>
  <si>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</si>
  <si>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</si>
  <si>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</si>
  <si>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</si>
  <si>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</si>
  <si>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</si>
  <si>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</si>
  <si>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</si>
  <si>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</si>
  <si>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</si>
  <si>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</si>
  <si>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</si>
  <si>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</si>
  <si>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</si>
  <si>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</si>
  <si>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</si>
  <si>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</si>
  <si>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</si>
  <si>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</si>
  <si>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</si>
  <si>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</si>
  <si>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</si>
  <si>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</si>
  <si>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</si>
  <si>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</si>
  <si>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</si>
  <si>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</si>
  <si>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</si>
  <si>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</si>
  <si>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</si>
  <si>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</si>
  <si>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Member State</t>
  </si>
  <si>
    <t>LUBUMBASHI</t>
  </si>
  <si>
    <t>NAPLES</t>
  </si>
  <si>
    <t>NOVOROSSIYSK</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</si>
  <si>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</si>
  <si>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Cyprus</t>
  </si>
  <si>
    <t>KRASNODAR</t>
  </si>
  <si>
    <t>SAMARA</t>
  </si>
  <si>
    <t xml:space="preserve">USA </t>
  </si>
  <si>
    <t>HONG KONG S.A.R.</t>
  </si>
  <si>
    <t>MACAO S.A.R.</t>
  </si>
  <si>
    <t>IRAN</t>
  </si>
  <si>
    <t>CONGO (DEMOCRATIC REPUBLIC)</t>
  </si>
  <si>
    <t>CONGO (BRAZZAVILLE)</t>
  </si>
  <si>
    <t>PALESTINIAN AUTHORITY</t>
  </si>
  <si>
    <t>SOUTH KOREA</t>
  </si>
  <si>
    <t>LAOS</t>
  </si>
  <si>
    <t>TAIWAN</t>
  </si>
  <si>
    <t>VIETNAM</t>
  </si>
  <si>
    <t>GJIROKASTER</t>
  </si>
  <si>
    <t>KORCE</t>
  </si>
  <si>
    <t>LUGANO</t>
  </si>
  <si>
    <t xml:space="preserve">PALESTINIAN AUTHORITY </t>
  </si>
  <si>
    <t xml:space="preserve">SOUTH AFRICA </t>
  </si>
  <si>
    <t xml:space="preserve">OMAN </t>
  </si>
  <si>
    <t xml:space="preserve">DENMARK </t>
  </si>
  <si>
    <t>BALTI</t>
  </si>
  <si>
    <t>NORTH MACEDONIA</t>
  </si>
  <si>
    <t>ASTANA</t>
  </si>
  <si>
    <t>TÜRKIYE</t>
  </si>
  <si>
    <t>CURITIBA</t>
  </si>
  <si>
    <t>BENGHAZI</t>
  </si>
  <si>
    <t>SOUTH SUDAN</t>
  </si>
  <si>
    <t>JUBA</t>
  </si>
  <si>
    <t>KHARKIV</t>
  </si>
  <si>
    <t>VINNYTSYA</t>
  </si>
  <si>
    <t>BORDEAUX</t>
  </si>
  <si>
    <t>MARSEILLE</t>
  </si>
  <si>
    <t>SAN JUAN</t>
  </si>
  <si>
    <t>VANUATU</t>
  </si>
  <si>
    <t>PORT VILA</t>
  </si>
  <si>
    <t>NERTHERLANDS</t>
  </si>
  <si>
    <t>Total worldwide 2022</t>
  </si>
  <si>
    <t>The subtotals for the chosen selection are presented at the bottom of the page ("Selection Sub total in 2022"), and below ("Total worldwide 2022") appear the general totals for all Member States/Associated countries in all locations.</t>
  </si>
  <si>
    <r>
      <t>The sheet entitled ‘</t>
    </r>
    <r>
      <rPr>
        <b/>
        <sz val="11"/>
        <color theme="1"/>
        <rFont val="Calibri"/>
        <family val="2"/>
        <scheme val="minor"/>
      </rPr>
      <t>Totals -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</si>
  <si>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FORMER YUGOSLAV REPUBLIC OF MACEDONIA</t>
  </si>
  <si>
    <t>NIS</t>
  </si>
  <si>
    <t>BURSA</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</si>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</sst>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31"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
      <sz val="10"/>
      <name val="Calibri"/>
      <family val="2"/>
    </font>
  </fonts>
  <fills count="21">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
      <patternFill patternType="solid">
        <fgColor rgb="FFFFC0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style="thin">
        <color theme="6" tint="-0.499984740745262"/>
      </left>
      <right style="thin">
        <color indexed="64"/>
      </right>
      <top/>
      <bottom style="medium">
        <color theme="6" tint="-0.499984740745262"/>
      </bottom>
      <diagonal/>
    </border>
    <border>
      <left/>
      <right style="thin">
        <color indexed="64"/>
      </right>
      <top style="thin">
        <color theme="6" tint="-0.499984740745262"/>
      </top>
      <bottom style="double">
        <color theme="6" tint="-0.499984740745262"/>
      </bottom>
      <diagonal/>
    </border>
    <border>
      <left style="thin">
        <color theme="6" tint="-0.499984740745262"/>
      </left>
      <right style="thin">
        <color theme="6" tint="-0.499984740745262"/>
      </right>
      <top style="thin">
        <color theme="6" tint="-0.499984740745262"/>
      </top>
      <bottom/>
      <diagonal/>
    </border>
    <border>
      <left/>
      <right style="medium">
        <color indexed="64"/>
      </right>
      <top style="medium">
        <color indexed="64"/>
      </top>
      <bottom style="thin">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66">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7" fillId="6" borderId="0" xfId="0" applyNumberFormat="1" applyFont="1" applyFill="1" applyAlignment="1">
      <alignment wrapText="1"/>
    </xf>
    <xf numFmtId="3" fontId="10" fillId="11"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1" borderId="25" xfId="0" applyNumberFormat="1" applyFont="1" applyFill="1" applyBorder="1" applyAlignment="1">
      <alignment wrapText="1"/>
    </xf>
    <xf numFmtId="3" fontId="10" fillId="11" borderId="26" xfId="0" applyNumberFormat="1" applyFont="1" applyFill="1" applyBorder="1" applyAlignment="1">
      <alignment wrapText="1"/>
    </xf>
    <xf numFmtId="3" fontId="14" fillId="11" borderId="27" xfId="0" applyNumberFormat="1" applyFont="1" applyFill="1" applyBorder="1" applyAlignment="1">
      <alignment wrapText="1"/>
    </xf>
    <xf numFmtId="0" fontId="9" fillId="11"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3" xfId="0" applyNumberFormat="1" applyFill="1" applyBorder="1" applyAlignment="1">
      <alignment wrapText="1"/>
    </xf>
    <xf numFmtId="3" fontId="0" fillId="6" borderId="34"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1" xfId="0" applyNumberFormat="1" applyBorder="1"/>
    <xf numFmtId="3" fontId="0" fillId="0" borderId="42" xfId="0" applyNumberFormat="1" applyBorder="1"/>
    <xf numFmtId="0" fontId="0" fillId="0" borderId="43" xfId="0" applyBorder="1"/>
    <xf numFmtId="3" fontId="0" fillId="0" borderId="22" xfId="0" pivotButton="1" applyNumberFormat="1" applyBorder="1" applyAlignment="1">
      <alignment vertical="center" wrapText="1"/>
    </xf>
    <xf numFmtId="3" fontId="14" fillId="11" borderId="27" xfId="0" applyNumberFormat="1" applyFont="1" applyFill="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8"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Alignment="1">
      <alignment wrapText="1"/>
    </xf>
    <xf numFmtId="0" fontId="11" fillId="6" borderId="0" xfId="0" applyFont="1" applyFill="1" applyAlignment="1">
      <alignment wrapText="1"/>
    </xf>
    <xf numFmtId="0" fontId="11" fillId="10" borderId="48" xfId="0" applyFont="1" applyFill="1" applyBorder="1" applyAlignment="1">
      <alignment wrapText="1"/>
    </xf>
    <xf numFmtId="0" fontId="11" fillId="10" borderId="49" xfId="0" applyFont="1" applyFill="1" applyBorder="1" applyAlignment="1">
      <alignment wrapText="1"/>
    </xf>
    <xf numFmtId="0" fontId="11" fillId="10" borderId="56"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30" xfId="0" applyNumberFormat="1" applyBorder="1" applyAlignment="1">
      <alignment vertical="center" wrapText="1"/>
    </xf>
    <xf numFmtId="3" fontId="0" fillId="0" borderId="40" xfId="0" applyNumberFormat="1" applyBorder="1" applyAlignment="1">
      <alignment vertical="center" wrapText="1"/>
    </xf>
    <xf numFmtId="3" fontId="0" fillId="0" borderId="31" xfId="0" applyNumberFormat="1" applyBorder="1" applyAlignment="1">
      <alignment vertical="center" wrapText="1"/>
    </xf>
    <xf numFmtId="0" fontId="0" fillId="0" borderId="65" xfId="0" applyBorder="1" applyAlignment="1">
      <alignment wrapText="1"/>
    </xf>
    <xf numFmtId="3" fontId="14" fillId="11" borderId="66" xfId="0" applyNumberFormat="1" applyFont="1" applyFill="1" applyBorder="1" applyAlignment="1">
      <alignment wrapText="1"/>
    </xf>
    <xf numFmtId="3" fontId="14" fillId="11" borderId="67" xfId="0" applyNumberFormat="1" applyFont="1" applyFill="1" applyBorder="1" applyAlignment="1">
      <alignment wrapText="1"/>
    </xf>
    <xf numFmtId="3" fontId="14" fillId="11" borderId="64" xfId="0" applyNumberFormat="1" applyFont="1" applyFill="1" applyBorder="1" applyAlignment="1">
      <alignment wrapText="1"/>
    </xf>
    <xf numFmtId="3" fontId="0" fillId="0" borderId="28" xfId="0" applyNumberFormat="1" applyBorder="1" applyAlignment="1">
      <alignment wrapText="1"/>
    </xf>
    <xf numFmtId="3" fontId="0" fillId="0" borderId="65" xfId="0" applyNumberFormat="1" applyBorder="1" applyAlignment="1">
      <alignment wrapText="1"/>
    </xf>
    <xf numFmtId="3" fontId="0" fillId="9" borderId="29" xfId="0" applyNumberFormat="1" applyFill="1" applyBorder="1" applyAlignment="1">
      <alignment wrapText="1"/>
    </xf>
    <xf numFmtId="3" fontId="0" fillId="9" borderId="30" xfId="0" applyNumberFormat="1" applyFill="1" applyBorder="1" applyAlignment="1">
      <alignment wrapText="1"/>
    </xf>
    <xf numFmtId="3" fontId="8" fillId="9" borderId="31" xfId="0" applyNumberFormat="1" applyFont="1" applyFill="1" applyBorder="1" applyAlignment="1">
      <alignment wrapText="1"/>
    </xf>
    <xf numFmtId="0" fontId="14" fillId="0" borderId="50" xfId="0" applyFont="1" applyBorder="1" applyAlignment="1">
      <alignment vertical="center" wrapText="1"/>
    </xf>
    <xf numFmtId="3" fontId="10" fillId="0" borderId="57" xfId="0" applyNumberFormat="1" applyFont="1" applyBorder="1" applyAlignment="1">
      <alignment vertical="center" wrapText="1"/>
    </xf>
    <xf numFmtId="0" fontId="0" fillId="0" borderId="0" xfId="0" applyAlignment="1">
      <alignment vertical="center"/>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0" fillId="0" borderId="54" xfId="0" applyFont="1" applyBorder="1" applyAlignment="1">
      <alignment vertical="center" wrapText="1"/>
    </xf>
    <xf numFmtId="3" fontId="10" fillId="0" borderId="61"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Alignment="1">
      <alignment wrapText="1"/>
    </xf>
    <xf numFmtId="3" fontId="0" fillId="9" borderId="17" xfId="0" applyNumberFormat="1" applyFill="1" applyBorder="1" applyAlignment="1">
      <alignment wrapText="1"/>
    </xf>
    <xf numFmtId="164" fontId="9" fillId="13" borderId="70" xfId="5" applyNumberFormat="1" applyFont="1" applyFill="1" applyBorder="1" applyAlignment="1" applyProtection="1">
      <alignment horizontal="center" vertical="center"/>
    </xf>
    <xf numFmtId="164" fontId="9" fillId="13" borderId="71" xfId="5" applyNumberFormat="1" applyFont="1" applyFill="1" applyBorder="1" applyAlignment="1" applyProtection="1">
      <alignment horizontal="center" vertical="center"/>
    </xf>
    <xf numFmtId="164" fontId="13" fillId="13" borderId="18" xfId="5" applyNumberFormat="1" applyFont="1" applyFill="1" applyBorder="1" applyAlignment="1" applyProtection="1">
      <alignment horizontal="center" vertical="center"/>
    </xf>
    <xf numFmtId="164" fontId="9" fillId="13" borderId="27" xfId="5" applyNumberFormat="1" applyFont="1" applyFill="1" applyBorder="1" applyAlignment="1" applyProtection="1">
      <alignment horizontal="center" vertical="center"/>
    </xf>
    <xf numFmtId="0" fontId="12" fillId="10" borderId="37" xfId="0" applyFont="1" applyFill="1" applyBorder="1" applyAlignment="1">
      <alignment wrapText="1"/>
    </xf>
    <xf numFmtId="0" fontId="12" fillId="10" borderId="13" xfId="0" applyFont="1" applyFill="1" applyBorder="1" applyAlignment="1">
      <alignment wrapText="1"/>
    </xf>
    <xf numFmtId="3" fontId="14" fillId="11" borderId="39" xfId="0" applyNumberFormat="1" applyFont="1" applyFill="1" applyBorder="1" applyAlignment="1">
      <alignment vertical="center" wrapText="1"/>
    </xf>
    <xf numFmtId="164" fontId="9" fillId="13" borderId="68" xfId="5" applyNumberFormat="1" applyFont="1" applyFill="1" applyBorder="1" applyAlignment="1" applyProtection="1">
      <alignment horizontal="right" vertical="center"/>
    </xf>
    <xf numFmtId="3" fontId="11" fillId="10" borderId="28" xfId="0" applyNumberFormat="1" applyFont="1" applyFill="1" applyBorder="1" applyAlignment="1">
      <alignment vertical="center" wrapText="1"/>
    </xf>
    <xf numFmtId="0" fontId="12" fillId="10" borderId="69" xfId="0" applyFont="1" applyFill="1" applyBorder="1" applyAlignment="1">
      <alignment vertical="center" wrapText="1"/>
    </xf>
    <xf numFmtId="0" fontId="11" fillId="10" borderId="72" xfId="0" applyFont="1" applyFill="1" applyBorder="1" applyAlignment="1">
      <alignment wrapText="1"/>
    </xf>
    <xf numFmtId="3" fontId="10" fillId="0" borderId="73"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3" fontId="14" fillId="0" borderId="44"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164" fontId="13" fillId="13" borderId="74" xfId="5" applyNumberFormat="1" applyFont="1" applyFill="1" applyBorder="1" applyAlignment="1" applyProtection="1">
      <alignment horizontal="center" vertical="center"/>
    </xf>
    <xf numFmtId="164" fontId="9" fillId="13" borderId="75" xfId="5" applyNumberFormat="1" applyFont="1" applyFill="1" applyBorder="1" applyAlignment="1" applyProtection="1">
      <alignment horizontal="center" vertical="center"/>
    </xf>
    <xf numFmtId="3" fontId="0" fillId="0" borderId="76" xfId="0" applyNumberFormat="1" applyBorder="1" applyAlignment="1">
      <alignment vertical="center" wrapText="1"/>
    </xf>
    <xf numFmtId="164" fontId="9" fillId="13" borderId="77" xfId="5" applyNumberFormat="1" applyFont="1" applyFill="1" applyBorder="1" applyAlignment="1" applyProtection="1">
      <alignment horizontal="right" vertical="center"/>
    </xf>
    <xf numFmtId="164" fontId="13" fillId="13" borderId="76" xfId="5" applyNumberFormat="1" applyFont="1" applyFill="1" applyBorder="1" applyAlignment="1" applyProtection="1">
      <alignment horizontal="right" vertical="center"/>
    </xf>
    <xf numFmtId="0" fontId="20" fillId="0" borderId="0" xfId="0" applyFont="1" applyProtection="1">
      <protection locked="0"/>
    </xf>
    <xf numFmtId="3" fontId="0" fillId="0" borderId="78" xfId="0" applyNumberFormat="1" applyBorder="1"/>
    <xf numFmtId="0" fontId="12" fillId="10" borderId="79" xfId="0" applyFont="1" applyFill="1" applyBorder="1" applyAlignment="1">
      <alignment wrapText="1"/>
    </xf>
    <xf numFmtId="0" fontId="11" fillId="10" borderId="22" xfId="0" applyFont="1" applyFill="1" applyBorder="1" applyAlignment="1">
      <alignment wrapText="1"/>
    </xf>
    <xf numFmtId="3" fontId="0" fillId="6" borderId="80" xfId="0" applyNumberFormat="1" applyFill="1" applyBorder="1"/>
    <xf numFmtId="0" fontId="0" fillId="6" borderId="80" xfId="0" applyFill="1" applyBorder="1"/>
    <xf numFmtId="0" fontId="21" fillId="0" borderId="0" xfId="0" applyFont="1"/>
    <xf numFmtId="0" fontId="3" fillId="2" borderId="81" xfId="0" applyFont="1" applyFill="1" applyBorder="1" applyAlignment="1">
      <alignment horizontal="center" vertical="center" textRotation="90"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82" xfId="0" applyFill="1" applyBorder="1" applyAlignment="1">
      <alignment wrapText="1"/>
    </xf>
    <xf numFmtId="3" fontId="0" fillId="6" borderId="82" xfId="0" applyNumberFormat="1" applyFill="1" applyBorder="1" applyAlignment="1">
      <alignment wrapText="1"/>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84" xfId="0" applyNumberFormat="1" applyFont="1" applyFill="1" applyBorder="1" applyAlignment="1">
      <alignment horizontal="center" vertical="center"/>
    </xf>
    <xf numFmtId="3" fontId="1" fillId="15" borderId="1" xfId="0" applyNumberFormat="1" applyFont="1" applyFill="1" applyBorder="1" applyAlignment="1">
      <alignment horizontal="center" vertical="center"/>
    </xf>
    <xf numFmtId="1" fontId="1" fillId="0" borderId="1" xfId="0" applyNumberFormat="1" applyFont="1" applyBorder="1" applyAlignment="1" applyProtection="1">
      <alignment horizontal="center" vertical="center"/>
      <protection locked="0"/>
    </xf>
    <xf numFmtId="3" fontId="28" fillId="19" borderId="84" xfId="0" applyNumberFormat="1" applyFont="1" applyFill="1" applyBorder="1" applyAlignment="1">
      <alignment horizontal="center" vertical="center"/>
    </xf>
    <xf numFmtId="3" fontId="28" fillId="19" borderId="1" xfId="0" applyNumberFormat="1" applyFont="1" applyFill="1" applyBorder="1" applyAlignment="1">
      <alignment horizontal="center" vertical="center"/>
    </xf>
    <xf numFmtId="0" fontId="2" fillId="0" borderId="1" xfId="4" applyBorder="1" applyAlignment="1">
      <alignment wrapText="1"/>
    </xf>
    <xf numFmtId="0" fontId="2" fillId="0" borderId="62" xfId="4" applyBorder="1" applyAlignment="1">
      <alignment wrapText="1"/>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lignment horizontal="center" vertical="center" textRotation="90" wrapText="1"/>
    </xf>
    <xf numFmtId="0" fontId="3" fillId="5" borderId="10" xfId="0" applyFont="1" applyFill="1" applyBorder="1" applyAlignment="1">
      <alignment horizontal="center" vertical="center" textRotation="90" wrapText="1"/>
    </xf>
    <xf numFmtId="0" fontId="3" fillId="5" borderId="11" xfId="0" applyFont="1" applyFill="1" applyBorder="1" applyAlignment="1">
      <alignment horizontal="center" vertical="center" textRotation="90" wrapText="1"/>
    </xf>
    <xf numFmtId="0" fontId="21" fillId="0" borderId="2" xfId="0" applyFont="1" applyBorder="1"/>
    <xf numFmtId="164" fontId="1" fillId="15" borderId="3" xfId="0" applyNumberFormat="1" applyFont="1" applyFill="1" applyBorder="1" applyAlignment="1">
      <alignment horizontal="center" vertical="center"/>
    </xf>
    <xf numFmtId="164" fontId="28" fillId="19" borderId="3" xfId="0" applyNumberFormat="1" applyFont="1" applyFill="1" applyBorder="1" applyAlignment="1">
      <alignment horizontal="center" vertical="center"/>
    </xf>
    <xf numFmtId="0" fontId="3" fillId="7" borderId="86" xfId="0" applyFont="1" applyFill="1" applyBorder="1" applyAlignment="1">
      <alignment horizontal="center" vertical="center" textRotation="90" wrapText="1"/>
    </xf>
    <xf numFmtId="0" fontId="3" fillId="3" borderId="12" xfId="0" applyFont="1" applyFill="1" applyBorder="1" applyAlignment="1">
      <alignment horizontal="center" vertical="center" textRotation="90" wrapText="1"/>
    </xf>
    <xf numFmtId="0" fontId="3" fillId="3" borderId="11" xfId="0" applyFont="1" applyFill="1" applyBorder="1" applyAlignment="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0" fontId="4" fillId="4" borderId="85" xfId="3" applyFont="1" applyFill="1" applyBorder="1" applyAlignment="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3" fontId="1" fillId="6" borderId="84"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11" fillId="10" borderId="87" xfId="0" applyNumberFormat="1" applyFont="1" applyFill="1" applyBorder="1" applyAlignment="1">
      <alignment wrapText="1"/>
    </xf>
    <xf numFmtId="3" fontId="0" fillId="0" borderId="88" xfId="0" applyNumberFormat="1" applyBorder="1" applyAlignment="1">
      <alignment wrapText="1"/>
    </xf>
    <xf numFmtId="3" fontId="0" fillId="0" borderId="89" xfId="0" applyNumberFormat="1" applyBorder="1" applyAlignment="1">
      <alignment wrapText="1"/>
    </xf>
    <xf numFmtId="0" fontId="11" fillId="10" borderId="90" xfId="0" applyFont="1" applyFill="1" applyBorder="1" applyAlignment="1">
      <alignment wrapText="1"/>
    </xf>
    <xf numFmtId="0" fontId="12" fillId="10" borderId="83" xfId="0" applyFont="1" applyFill="1" applyBorder="1" applyAlignment="1">
      <alignment wrapText="1"/>
    </xf>
    <xf numFmtId="164" fontId="14" fillId="0" borderId="91" xfId="5" applyNumberFormat="1" applyFont="1" applyBorder="1" applyAlignment="1">
      <alignment wrapText="1"/>
    </xf>
    <xf numFmtId="164" fontId="14" fillId="0" borderId="92" xfId="5" applyNumberFormat="1" applyFont="1" applyBorder="1" applyAlignment="1">
      <alignment wrapText="1"/>
    </xf>
    <xf numFmtId="164" fontId="14" fillId="0" borderId="93" xfId="5" applyNumberFormat="1" applyFont="1" applyBorder="1" applyAlignment="1">
      <alignment wrapText="1"/>
    </xf>
    <xf numFmtId="164" fontId="14" fillId="0" borderId="94" xfId="5" applyNumberFormat="1" applyFont="1" applyBorder="1" applyAlignment="1">
      <alignment wrapText="1"/>
    </xf>
    <xf numFmtId="0" fontId="12" fillId="10" borderId="95" xfId="0" applyFont="1" applyFill="1" applyBorder="1" applyAlignment="1">
      <alignment wrapText="1"/>
    </xf>
    <xf numFmtId="0" fontId="12" fillId="10" borderId="96" xfId="0" applyFont="1" applyFill="1" applyBorder="1" applyAlignment="1">
      <alignment wrapText="1"/>
    </xf>
    <xf numFmtId="164" fontId="9" fillId="13" borderId="97" xfId="5" applyNumberFormat="1" applyFont="1" applyFill="1" applyBorder="1" applyAlignment="1" applyProtection="1">
      <alignment horizontal="center" vertical="center"/>
    </xf>
    <xf numFmtId="164" fontId="9" fillId="13" borderId="98" xfId="5" applyNumberFormat="1" applyFont="1" applyFill="1" applyBorder="1" applyAlignment="1" applyProtection="1">
      <alignment horizontal="center" vertical="center"/>
    </xf>
    <xf numFmtId="164" fontId="9" fillId="13" borderId="99" xfId="5" applyNumberFormat="1" applyFont="1" applyFill="1" applyBorder="1" applyAlignment="1" applyProtection="1">
      <alignment horizontal="center" vertical="center"/>
    </xf>
    <xf numFmtId="0" fontId="29" fillId="0" borderId="0" xfId="0" applyFont="1" applyAlignment="1">
      <alignment vertical="center"/>
    </xf>
    <xf numFmtId="3" fontId="0" fillId="0" borderId="100" xfId="0" applyNumberFormat="1" applyBorder="1" applyAlignment="1">
      <alignment wrapText="1"/>
    </xf>
    <xf numFmtId="164" fontId="0" fillId="12" borderId="63" xfId="0" applyNumberFormat="1" applyFill="1" applyBorder="1" applyAlignment="1">
      <alignment horizontal="center" vertical="center"/>
    </xf>
    <xf numFmtId="164" fontId="9" fillId="13" borderId="68" xfId="5" applyNumberFormat="1" applyFont="1" applyFill="1" applyBorder="1" applyAlignment="1" applyProtection="1">
      <alignment horizontal="center" vertical="center"/>
    </xf>
    <xf numFmtId="164" fontId="14" fillId="0" borderId="105" xfId="5" applyNumberFormat="1" applyFont="1" applyBorder="1" applyAlignment="1">
      <alignment wrapText="1"/>
    </xf>
    <xf numFmtId="164" fontId="14" fillId="0" borderId="101" xfId="5" applyNumberFormat="1" applyFont="1" applyBorder="1" applyAlignment="1">
      <alignment wrapText="1"/>
    </xf>
    <xf numFmtId="164" fontId="14" fillId="0" borderId="102" xfId="5" applyNumberFormat="1" applyFont="1" applyBorder="1" applyAlignment="1">
      <alignment wrapText="1"/>
    </xf>
    <xf numFmtId="164" fontId="14" fillId="0" borderId="106" xfId="5" applyNumberFormat="1" applyFont="1" applyBorder="1" applyAlignment="1">
      <alignment wrapText="1"/>
    </xf>
    <xf numFmtId="164" fontId="10" fillId="0" borderId="104"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Border="1" applyAlignment="1">
      <alignment wrapText="1"/>
    </xf>
    <xf numFmtId="164" fontId="10" fillId="0" borderId="103" xfId="5" applyNumberFormat="1" applyFont="1" applyBorder="1" applyAlignment="1">
      <alignment wrapText="1"/>
    </xf>
    <xf numFmtId="3" fontId="0" fillId="6" borderId="35" xfId="0" applyNumberFormat="1" applyFill="1" applyBorder="1" applyAlignment="1">
      <alignment wrapText="1"/>
    </xf>
    <xf numFmtId="3" fontId="0" fillId="0" borderId="35" xfId="0" applyNumberFormat="1" applyBorder="1" applyAlignment="1">
      <alignment wrapText="1"/>
    </xf>
    <xf numFmtId="3" fontId="0" fillId="0" borderId="26" xfId="0" applyNumberFormat="1" applyBorder="1" applyAlignment="1">
      <alignment vertical="center" wrapText="1"/>
    </xf>
    <xf numFmtId="164" fontId="13" fillId="13" borderId="21" xfId="5" applyNumberFormat="1" applyFont="1" applyFill="1" applyBorder="1" applyAlignment="1" applyProtection="1">
      <alignment horizontal="center" vertical="center"/>
    </xf>
    <xf numFmtId="164" fontId="13" fillId="13" borderId="108" xfId="5" applyNumberFormat="1" applyFont="1" applyFill="1" applyBorder="1" applyAlignment="1" applyProtection="1">
      <alignment horizontal="center" vertical="center"/>
    </xf>
    <xf numFmtId="164" fontId="9" fillId="13" borderId="107" xfId="5" applyNumberFormat="1" applyFont="1" applyFill="1" applyBorder="1" applyAlignment="1" applyProtection="1">
      <alignment horizontal="center" vertical="center"/>
    </xf>
    <xf numFmtId="164" fontId="9" fillId="13" borderId="109" xfId="5" applyNumberFormat="1" applyFont="1" applyFill="1" applyBorder="1" applyAlignment="1" applyProtection="1">
      <alignment horizontal="center" vertical="center"/>
    </xf>
    <xf numFmtId="1" fontId="1" fillId="6" borderId="2" xfId="0" applyNumberFormat="1" applyFont="1" applyFill="1" applyBorder="1" applyAlignment="1" applyProtection="1">
      <alignment horizontal="center" vertical="center" wrapText="1"/>
      <protection locked="0"/>
    </xf>
    <xf numFmtId="1" fontId="0" fillId="6" borderId="1" xfId="0" applyNumberFormat="1" applyFill="1" applyBorder="1" applyAlignment="1" applyProtection="1">
      <alignment horizontal="center" vertical="center"/>
      <protection locked="0"/>
    </xf>
    <xf numFmtId="1" fontId="0" fillId="0" borderId="7" xfId="0" applyNumberFormat="1" applyBorder="1" applyAlignment="1" applyProtection="1">
      <alignment horizontal="center" vertical="center"/>
      <protection locked="0"/>
    </xf>
    <xf numFmtId="1" fontId="0" fillId="0" borderId="8" xfId="0" applyNumberFormat="1" applyBorder="1" applyAlignment="1" applyProtection="1">
      <alignment horizontal="center" vertical="center"/>
      <protection locked="0"/>
    </xf>
    <xf numFmtId="1" fontId="1" fillId="6" borderId="7" xfId="0" applyNumberFormat="1" applyFont="1" applyFill="1" applyBorder="1" applyAlignment="1" applyProtection="1">
      <alignment horizontal="center" vertical="center" wrapText="1"/>
      <protection locked="0"/>
    </xf>
    <xf numFmtId="1" fontId="1" fillId="6" borderId="8" xfId="0" applyNumberFormat="1" applyFont="1" applyFill="1" applyBorder="1" applyAlignment="1" applyProtection="1">
      <alignment horizontal="center" vertical="center" wrapText="1"/>
      <protection locked="0"/>
    </xf>
    <xf numFmtId="1" fontId="0" fillId="6" borderId="8" xfId="0" applyNumberFormat="1" applyFill="1" applyBorder="1" applyAlignment="1" applyProtection="1">
      <alignment horizontal="center" vertical="center"/>
      <protection locked="0"/>
    </xf>
    <xf numFmtId="1" fontId="28" fillId="17" borderId="2" xfId="0" applyNumberFormat="1" applyFont="1" applyFill="1" applyBorder="1" applyAlignment="1" applyProtection="1">
      <alignment horizontal="center" vertical="center" wrapText="1"/>
      <protection locked="0"/>
    </xf>
    <xf numFmtId="1" fontId="28" fillId="17" borderId="1" xfId="0" applyNumberFormat="1" applyFont="1" applyFill="1" applyBorder="1" applyAlignment="1" applyProtection="1">
      <alignment horizontal="center" vertical="center" wrapText="1"/>
      <protection locked="0"/>
    </xf>
    <xf numFmtId="1" fontId="28" fillId="17" borderId="7" xfId="0" applyNumberFormat="1" applyFont="1" applyFill="1" applyBorder="1" applyAlignment="1" applyProtection="1">
      <alignment horizontal="center" vertical="center" wrapText="1"/>
      <protection locked="0"/>
    </xf>
    <xf numFmtId="1" fontId="28" fillId="17" borderId="8" xfId="0" applyNumberFormat="1" applyFont="1" applyFill="1" applyBorder="1" applyAlignment="1" applyProtection="1">
      <alignment horizontal="center" vertical="center" wrapText="1"/>
      <protection locked="0"/>
    </xf>
    <xf numFmtId="1" fontId="0" fillId="17" borderId="1" xfId="0" applyNumberFormat="1" applyFill="1" applyBorder="1" applyAlignment="1" applyProtection="1">
      <alignment horizontal="center" vertical="center"/>
      <protection locked="0"/>
    </xf>
    <xf numFmtId="1" fontId="0" fillId="17" borderId="8" xfId="0" applyNumberFormat="1" applyFill="1" applyBorder="1" applyAlignment="1" applyProtection="1">
      <alignment horizontal="center" vertical="center"/>
      <protection locked="0"/>
    </xf>
    <xf numFmtId="164" fontId="0" fillId="0" borderId="0" xfId="0" applyNumberFormat="1"/>
    <xf numFmtId="1" fontId="0" fillId="0" borderId="0" xfId="0" applyNumberFormat="1"/>
    <xf numFmtId="0" fontId="6" fillId="6" borderId="1" xfId="2" applyFill="1" applyBorder="1" applyAlignment="1">
      <alignment horizontal="center" vertical="center"/>
    </xf>
    <xf numFmtId="0" fontId="6" fillId="0" borderId="1" xfId="2" applyBorder="1" applyAlignment="1">
      <alignment horizontal="center" vertical="center"/>
    </xf>
    <xf numFmtId="3" fontId="0" fillId="0" borderId="110" xfId="0" applyNumberFormat="1" applyBorder="1" applyAlignment="1">
      <alignment wrapText="1"/>
    </xf>
    <xf numFmtId="3" fontId="0" fillId="0" borderId="29" xfId="0" applyNumberFormat="1" applyBorder="1" applyAlignment="1">
      <alignment vertical="center" wrapText="1"/>
    </xf>
    <xf numFmtId="3" fontId="0" fillId="0" borderId="14" xfId="0" applyNumberFormat="1" applyBorder="1" applyAlignment="1">
      <alignment vertical="center" wrapText="1"/>
    </xf>
    <xf numFmtId="3" fontId="0" fillId="0" borderId="15" xfId="0" applyNumberFormat="1" applyBorder="1" applyAlignment="1">
      <alignment vertical="center" wrapText="1"/>
    </xf>
    <xf numFmtId="0" fontId="27" fillId="0" borderId="1" xfId="4" applyFont="1" applyBorder="1" applyAlignment="1">
      <alignment wrapText="1"/>
    </xf>
    <xf numFmtId="0" fontId="27" fillId="0" borderId="62" xfId="4" applyFont="1" applyBorder="1" applyAlignment="1">
      <alignment wrapText="1"/>
    </xf>
    <xf numFmtId="3" fontId="14" fillId="0" borderId="75" xfId="0" applyNumberFormat="1" applyFont="1" applyBorder="1" applyAlignment="1">
      <alignment vertical="center" wrapText="1"/>
    </xf>
    <xf numFmtId="3" fontId="14" fillId="0" borderId="44" xfId="0" applyNumberFormat="1" applyFont="1" applyBorder="1" applyAlignment="1">
      <alignment vertical="center" wrapText="1"/>
    </xf>
    <xf numFmtId="3" fontId="14" fillId="0" borderId="45" xfId="0" applyNumberFormat="1" applyFon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0" fillId="0" borderId="55" xfId="0" applyNumberFormat="1" applyFont="1" applyBorder="1" applyAlignment="1">
      <alignment vertical="center" wrapText="1"/>
    </xf>
    <xf numFmtId="0" fontId="30" fillId="20" borderId="12" xfId="0" applyFont="1" applyFill="1" applyBorder="1" applyAlignment="1">
      <alignment horizontal="center" vertical="center" textRotation="90" wrapText="1"/>
    </xf>
    <xf numFmtId="0" fontId="30" fillId="20" borderId="10" xfId="0" applyFont="1" applyFill="1" applyBorder="1" applyAlignment="1">
      <alignment horizontal="center" vertical="center" textRotation="90" wrapText="1"/>
    </xf>
    <xf numFmtId="0" fontId="30" fillId="20" borderId="111" xfId="0" applyFont="1" applyFill="1" applyBorder="1" applyAlignment="1">
      <alignment horizontal="center" vertical="center" textRotation="90" wrapText="1"/>
    </xf>
  </cellXfs>
  <cellStyles count="17">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 7" xfId="15" xr:uid="{00000000-0005-0000-0000-000007000000}"/>
    <cellStyle name="Normal 8" xfId="16" xr:uid="{00000000-0005-0000-0000-000008000000}"/>
    <cellStyle name="Normal_BE" xfId="3" xr:uid="{00000000-0005-0000-0000-000009000000}"/>
    <cellStyle name="Normal_Visa statistics" xfId="4" xr:uid="{00000000-0005-0000-0000-00000A000000}"/>
    <cellStyle name="Normalny 2" xfId="8" xr:uid="{00000000-0005-0000-0000-00000B000000}"/>
    <cellStyle name="Per cent" xfId="5" builtinId="5"/>
    <cellStyle name="Percent 2" xfId="7" xr:uid="{00000000-0005-0000-0000-00000D000000}"/>
    <cellStyle name="Prozent 2" xfId="12" xr:uid="{00000000-0005-0000-0000-00000E000000}"/>
    <cellStyle name="Standard 2" xfId="11" xr:uid="{00000000-0005-0000-0000-00000F000000}"/>
    <cellStyle name="Standard 2 2" xfId="14" xr:uid="{00000000-0005-0000-0000-000010000000}"/>
  </cellStyles>
  <dxfs count="182">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alignment vertical="center" readingOrder="0"/>
    </dxf>
    <dxf>
      <alignment vertical="center" readingOrder="0"/>
    </dxf>
    <dxf>
      <alignment vertical="center" readingOrder="0"/>
    </dxf>
    <dxf>
      <alignment vertical="center"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double">
          <color theme="6" tint="-0.499984740745262"/>
        </bottom>
      </border>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bgColor indexed="64"/>
        </patternFill>
      </fill>
    </dxf>
    <dxf>
      <border>
        <bottom style="double">
          <color theme="6" tint="-0.499984740745262"/>
        </bottom>
      </border>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81"/>
      <tableStyleElement type="headerRow" dxfId="180"/>
      <tableStyleElement type="totalRow" dxfId="179"/>
      <tableStyleElement type="firstRowStripe" dxfId="178"/>
      <tableStyleElement type="firstColumnStripe" dxfId="177"/>
      <tableStyleElement type="firstHeaderCell" dxfId="176"/>
      <tableStyleElement type="firstSubtotalRow" dxfId="175"/>
      <tableStyleElement type="secondSubtotalRow" dxfId="174"/>
      <tableStyleElement type="firstColumnSubheading" dxfId="173"/>
      <tableStyleElement type="firstRowSubheading" dxfId="172"/>
      <tableStyleElement type="secondRowSubheading" dxfId="171"/>
      <tableStyleElement type="pageFieldLabels" dxfId="170"/>
      <tableStyleElement type="pageFieldValues" dxfId="169"/>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ADI Zsolt (HOME)" refreshedDate="45042.696043171294" createdVersion="4" refreshedVersion="6" recordCount="1766" xr:uid="{00000000-000A-0000-FFFF-FFFF22000000}">
  <cacheSource type="worksheet">
    <worksheetSource ref="A1:S1767"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205">
        <s v="ALBANIA"/>
        <s v="ALGERIA"/>
        <s v="ARGENTINA"/>
        <s v="AUSTRALIA"/>
        <s v="AZERBAIJAN"/>
        <s v="BOSNIA AND HERZEGOVINA"/>
        <s v="BRAZIL"/>
        <s v="BULGARIA"/>
        <s v="CANADA"/>
        <s v="CHILE"/>
        <s v="CHINA"/>
        <s v="COLOMBIA"/>
        <s v="CROATIA"/>
        <s v="CUBA"/>
        <s v="CYPRUS"/>
        <s v="EGYPT"/>
        <s v="ETHIOPIA"/>
        <s v="GEORGIA"/>
        <s v="GERMANY"/>
        <s v="HONG KONG S.A.R."/>
        <s v="INDIA"/>
        <s v="INDONESIA"/>
        <s v="IRAN"/>
        <s v="IRELAND"/>
        <s v="ISRAEL"/>
        <s v="JAPAN"/>
        <s v="JORDAN"/>
        <s v="KAZAKHSTAN"/>
        <s v="KENYA"/>
        <s v="KUWAIT"/>
        <s v="LEBANON"/>
        <s v="MALAYSIA"/>
        <s v="MEXICO"/>
        <s v="MOROCCO"/>
        <s v="NIGERIA"/>
        <s v="NORTH MACEDONIA"/>
        <s v="OMAN"/>
        <s v="PAKISTAN"/>
        <s v="PERU"/>
        <s v="PHILIPPINES"/>
        <s v="ROMANIA"/>
        <s v="RUSSIAN FEDERATION"/>
        <s v="SAUDI ARABIA"/>
        <s v="SENEGAL"/>
        <s v="SERBIA"/>
        <s v="SLOVAKIA"/>
        <s v="SLOVENIA"/>
        <s v="SOUTH AFRICA"/>
        <s v="SOUTH KOREA"/>
        <s v="SYRIA"/>
        <s v="TAIWAN"/>
        <s v="THAILAND"/>
        <s v="TUNISIA"/>
        <s v="TÜRKIYE"/>
        <s v="UKRAINE"/>
        <s v="UNITED ARAB EMIRATES"/>
        <s v="UNITED KINGDOM"/>
        <s v="USA"/>
        <s v="VIETNAM"/>
        <s v="ANGOLA"/>
        <s v="AUSTRIA"/>
        <s v="BELGIUM"/>
        <s v="BURKINA FASO"/>
        <s v="BURUNDI"/>
        <s v="CAMEROON"/>
        <s v="CONGO (DEMOCRATIC REPUBLIC)"/>
        <s v="COTE D'IVOIRE"/>
        <s v="FINLAND"/>
        <s v="FRANCE"/>
        <s v="GREECE"/>
        <s v="HUNGARY"/>
        <s v="ITALY"/>
        <s v="JAMAICA"/>
        <s v="NETHERLANDS"/>
        <s v="PANAMA"/>
        <s v="POLAND"/>
        <s v="PORTUGAL"/>
        <s v="QATAR"/>
        <s v="RWANDA"/>
        <s v="SINGAPORE"/>
        <s v="SPAIN"/>
        <s v="SWITZERLAND"/>
        <s v="TANZANIA"/>
        <s v="UGANDA"/>
        <s v="ARMENIA"/>
        <s v="BELARUS"/>
        <s v="GHANA"/>
        <s v="IRAQ"/>
        <s v="MOLDOVA"/>
        <s v="MONGOLIA"/>
        <s v="UZBEKISTAN"/>
        <s v="ZAMBIA"/>
        <s v="BANGLADESH"/>
        <s v="DENMARK"/>
        <s v="ICELAND"/>
        <s v="MALI"/>
        <s v="NORWAY"/>
        <s v="SWEDEN"/>
        <s v="KOSOVO"/>
        <s v="LITHUANIA"/>
        <s v="MOZAMBIQUE"/>
        <s v="NAMIBIA"/>
        <s v="NEPAL"/>
        <s v="BAHRAIN"/>
        <s v="BENIN"/>
        <s v="BOLIVIA"/>
        <s v="CAMBODIA"/>
        <s v="CENTRAL AFRICAN REPUBLIC"/>
        <s v="CHAD"/>
        <s v="COMOROS"/>
        <s v="CONGO (BRAZZAVILLE)"/>
        <s v="DJIBOUTI"/>
        <s v="DOMINICAN REPUBLIC"/>
        <s v="ECUADOR"/>
        <s v="EQUATORIAL GUINEA"/>
        <s v="GABON"/>
        <s v="GUATEMALA"/>
        <s v="GUINEA"/>
        <s v="HAITI"/>
        <s v="LAOS"/>
        <s v="LATVIA"/>
        <s v="MADAGASCAR"/>
        <s v="MALTA"/>
        <s v="MAURITANIA"/>
        <s v="MAURITIUS"/>
        <s v="MYANMAR"/>
        <s v="NEW ZEALAND"/>
        <s v="NIGER"/>
        <s v="SAINT LUCIA"/>
        <s v="SRI LANKA"/>
        <s v="SUDAN"/>
        <s v="SURINAME"/>
        <s v="TOGO"/>
        <s v="URUGUAY"/>
        <s v="VANUATU"/>
        <s v="VENEZUELA"/>
        <s v="ZIMBABWE"/>
        <s v="BOTSWANA"/>
        <s v="COSTA RICA"/>
        <s v="EL SALVADOR"/>
        <s v="ESTONIA"/>
        <s v="HONDURAS"/>
        <s v="KYRGYZSTAN"/>
        <s v="MONTENEGRO"/>
        <s v="NICARAGUA"/>
        <s v="PALESTINIAN AUTHORITY"/>
        <s v="PARAGUAY"/>
        <s v="TAJIKISTAN"/>
        <s v="TRINIDAD AND TOBAGO"/>
        <s v="TURKMENISTAN"/>
        <s v="LIBYA"/>
        <s v="CZECH REPUBLIC"/>
        <s v="ERITREA"/>
        <s v="SAN MARINO"/>
        <s v="LUXEMBOURG"/>
        <s v="SOUTH SUDAN"/>
        <s v="CAPE VERDE"/>
        <s v="GUINEA-BISSAU"/>
        <s v="MACAO S.A.R."/>
        <s v="SAO TOME AND PRINCIPE"/>
        <s v="TIMOR-LESTE"/>
        <s v="ANDORRA"/>
        <s v="LIBERIA"/>
        <m u="1"/>
        <s v="HOLY SEE (VATICAN CITY STATE)" u="1"/>
        <s v="LIBYAN ARAB JAMAHIRIYA" u="1"/>
        <s v="IRAN, ISLAMIC REPUBLIC OF" u="1"/>
        <s v="COTE IVOIRE" u="1"/>
        <s v="SYRIAN ARAB REPUBLIC" u="1"/>
        <s v="FORMER YUGOSLAV REPUBLIC OF MACEDONIA" u="1"/>
        <s v="SANTA SEDE" u="1"/>
        <s v="LAO PEOPLE'S DEMOCRATIC REPUBLIC" u="1"/>
        <s v="FIJI" u="1"/>
        <s v="MACAO, S.A.R." u="1"/>
        <s v="NORTH KOREA" u="1"/>
        <s v="MONACO" u="1"/>
        <s v="GUINEA BISSAU" u="1"/>
        <s v="TURKEY" u="1"/>
        <s v="VIET NAM" u="1"/>
        <s v="PAPUA NEW GUINEA" u="1"/>
        <s v="PUERTO RICO" u="1"/>
        <s v="CONGO" u="1"/>
        <s v="FORMER YUGOSLAV MACEDONIA" u="1"/>
        <s v="AFGHANISTAN" u="1"/>
        <s v="TAIWAN, PROVINCE OF CHINA" u="1"/>
        <s v="YEMEN" u="1"/>
        <s v="TAIWAN,PROVINCE CHINA" u="1"/>
        <s v="TANZANIA,UND REPUBLIC" u="1"/>
        <s v="MOLDOVA, REPUBLIC OF" u="1"/>
        <s v="KOREA, DEMOCRATIC PEOPLE'S REPUBLIC OF" u="1"/>
        <s v="BRUNEI" u="1"/>
        <s v="HOLY SEE" u="1"/>
        <s v="BHUTAN" u="1"/>
        <s v="CONGO, THE DEMOCRATIC REPUBLIC OF THE" u="1"/>
        <s v="KOREA (DEMOCRATIC PEOPLE'S REPUBLIC)" u="1"/>
        <s v="SIERRA LEONE" u="1"/>
        <s v="SEYCHELLES" u="1"/>
        <s v="TANZANIA, UNITED REPUBLIC OF" u="1"/>
        <s v="PALESTINE" u="1"/>
        <s v="KOREA (REPUBLIC)" u="1"/>
        <s v="MACAO" u="1"/>
        <s v="CONGO, REPUB. DEMOC." u="1"/>
        <s v="KOREA, REPUBLIC OF" u="1"/>
        <s v="MALAWI" u="1"/>
        <s v="RUMANIA" u="1"/>
      </sharedItems>
    </cacheField>
    <cacheField name="Consulate" numFmtId="0">
      <sharedItems/>
    </cacheField>
    <cacheField name="Airport transit visas (ATVs) applied for " numFmtId="1">
      <sharedItems containsString="0" containsBlank="1" containsNumber="1" containsInteger="1" minValue="0" maxValue="2623"/>
    </cacheField>
    <cacheField name=" ATVs issued (including multiple)" numFmtId="1">
      <sharedItems containsString="0" containsBlank="1" containsNumber="1" containsInteger="1" minValue="0" maxValue="2008"/>
    </cacheField>
    <cacheField name="Multiple ATVs issued" numFmtId="1">
      <sharedItems containsString="0" containsBlank="1" containsNumber="1" containsInteger="1" minValue="0" maxValue="1158"/>
    </cacheField>
    <cacheField name="ATVs not issued " numFmtId="1">
      <sharedItems containsString="0" containsBlank="1" containsNumber="1" containsInteger="1" minValue="0" maxValue="566"/>
    </cacheField>
    <cacheField name="Not issued rate for ATVs" numFmtId="164">
      <sharedItems containsMixedTypes="1" containsNumber="1" minValue="0" maxValue="1"/>
    </cacheField>
    <cacheField name="Uniform visas applied for" numFmtId="0">
      <sharedItems containsSemiMixedTypes="0" containsString="0" containsNumber="1" containsInteger="1" minValue="0" maxValue="155896"/>
    </cacheField>
    <cacheField name="Total  uniform visas issued (including MEV) _x000a_" numFmtId="0">
      <sharedItems containsString="0" containsBlank="1" containsNumber="1" containsInteger="1" minValue="0" maxValue="144317"/>
    </cacheField>
    <cacheField name="Multiple entry uniform visas (MEVs) issued" numFmtId="0">
      <sharedItems containsString="0" containsBlank="1" containsNumber="1" containsInteger="1" minValue="0" maxValue="98492"/>
    </cacheField>
    <cacheField name="Share of MEVs on total number of uniform visas issued" numFmtId="164">
      <sharedItems containsMixedTypes="1" containsNumber="1" minValue="0" maxValue="1"/>
    </cacheField>
    <cacheField name="Total LTVs issued" numFmtId="0">
      <sharedItems containsString="0" containsBlank="1" containsNumber="1" containsInteger="1" minValue="0" maxValue="48841"/>
    </cacheField>
    <cacheField name="Uniform visas not issued" numFmtId="0">
      <sharedItems containsString="0" containsBlank="1" containsNumber="1" containsInteger="1" minValue="0" maxValue="66111"/>
    </cacheField>
    <cacheField name="Not issued rate for uniform visas" numFmtId="164">
      <sharedItems containsMixedTypes="1" containsNumber="1" minValue="0" maxValue="1"/>
    </cacheField>
    <cacheField name="Total ATVs and uniform visas applied for" numFmtId="3">
      <sharedItems containsMixedTypes="1" containsNumber="1" containsInteger="1" minValue="1" maxValue="155898"/>
    </cacheField>
    <cacheField name="Total ATVs and uniform visas issued  (including multiple ATVs, MEVs and LTVs) " numFmtId="3">
      <sharedItems containsMixedTypes="1" containsNumber="1" containsInteger="1" minValue="1" maxValue="144403"/>
    </cacheField>
    <cacheField name="Total ATVs and uniform visas not issued" numFmtId="3">
      <sharedItems containsMixedTypes="1" containsNumber="1" containsInteger="1" minValue="1" maxValue="66112"/>
    </cacheField>
    <cacheField name="Not issued rate for ATVs and uniform visas " numFmtId="164">
      <sharedItems containsMixedTypes="1" containsNumber="1" minValue="7.4738415545590436E-4" maxValue="0.977777777777777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6">
  <r>
    <x v="0"/>
    <x v="0"/>
    <s v="TIRANA"/>
    <m/>
    <m/>
    <m/>
    <m/>
    <s v=""/>
    <n v="50"/>
    <n v="39"/>
    <n v="33"/>
    <n v="0.84615384615384615"/>
    <n v="42"/>
    <n v="6"/>
    <n v="6.8965517241379309E-2"/>
    <n v="50"/>
    <n v="81"/>
    <n v="6"/>
    <n v="6.8965517241379309E-2"/>
  </r>
  <r>
    <x v="0"/>
    <x v="1"/>
    <s v="ALGIERS"/>
    <m/>
    <m/>
    <m/>
    <m/>
    <s v=""/>
    <n v="2047"/>
    <n v="1213"/>
    <n v="763"/>
    <n v="0.62901896125309154"/>
    <n v="3"/>
    <n v="831"/>
    <n v="0.40595994137762581"/>
    <n v="2047"/>
    <n v="1216"/>
    <n v="831"/>
    <n v="0.40595994137762581"/>
  </r>
  <r>
    <x v="0"/>
    <x v="2"/>
    <s v="BUENOS AIRES"/>
    <m/>
    <m/>
    <m/>
    <m/>
    <s v=""/>
    <n v="18"/>
    <n v="18"/>
    <n v="18"/>
    <n v="1"/>
    <m/>
    <m/>
    <n v="0"/>
    <n v="18"/>
    <n v="18"/>
    <s v=""/>
    <s v=""/>
  </r>
  <r>
    <x v="0"/>
    <x v="3"/>
    <s v="CANBERRA"/>
    <m/>
    <m/>
    <m/>
    <m/>
    <s v=""/>
    <n v="1776"/>
    <n v="1751"/>
    <n v="1636"/>
    <n v="0.93432324386065102"/>
    <n v="3"/>
    <n v="22"/>
    <n v="1.2387387387387387E-2"/>
    <n v="1776"/>
    <n v="1754"/>
    <n v="22"/>
    <n v="1.2387387387387387E-2"/>
  </r>
  <r>
    <x v="0"/>
    <x v="4"/>
    <s v="BAKU"/>
    <m/>
    <m/>
    <m/>
    <m/>
    <s v=""/>
    <n v="1788"/>
    <n v="1751"/>
    <n v="1439"/>
    <n v="0.82181610508280978"/>
    <n v="4"/>
    <n v="33"/>
    <n v="1.8456375838926176E-2"/>
    <n v="1788"/>
    <n v="1755"/>
    <n v="33"/>
    <n v="1.8456375838926176E-2"/>
  </r>
  <r>
    <x v="0"/>
    <x v="5"/>
    <s v="SARAJEVO"/>
    <m/>
    <m/>
    <m/>
    <m/>
    <s v=""/>
    <n v="1543"/>
    <n v="1270"/>
    <n v="1110"/>
    <n v="0.87401574803149606"/>
    <n v="260"/>
    <n v="13"/>
    <n v="8.4251458198314963E-3"/>
    <n v="1543"/>
    <n v="1530"/>
    <n v="13"/>
    <n v="8.4251458198314963E-3"/>
  </r>
  <r>
    <x v="0"/>
    <x v="6"/>
    <s v="BRASILIA"/>
    <m/>
    <m/>
    <m/>
    <m/>
    <s v=""/>
    <n v="50"/>
    <n v="23"/>
    <n v="23"/>
    <n v="1"/>
    <n v="27"/>
    <m/>
    <n v="0"/>
    <n v="50"/>
    <n v="50"/>
    <s v=""/>
    <s v=""/>
  </r>
  <r>
    <x v="0"/>
    <x v="7"/>
    <s v="SOFIA"/>
    <m/>
    <m/>
    <m/>
    <m/>
    <s v=""/>
    <n v="382"/>
    <n v="367"/>
    <n v="345"/>
    <n v="0.94005449591280654"/>
    <n v="11"/>
    <n v="4"/>
    <n v="1.0471204188481676E-2"/>
    <n v="382"/>
    <n v="378"/>
    <n v="4"/>
    <n v="1.0471204188481676E-2"/>
  </r>
  <r>
    <x v="0"/>
    <x v="8"/>
    <s v="OTTAWA"/>
    <m/>
    <m/>
    <m/>
    <m/>
    <s v=""/>
    <n v="651"/>
    <n v="632"/>
    <n v="116"/>
    <n v="0.18354430379746836"/>
    <n v="11"/>
    <n v="8"/>
    <n v="1.2288786482334869E-2"/>
    <n v="651"/>
    <n v="643"/>
    <n v="8"/>
    <n v="1.2288786482334869E-2"/>
  </r>
  <r>
    <x v="0"/>
    <x v="9"/>
    <s v="SANTIAGO DE CHILE"/>
    <m/>
    <m/>
    <m/>
    <m/>
    <s v=""/>
    <n v="21"/>
    <n v="21"/>
    <n v="21"/>
    <n v="1"/>
    <m/>
    <m/>
    <n v="0"/>
    <n v="21"/>
    <n v="21"/>
    <s v=""/>
    <s v=""/>
  </r>
  <r>
    <x v="0"/>
    <x v="10"/>
    <s v="BEIJING"/>
    <m/>
    <m/>
    <m/>
    <m/>
    <s v=""/>
    <n v="1129"/>
    <n v="819"/>
    <n v="335"/>
    <n v="0.40903540903540903"/>
    <m/>
    <n v="310"/>
    <n v="0.27457927369353408"/>
    <n v="1129"/>
    <n v="819"/>
    <n v="310"/>
    <n v="0.27457927369353408"/>
  </r>
  <r>
    <x v="0"/>
    <x v="10"/>
    <s v="SHANGHAI"/>
    <m/>
    <m/>
    <m/>
    <m/>
    <s v=""/>
    <n v="488"/>
    <n v="471"/>
    <n v="170"/>
    <n v="0.36093418259023352"/>
    <m/>
    <n v="17"/>
    <n v="3.4836065573770489E-2"/>
    <n v="488"/>
    <n v="471"/>
    <n v="17"/>
    <n v="3.4836065573770489E-2"/>
  </r>
  <r>
    <x v="0"/>
    <x v="11"/>
    <s v="BOGOTA"/>
    <m/>
    <m/>
    <m/>
    <m/>
    <s v=""/>
    <n v="29"/>
    <n v="28"/>
    <n v="27"/>
    <n v="0.9642857142857143"/>
    <n v="1"/>
    <m/>
    <n v="0"/>
    <n v="29"/>
    <n v="29"/>
    <s v=""/>
    <s v=""/>
  </r>
  <r>
    <x v="0"/>
    <x v="12"/>
    <s v="ZAGREB"/>
    <m/>
    <m/>
    <m/>
    <m/>
    <s v=""/>
    <n v="260"/>
    <n v="158"/>
    <n v="97"/>
    <n v="0.61392405063291144"/>
    <n v="13"/>
    <n v="89"/>
    <n v="0.34230769230769231"/>
    <n v="260"/>
    <n v="171"/>
    <n v="89"/>
    <n v="0.34230769230769231"/>
  </r>
  <r>
    <x v="0"/>
    <x v="13"/>
    <s v="HAVANA"/>
    <m/>
    <m/>
    <m/>
    <m/>
    <s v=""/>
    <n v="667"/>
    <n v="428"/>
    <n v="73"/>
    <n v="0.17056074766355139"/>
    <m/>
    <n v="239"/>
    <n v="0.35832083958020988"/>
    <n v="667"/>
    <n v="428"/>
    <n v="239"/>
    <n v="0.35832083958020988"/>
  </r>
  <r>
    <x v="0"/>
    <x v="14"/>
    <s v="NICOSIA"/>
    <m/>
    <m/>
    <m/>
    <m/>
    <s v=""/>
    <n v="1588"/>
    <n v="1532"/>
    <n v="940"/>
    <n v="0.61357702349869447"/>
    <n v="4"/>
    <n v="52"/>
    <n v="3.2745591939546598E-2"/>
    <n v="1588"/>
    <n v="1536"/>
    <n v="52"/>
    <n v="3.2745591939546598E-2"/>
  </r>
  <r>
    <x v="0"/>
    <x v="15"/>
    <s v="CAIRO"/>
    <m/>
    <m/>
    <m/>
    <m/>
    <s v=""/>
    <n v="3529"/>
    <n v="2947"/>
    <n v="2167"/>
    <n v="0.73532405836443837"/>
    <n v="16"/>
    <n v="566"/>
    <n v="0.16038537829413432"/>
    <n v="3529"/>
    <n v="2963"/>
    <n v="566"/>
    <n v="0.16038537829413432"/>
  </r>
  <r>
    <x v="0"/>
    <x v="16"/>
    <s v="ADDIS ABEBA"/>
    <n v="1"/>
    <n v="1"/>
    <m/>
    <m/>
    <n v="0"/>
    <n v="1099"/>
    <n v="743"/>
    <n v="123"/>
    <n v="0.16554508748317631"/>
    <n v="11"/>
    <n v="345"/>
    <n v="0.31392174704276615"/>
    <n v="1100"/>
    <n v="755"/>
    <n v="345"/>
    <n v="0.31363636363636366"/>
  </r>
  <r>
    <x v="0"/>
    <x v="17"/>
    <s v="TBILISSI"/>
    <m/>
    <m/>
    <m/>
    <m/>
    <s v=""/>
    <n v="7"/>
    <n v="6"/>
    <m/>
    <n v="0"/>
    <m/>
    <n v="1"/>
    <n v="0.14285714285714285"/>
    <n v="7"/>
    <n v="6"/>
    <n v="1"/>
    <n v="0.14285714285714285"/>
  </r>
  <r>
    <x v="0"/>
    <x v="18"/>
    <s v="MUNICH"/>
    <m/>
    <m/>
    <m/>
    <m/>
    <s v=""/>
    <n v="129"/>
    <n v="123"/>
    <n v="123"/>
    <n v="1"/>
    <n v="5"/>
    <n v="1"/>
    <n v="7.7519379844961239E-3"/>
    <n v="129"/>
    <n v="128"/>
    <n v="1"/>
    <n v="7.7519379844961239E-3"/>
  </r>
  <r>
    <x v="0"/>
    <x v="19"/>
    <s v="HONG KONG"/>
    <m/>
    <m/>
    <m/>
    <m/>
    <s v=""/>
    <n v="183"/>
    <n v="181"/>
    <n v="57"/>
    <n v="0.31491712707182318"/>
    <m/>
    <n v="2"/>
    <n v="1.092896174863388E-2"/>
    <n v="183"/>
    <n v="181"/>
    <n v="2"/>
    <n v="1.092896174863388E-2"/>
  </r>
  <r>
    <x v="0"/>
    <x v="20"/>
    <s v="NEW DELHI"/>
    <m/>
    <m/>
    <m/>
    <m/>
    <s v=""/>
    <n v="24791"/>
    <n v="18835"/>
    <n v="17707"/>
    <n v="0.94011149455800369"/>
    <n v="11"/>
    <n v="5945"/>
    <n v="0.23980476785930377"/>
    <n v="24791"/>
    <n v="18846"/>
    <n v="5945"/>
    <n v="0.23980476785930377"/>
  </r>
  <r>
    <x v="0"/>
    <x v="21"/>
    <s v="JAKARTA"/>
    <m/>
    <m/>
    <m/>
    <m/>
    <s v=""/>
    <n v="4442"/>
    <n v="4426"/>
    <n v="3629"/>
    <n v="0.81992769995481252"/>
    <m/>
    <n v="16"/>
    <n v="3.6019810895992796E-3"/>
    <n v="4442"/>
    <n v="4426"/>
    <n v="16"/>
    <n v="3.6019810895992796E-3"/>
  </r>
  <r>
    <x v="0"/>
    <x v="22"/>
    <s v="TEHERAN"/>
    <m/>
    <m/>
    <m/>
    <m/>
    <s v=""/>
    <n v="4343"/>
    <n v="3236"/>
    <n v="2253"/>
    <n v="0.696229913473424"/>
    <n v="133"/>
    <n v="974"/>
    <n v="0.22426893852175916"/>
    <n v="4343"/>
    <n v="3369"/>
    <n v="974"/>
    <n v="0.22426893852175916"/>
  </r>
  <r>
    <x v="0"/>
    <x v="23"/>
    <s v="DUBLIN"/>
    <m/>
    <m/>
    <m/>
    <m/>
    <s v=""/>
    <n v="897"/>
    <n v="867"/>
    <n v="311"/>
    <n v="0.35870818915801617"/>
    <m/>
    <n v="30"/>
    <n v="3.3444816053511704E-2"/>
    <n v="897"/>
    <n v="867"/>
    <n v="30"/>
    <n v="3.3444816053511704E-2"/>
  </r>
  <r>
    <x v="0"/>
    <x v="24"/>
    <s v="TEL AVIV"/>
    <m/>
    <m/>
    <m/>
    <m/>
    <s v=""/>
    <n v="556"/>
    <n v="483"/>
    <n v="99"/>
    <n v="0.20496894409937888"/>
    <n v="16"/>
    <n v="57"/>
    <n v="0.10251798561151079"/>
    <n v="556"/>
    <n v="499"/>
    <n v="57"/>
    <n v="0.10251798561151079"/>
  </r>
  <r>
    <x v="0"/>
    <x v="25"/>
    <s v="TOKYO"/>
    <m/>
    <m/>
    <m/>
    <m/>
    <s v=""/>
    <n v="218"/>
    <n v="216"/>
    <n v="59"/>
    <n v="0.27314814814814814"/>
    <m/>
    <n v="2"/>
    <n v="9.1743119266055051E-3"/>
    <n v="218"/>
    <n v="216"/>
    <n v="2"/>
    <n v="9.1743119266055051E-3"/>
  </r>
  <r>
    <x v="0"/>
    <x v="26"/>
    <s v="AMMAN"/>
    <m/>
    <m/>
    <m/>
    <m/>
    <s v=""/>
    <n v="4147"/>
    <n v="3367"/>
    <n v="995"/>
    <n v="0.29551529551529554"/>
    <n v="40"/>
    <n v="767"/>
    <n v="0.18375658840440826"/>
    <n v="4147"/>
    <n v="3407"/>
    <n v="767"/>
    <n v="0.18375658840440826"/>
  </r>
  <r>
    <x v="0"/>
    <x v="27"/>
    <s v="ASTANA"/>
    <m/>
    <m/>
    <m/>
    <m/>
    <s v=""/>
    <n v="4246"/>
    <n v="3126"/>
    <n v="671"/>
    <n v="0.2146513115802943"/>
    <m/>
    <n v="1138"/>
    <n v="0.2668855534709193"/>
    <n v="4246"/>
    <n v="3126"/>
    <n v="1138"/>
    <n v="0.2668855534709193"/>
  </r>
  <r>
    <x v="0"/>
    <x v="28"/>
    <s v="NAIROBI"/>
    <m/>
    <m/>
    <m/>
    <m/>
    <s v=""/>
    <n v="1257"/>
    <n v="865"/>
    <n v="372"/>
    <n v="0.4300578034682081"/>
    <m/>
    <n v="392"/>
    <n v="0.3118536197295147"/>
    <n v="1257"/>
    <n v="865"/>
    <n v="392"/>
    <n v="0.3118536197295147"/>
  </r>
  <r>
    <x v="0"/>
    <x v="29"/>
    <s v="KUWAIT"/>
    <m/>
    <m/>
    <m/>
    <m/>
    <s v=""/>
    <n v="4950"/>
    <n v="4461"/>
    <n v="3693"/>
    <n v="0.82784129119031602"/>
    <n v="70"/>
    <n v="419"/>
    <n v="8.464646464646465E-2"/>
    <n v="4950"/>
    <n v="4531"/>
    <n v="419"/>
    <n v="8.464646464646465E-2"/>
  </r>
  <r>
    <x v="0"/>
    <x v="30"/>
    <s v="BEIRUT"/>
    <m/>
    <m/>
    <m/>
    <m/>
    <s v=""/>
    <n v="526"/>
    <n v="415"/>
    <n v="133"/>
    <n v="0.32048192771084338"/>
    <n v="3"/>
    <n v="108"/>
    <n v="0.20532319391634982"/>
    <n v="526"/>
    <n v="418"/>
    <n v="108"/>
    <n v="0.20532319391634982"/>
  </r>
  <r>
    <x v="0"/>
    <x v="31"/>
    <s v="KUALA LUMPUR"/>
    <m/>
    <m/>
    <m/>
    <m/>
    <s v=""/>
    <n v="486"/>
    <n v="470"/>
    <n v="172"/>
    <n v="0.36595744680851061"/>
    <m/>
    <n v="16"/>
    <n v="3.292181069958848E-2"/>
    <n v="486"/>
    <n v="470"/>
    <n v="16"/>
    <n v="3.292181069958848E-2"/>
  </r>
  <r>
    <x v="0"/>
    <x v="32"/>
    <s v="MEXICO CITY"/>
    <m/>
    <m/>
    <m/>
    <m/>
    <s v=""/>
    <n v="34"/>
    <n v="30"/>
    <n v="30"/>
    <n v="1"/>
    <n v="4"/>
    <m/>
    <n v="0"/>
    <n v="34"/>
    <n v="34"/>
    <s v=""/>
    <s v=""/>
  </r>
  <r>
    <x v="0"/>
    <x v="33"/>
    <s v="RABAT"/>
    <m/>
    <m/>
    <m/>
    <m/>
    <s v=""/>
    <n v="1503"/>
    <n v="956"/>
    <n v="584"/>
    <n v="0.61087866108786615"/>
    <n v="4"/>
    <n v="534"/>
    <n v="0.35742971887550201"/>
    <n v="1503"/>
    <n v="960"/>
    <n v="534"/>
    <n v="0.35742971887550201"/>
  </r>
  <r>
    <x v="0"/>
    <x v="34"/>
    <s v="ABUJA"/>
    <m/>
    <m/>
    <m/>
    <m/>
    <s v=""/>
    <n v="1720"/>
    <n v="1093"/>
    <n v="844"/>
    <n v="0.77218664226898448"/>
    <n v="4"/>
    <n v="623"/>
    <n v="0.36220930232558141"/>
    <n v="1720"/>
    <n v="1097"/>
    <n v="623"/>
    <n v="0.36220930232558141"/>
  </r>
  <r>
    <x v="0"/>
    <x v="35"/>
    <s v="SKOPJE"/>
    <m/>
    <m/>
    <m/>
    <m/>
    <s v=""/>
    <n v="861"/>
    <n v="144"/>
    <n v="144"/>
    <n v="1"/>
    <n v="639"/>
    <n v="78"/>
    <n v="9.0592334494773524E-2"/>
    <n v="861"/>
    <n v="783"/>
    <n v="78"/>
    <n v="9.0592334494773524E-2"/>
  </r>
  <r>
    <x v="0"/>
    <x v="36"/>
    <s v="MUSCAT"/>
    <m/>
    <m/>
    <m/>
    <m/>
    <s v=""/>
    <n v="1914"/>
    <n v="1830"/>
    <n v="1699"/>
    <n v="0.92841530054644805"/>
    <m/>
    <n v="84"/>
    <n v="4.3887147335423198E-2"/>
    <n v="1914"/>
    <n v="1830"/>
    <n v="84"/>
    <n v="4.3887147335423198E-2"/>
  </r>
  <r>
    <x v="0"/>
    <x v="37"/>
    <s v="ISLAMABAD"/>
    <m/>
    <m/>
    <m/>
    <m/>
    <s v=""/>
    <n v="1363"/>
    <n v="668"/>
    <n v="509"/>
    <n v="0.7619760479041916"/>
    <m/>
    <n v="84"/>
    <n v="0.11170212765957446"/>
    <n v="1363"/>
    <n v="668"/>
    <n v="84"/>
    <n v="0.11170212765957446"/>
  </r>
  <r>
    <x v="0"/>
    <x v="38"/>
    <s v="LIMA"/>
    <m/>
    <m/>
    <m/>
    <m/>
    <s v=""/>
    <n v="27"/>
    <n v="27"/>
    <n v="27"/>
    <n v="1"/>
    <m/>
    <m/>
    <n v="0"/>
    <n v="27"/>
    <n v="27"/>
    <s v=""/>
    <s v=""/>
  </r>
  <r>
    <x v="0"/>
    <x v="39"/>
    <s v="MANILA"/>
    <m/>
    <m/>
    <m/>
    <m/>
    <s v=""/>
    <n v="2404"/>
    <n v="2195"/>
    <n v="2159"/>
    <n v="0.98359908883826874"/>
    <m/>
    <n v="209"/>
    <n v="8.693843594009984E-2"/>
    <n v="2404"/>
    <n v="2195"/>
    <n v="209"/>
    <n v="8.693843594009984E-2"/>
  </r>
  <r>
    <x v="0"/>
    <x v="40"/>
    <s v="BUCHAREST"/>
    <m/>
    <m/>
    <m/>
    <m/>
    <s v=""/>
    <n v="193"/>
    <n v="181"/>
    <n v="66"/>
    <n v="0.36464088397790057"/>
    <n v="3"/>
    <n v="9"/>
    <n v="4.6632124352331605E-2"/>
    <n v="193"/>
    <n v="184"/>
    <n v="9"/>
    <n v="4.6632124352331605E-2"/>
  </r>
  <r>
    <x v="0"/>
    <x v="41"/>
    <s v="MURMANSK"/>
    <m/>
    <m/>
    <m/>
    <m/>
    <s v=""/>
    <n v="13292"/>
    <n v="9523"/>
    <n v="6348"/>
    <n v="0.66659666071616086"/>
    <n v="79"/>
    <n v="3690"/>
    <n v="0.27761059283779715"/>
    <n v="13292"/>
    <n v="9602"/>
    <n v="3690"/>
    <n v="0.27761059283779715"/>
  </r>
  <r>
    <x v="0"/>
    <x v="42"/>
    <s v="RIYADH"/>
    <m/>
    <m/>
    <m/>
    <m/>
    <s v=""/>
    <n v="16695"/>
    <n v="16387"/>
    <n v="14216"/>
    <n v="0.86751693415512299"/>
    <n v="11"/>
    <n v="297"/>
    <n v="1.778975741239892E-2"/>
    <n v="16695"/>
    <n v="16398"/>
    <n v="297"/>
    <n v="1.778975741239892E-2"/>
  </r>
  <r>
    <x v="0"/>
    <x v="43"/>
    <s v="DAKAR"/>
    <m/>
    <m/>
    <m/>
    <m/>
    <s v=""/>
    <n v="613"/>
    <n v="375"/>
    <n v="98"/>
    <n v="0.26133333333333331"/>
    <n v="1"/>
    <n v="237"/>
    <n v="0.38662316476345843"/>
    <n v="613"/>
    <n v="376"/>
    <n v="237"/>
    <n v="0.38662316476345843"/>
  </r>
  <r>
    <x v="0"/>
    <x v="44"/>
    <s v="BELGRADE"/>
    <m/>
    <m/>
    <m/>
    <m/>
    <s v=""/>
    <n v="795"/>
    <n v="758"/>
    <n v="729"/>
    <n v="0.96174142480211078"/>
    <n v="16"/>
    <n v="21"/>
    <n v="2.6415094339622643E-2"/>
    <n v="795"/>
    <n v="774"/>
    <n v="21"/>
    <n v="2.6415094339622643E-2"/>
  </r>
  <r>
    <x v="0"/>
    <x v="45"/>
    <s v="BRATISLAVA"/>
    <m/>
    <m/>
    <m/>
    <m/>
    <s v=""/>
    <n v="80"/>
    <n v="77"/>
    <n v="77"/>
    <n v="1"/>
    <n v="2"/>
    <n v="1"/>
    <n v="1.2500000000000001E-2"/>
    <n v="80"/>
    <n v="79"/>
    <n v="1"/>
    <n v="1.2500000000000001E-2"/>
  </r>
  <r>
    <x v="0"/>
    <x v="46"/>
    <s v="LJUBLJANA"/>
    <m/>
    <m/>
    <m/>
    <m/>
    <s v=""/>
    <n v="54"/>
    <n v="51"/>
    <n v="50"/>
    <n v="0.98039215686274506"/>
    <n v="2"/>
    <n v="1"/>
    <n v="1.8518518518518517E-2"/>
    <n v="54"/>
    <n v="53"/>
    <n v="1"/>
    <n v="1.8518518518518517E-2"/>
  </r>
  <r>
    <x v="0"/>
    <x v="47"/>
    <s v="PRETORIA"/>
    <m/>
    <m/>
    <m/>
    <m/>
    <s v=""/>
    <n v="5552"/>
    <n v="5301"/>
    <n v="4200"/>
    <n v="0.79230333899264294"/>
    <n v="66"/>
    <n v="185"/>
    <n v="3.3321325648414987E-2"/>
    <n v="5552"/>
    <n v="5367"/>
    <n v="185"/>
    <n v="3.3321325648414987E-2"/>
  </r>
  <r>
    <x v="0"/>
    <x v="48"/>
    <s v="SEOUL"/>
    <m/>
    <m/>
    <m/>
    <m/>
    <s v=""/>
    <n v="107"/>
    <n v="97"/>
    <n v="97"/>
    <n v="1"/>
    <m/>
    <n v="10"/>
    <n v="9.3457943925233641E-2"/>
    <n v="107"/>
    <n v="97"/>
    <n v="10"/>
    <n v="9.3457943925233641E-2"/>
  </r>
  <r>
    <x v="0"/>
    <x v="49"/>
    <s v="DAMASCUS"/>
    <m/>
    <m/>
    <m/>
    <m/>
    <s v=""/>
    <n v="358"/>
    <n v="153"/>
    <n v="85"/>
    <n v="0.55555555555555558"/>
    <n v="8"/>
    <n v="197"/>
    <n v="0.55027932960893855"/>
    <n v="358"/>
    <n v="161"/>
    <n v="197"/>
    <n v="0.55027932960893855"/>
  </r>
  <r>
    <x v="0"/>
    <x v="50"/>
    <s v="TAIPEI"/>
    <m/>
    <m/>
    <m/>
    <m/>
    <s v=""/>
    <n v="74"/>
    <n v="72"/>
    <n v="72"/>
    <n v="1"/>
    <m/>
    <n v="2"/>
    <n v="2.7027027027027029E-2"/>
    <n v="74"/>
    <n v="72"/>
    <n v="2"/>
    <n v="2.7027027027027029E-2"/>
  </r>
  <r>
    <x v="0"/>
    <x v="51"/>
    <s v="BANGKOK"/>
    <m/>
    <m/>
    <m/>
    <m/>
    <s v=""/>
    <n v="8453"/>
    <n v="8140"/>
    <n v="7819"/>
    <n v="0.96056511056511051"/>
    <n v="1"/>
    <n v="312"/>
    <n v="3.6909972790725186E-2"/>
    <n v="8453"/>
    <n v="8141"/>
    <n v="312"/>
    <n v="3.6909972790725186E-2"/>
  </r>
  <r>
    <x v="0"/>
    <x v="52"/>
    <s v="TUNIS"/>
    <m/>
    <m/>
    <m/>
    <m/>
    <s v=""/>
    <n v="2152"/>
    <n v="1295"/>
    <n v="548"/>
    <n v="0.42316602316602314"/>
    <n v="5"/>
    <n v="852"/>
    <n v="0.39591078066914498"/>
    <n v="2152"/>
    <n v="1300"/>
    <n v="852"/>
    <n v="0.39591078066914498"/>
  </r>
  <r>
    <x v="0"/>
    <x v="53"/>
    <s v="ISTANBUL"/>
    <m/>
    <m/>
    <m/>
    <m/>
    <s v=""/>
    <n v="12815"/>
    <n v="10189"/>
    <n v="7782"/>
    <n v="0.76376484444008241"/>
    <n v="13"/>
    <n v="2613"/>
    <n v="0.2039016777214202"/>
    <n v="12815"/>
    <n v="10202"/>
    <n v="2613"/>
    <n v="0.2039016777214202"/>
  </r>
  <r>
    <x v="0"/>
    <x v="54"/>
    <s v="KYIV"/>
    <m/>
    <m/>
    <m/>
    <m/>
    <s v=""/>
    <n v="98"/>
    <n v="77"/>
    <n v="56"/>
    <n v="0.72727272727272729"/>
    <m/>
    <n v="21"/>
    <n v="0.21428571428571427"/>
    <n v="98"/>
    <n v="77"/>
    <n v="21"/>
    <n v="0.21428571428571427"/>
  </r>
  <r>
    <x v="0"/>
    <x v="55"/>
    <s v="ABU DHABI"/>
    <m/>
    <m/>
    <m/>
    <m/>
    <s v=""/>
    <n v="5800"/>
    <n v="4543"/>
    <n v="3207"/>
    <n v="0.70592119744662118"/>
    <n v="177"/>
    <n v="1080"/>
    <n v="0.18620689655172415"/>
    <n v="5800"/>
    <n v="4720"/>
    <n v="1080"/>
    <n v="0.18620689655172415"/>
  </r>
  <r>
    <x v="0"/>
    <x v="56"/>
    <s v="LONDON"/>
    <n v="5"/>
    <n v="5"/>
    <m/>
    <m/>
    <n v="0"/>
    <n v="2729"/>
    <n v="2525"/>
    <n v="578"/>
    <n v="0.22891089108910892"/>
    <n v="13"/>
    <n v="191"/>
    <n v="6.9989006962257239E-2"/>
    <n v="2734"/>
    <n v="2543"/>
    <n v="191"/>
    <n v="6.9861009509875643E-2"/>
  </r>
  <r>
    <x v="0"/>
    <x v="57"/>
    <s v="LOS ANGELES, CA"/>
    <m/>
    <m/>
    <m/>
    <m/>
    <s v=""/>
    <n v="748"/>
    <n v="729"/>
    <n v="700"/>
    <n v="0.96021947873799729"/>
    <n v="1"/>
    <n v="18"/>
    <n v="2.4064171122994651E-2"/>
    <n v="748"/>
    <n v="730"/>
    <n v="18"/>
    <n v="2.4064171122994651E-2"/>
  </r>
  <r>
    <x v="0"/>
    <x v="57"/>
    <s v="NEW YORK, NY"/>
    <m/>
    <m/>
    <m/>
    <m/>
    <s v=""/>
    <n v="1249"/>
    <n v="1181"/>
    <n v="702"/>
    <n v="0.59441151566469097"/>
    <n v="16"/>
    <n v="52"/>
    <n v="4.1633306645316254E-2"/>
    <n v="1249"/>
    <n v="1197"/>
    <n v="52"/>
    <n v="4.1633306645316254E-2"/>
  </r>
  <r>
    <x v="0"/>
    <x v="57"/>
    <s v="WASHINGTON, DC"/>
    <m/>
    <m/>
    <m/>
    <m/>
    <s v=""/>
    <n v="484"/>
    <n v="459"/>
    <n v="454"/>
    <n v="0.98910675381263613"/>
    <n v="2"/>
    <n v="23"/>
    <n v="4.7520661157024795E-2"/>
    <n v="484"/>
    <n v="461"/>
    <n v="23"/>
    <n v="4.7520661157024795E-2"/>
  </r>
  <r>
    <x v="0"/>
    <x v="58"/>
    <s v="HANOI"/>
    <m/>
    <m/>
    <m/>
    <m/>
    <s v=""/>
    <n v="1106"/>
    <n v="931"/>
    <n v="226"/>
    <n v="0.24274973147153597"/>
    <n v="18"/>
    <n v="157"/>
    <n v="0.14195298372513562"/>
    <n v="1106"/>
    <n v="949"/>
    <n v="157"/>
    <n v="0.14195298372513562"/>
  </r>
  <r>
    <x v="1"/>
    <x v="0"/>
    <s v="TIRANA"/>
    <m/>
    <m/>
    <m/>
    <m/>
    <s v=""/>
    <n v="0"/>
    <m/>
    <m/>
    <s v=""/>
    <n v="24"/>
    <m/>
    <n v="0"/>
    <s v=""/>
    <n v="24"/>
    <s v=""/>
    <s v=""/>
  </r>
  <r>
    <x v="1"/>
    <x v="1"/>
    <s v="ALGIERS"/>
    <m/>
    <m/>
    <m/>
    <m/>
    <s v=""/>
    <n v="6005"/>
    <n v="3078"/>
    <n v="1449"/>
    <n v="0.47076023391812866"/>
    <m/>
    <n v="2503"/>
    <n v="0.44848593442035478"/>
    <n v="6005"/>
    <n v="3078"/>
    <n v="2503"/>
    <n v="0.44848593442035478"/>
  </r>
  <r>
    <x v="1"/>
    <x v="59"/>
    <s v="LUANDA"/>
    <m/>
    <m/>
    <m/>
    <m/>
    <s v=""/>
    <n v="1353"/>
    <n v="670"/>
    <n v="250"/>
    <n v="0.37313432835820898"/>
    <n v="4"/>
    <n v="581"/>
    <n v="0.46294820717131474"/>
    <n v="1353"/>
    <n v="674"/>
    <n v="581"/>
    <n v="0.46294820717131474"/>
  </r>
  <r>
    <x v="1"/>
    <x v="2"/>
    <s v="BUENOS AIRES"/>
    <m/>
    <m/>
    <m/>
    <m/>
    <s v=""/>
    <n v="10"/>
    <n v="7"/>
    <n v="4"/>
    <n v="0.5714285714285714"/>
    <m/>
    <n v="1"/>
    <n v="0.125"/>
    <n v="10"/>
    <n v="7"/>
    <n v="1"/>
    <n v="0.125"/>
  </r>
  <r>
    <x v="1"/>
    <x v="3"/>
    <s v="CANBERRA"/>
    <m/>
    <m/>
    <m/>
    <m/>
    <s v=""/>
    <n v="248"/>
    <n v="226"/>
    <n v="73"/>
    <n v="0.32300884955752213"/>
    <m/>
    <n v="2"/>
    <n v="8.771929824561403E-3"/>
    <n v="248"/>
    <n v="226"/>
    <n v="2"/>
    <n v="8.771929824561403E-3"/>
  </r>
  <r>
    <x v="1"/>
    <x v="60"/>
    <s v="VIENNA"/>
    <m/>
    <m/>
    <m/>
    <m/>
    <s v=""/>
    <n v="1"/>
    <n v="1"/>
    <n v="1"/>
    <n v="1"/>
    <m/>
    <m/>
    <n v="0"/>
    <n v="1"/>
    <n v="1"/>
    <s v=""/>
    <s v=""/>
  </r>
  <r>
    <x v="1"/>
    <x v="61"/>
    <s v="BRUSSELS"/>
    <m/>
    <m/>
    <m/>
    <m/>
    <s v=""/>
    <n v="35"/>
    <n v="32"/>
    <n v="8"/>
    <n v="0.25"/>
    <n v="17"/>
    <n v="0"/>
    <n v="0"/>
    <n v="35"/>
    <n v="49"/>
    <s v=""/>
    <s v=""/>
  </r>
  <r>
    <x v="1"/>
    <x v="6"/>
    <s v="SAO PAULO"/>
    <m/>
    <m/>
    <m/>
    <m/>
    <s v=""/>
    <n v="44"/>
    <n v="29"/>
    <n v="11"/>
    <n v="0.37931034482758619"/>
    <m/>
    <n v="11"/>
    <n v="0.27500000000000002"/>
    <n v="44"/>
    <n v="29"/>
    <n v="11"/>
    <n v="0.27500000000000002"/>
  </r>
  <r>
    <x v="1"/>
    <x v="7"/>
    <s v="SOFIA"/>
    <m/>
    <m/>
    <m/>
    <m/>
    <s v=""/>
    <n v="163"/>
    <n v="132"/>
    <n v="91"/>
    <n v="0.68939393939393945"/>
    <m/>
    <n v="18"/>
    <n v="0.12"/>
    <n v="163"/>
    <n v="132"/>
    <n v="18"/>
    <n v="0.12"/>
  </r>
  <r>
    <x v="1"/>
    <x v="62"/>
    <s v="OUAGADOUGOU"/>
    <m/>
    <m/>
    <m/>
    <m/>
    <s v=""/>
    <n v="2247"/>
    <n v="1695"/>
    <n v="693"/>
    <n v="0.40884955752212387"/>
    <n v="4"/>
    <n v="373"/>
    <n v="0.18001930501930502"/>
    <n v="2247"/>
    <n v="1699"/>
    <n v="373"/>
    <n v="0.18001930501930502"/>
  </r>
  <r>
    <x v="1"/>
    <x v="63"/>
    <s v="BUJUMBURA"/>
    <n v="2"/>
    <n v="1"/>
    <n v="1"/>
    <n v="1"/>
    <n v="0.5"/>
    <n v="3046"/>
    <n v="1846"/>
    <n v="637"/>
    <n v="0.34507042253521125"/>
    <n v="3"/>
    <n v="1094"/>
    <n v="0.37172952769283046"/>
    <n v="3048"/>
    <n v="1850"/>
    <n v="1095"/>
    <n v="0.37181663837011886"/>
  </r>
  <r>
    <x v="1"/>
    <x v="64"/>
    <s v="YAONDE"/>
    <m/>
    <m/>
    <m/>
    <m/>
    <s v=""/>
    <n v="5098"/>
    <n v="2532"/>
    <n v="978"/>
    <n v="0.38625592417061611"/>
    <m/>
    <n v="2263"/>
    <n v="0.47194994786235661"/>
    <n v="5098"/>
    <n v="2532"/>
    <n v="2263"/>
    <n v="0.47194994786235661"/>
  </r>
  <r>
    <x v="1"/>
    <x v="8"/>
    <s v="MONTREAL"/>
    <n v="1"/>
    <n v="1"/>
    <n v="1"/>
    <m/>
    <n v="0"/>
    <n v="934"/>
    <n v="771"/>
    <n v="542"/>
    <n v="0.7029831387808041"/>
    <m/>
    <n v="74"/>
    <n v="8.7573964497041426E-2"/>
    <n v="935"/>
    <n v="772"/>
    <n v="74"/>
    <n v="8.7470449172576833E-2"/>
  </r>
  <r>
    <x v="1"/>
    <x v="9"/>
    <s v="SANTIAGO DE CHILE"/>
    <m/>
    <m/>
    <m/>
    <m/>
    <s v=""/>
    <n v="25"/>
    <n v="23"/>
    <n v="8"/>
    <n v="0.34782608695652173"/>
    <m/>
    <n v="1"/>
    <n v="4.1666666666666664E-2"/>
    <n v="25"/>
    <n v="23"/>
    <n v="1"/>
    <n v="4.1666666666666664E-2"/>
  </r>
  <r>
    <x v="1"/>
    <x v="10"/>
    <s v="BEIJING"/>
    <m/>
    <m/>
    <m/>
    <m/>
    <s v=""/>
    <n v="2519"/>
    <n v="2279"/>
    <n v="1781"/>
    <n v="0.78148310662571308"/>
    <n v="1"/>
    <n v="80"/>
    <n v="3.3898305084745763E-2"/>
    <n v="2519"/>
    <n v="2280"/>
    <n v="80"/>
    <n v="3.3898305084745763E-2"/>
  </r>
  <r>
    <x v="1"/>
    <x v="10"/>
    <s v="GUANGZHOU (CANTON)"/>
    <m/>
    <m/>
    <m/>
    <m/>
    <s v=""/>
    <n v="139"/>
    <n v="129"/>
    <n v="100"/>
    <n v="0.77519379844961245"/>
    <m/>
    <n v="4"/>
    <n v="3.007518796992481E-2"/>
    <n v="139"/>
    <n v="129"/>
    <n v="4"/>
    <n v="3.007518796992481E-2"/>
  </r>
  <r>
    <x v="1"/>
    <x v="10"/>
    <s v="SHANGHAI"/>
    <m/>
    <m/>
    <m/>
    <m/>
    <s v=""/>
    <n v="117"/>
    <n v="105"/>
    <n v="89"/>
    <n v="0.84761904761904761"/>
    <m/>
    <n v="1"/>
    <n v="9.433962264150943E-3"/>
    <n v="117"/>
    <n v="105"/>
    <n v="1"/>
    <n v="9.433962264150943E-3"/>
  </r>
  <r>
    <x v="1"/>
    <x v="11"/>
    <s v="BOGOTA"/>
    <m/>
    <m/>
    <m/>
    <m/>
    <s v=""/>
    <n v="30"/>
    <n v="28"/>
    <n v="23"/>
    <n v="0.8214285714285714"/>
    <m/>
    <n v="1"/>
    <n v="3.4482758620689655E-2"/>
    <n v="30"/>
    <n v="28"/>
    <n v="1"/>
    <n v="3.4482758620689655E-2"/>
  </r>
  <r>
    <x v="1"/>
    <x v="65"/>
    <s v="KINSHASA"/>
    <n v="35"/>
    <n v="25"/>
    <n v="8"/>
    <n v="10"/>
    <n v="0.2857142857142857"/>
    <n v="23713"/>
    <n v="14987"/>
    <n v="7729"/>
    <n v="0.51571361846934005"/>
    <n v="5"/>
    <n v="8150"/>
    <n v="0.35217353729150463"/>
    <n v="23748"/>
    <n v="15017"/>
    <n v="8160"/>
    <n v="0.35207317599344179"/>
  </r>
  <r>
    <x v="1"/>
    <x v="65"/>
    <s v="LUBUMBASHI"/>
    <n v="2"/>
    <n v="1"/>
    <m/>
    <n v="1"/>
    <n v="0.5"/>
    <n v="2293"/>
    <n v="1795"/>
    <n v="648"/>
    <n v="0.36100278551532033"/>
    <n v="2"/>
    <n v="424"/>
    <n v="0.19090499774876182"/>
    <n v="2295"/>
    <n v="1798"/>
    <n v="425"/>
    <n v="0.19118308591992803"/>
  </r>
  <r>
    <x v="1"/>
    <x v="66"/>
    <s v="ABIDJAN"/>
    <n v="2"/>
    <n v="1"/>
    <n v="1"/>
    <n v="1"/>
    <n v="0.5"/>
    <n v="2601"/>
    <n v="1471"/>
    <n v="824"/>
    <n v="0.56016315431679131"/>
    <m/>
    <n v="958"/>
    <n v="0.39440098806093044"/>
    <n v="2603"/>
    <n v="1472"/>
    <n v="959"/>
    <n v="0.3944878650761004"/>
  </r>
  <r>
    <x v="1"/>
    <x v="12"/>
    <s v="ZAGREB"/>
    <m/>
    <m/>
    <m/>
    <m/>
    <s v=""/>
    <n v="29"/>
    <n v="17"/>
    <n v="10"/>
    <n v="0.58823529411764708"/>
    <m/>
    <n v="9"/>
    <n v="0.34615384615384615"/>
    <n v="29"/>
    <n v="17"/>
    <n v="9"/>
    <n v="0.34615384615384615"/>
  </r>
  <r>
    <x v="1"/>
    <x v="13"/>
    <s v="HAVANA"/>
    <m/>
    <m/>
    <m/>
    <m/>
    <s v=""/>
    <n v="1513"/>
    <n v="855"/>
    <n v="195"/>
    <n v="0.22807017543859648"/>
    <m/>
    <n v="516"/>
    <n v="0.37636761487964987"/>
    <n v="1513"/>
    <n v="855"/>
    <n v="516"/>
    <n v="0.37636761487964987"/>
  </r>
  <r>
    <x v="1"/>
    <x v="15"/>
    <s v="CAIRO"/>
    <m/>
    <m/>
    <m/>
    <m/>
    <s v=""/>
    <n v="3193"/>
    <n v="2076"/>
    <n v="938"/>
    <n v="0.45183044315992293"/>
    <n v="4"/>
    <n v="980"/>
    <n v="0.3202614379084967"/>
    <n v="3193"/>
    <n v="2080"/>
    <n v="980"/>
    <n v="0.3202614379084967"/>
  </r>
  <r>
    <x v="1"/>
    <x v="16"/>
    <s v="ADDIS ABEBA"/>
    <n v="1"/>
    <m/>
    <m/>
    <n v="1"/>
    <n v="1"/>
    <n v="1480"/>
    <n v="883"/>
    <n v="334"/>
    <n v="0.37825594563986409"/>
    <n v="15"/>
    <n v="544"/>
    <n v="0.37725381414701803"/>
    <n v="1481"/>
    <n v="898"/>
    <n v="545"/>
    <n v="0.37768537768537769"/>
  </r>
  <r>
    <x v="1"/>
    <x v="67"/>
    <s v="HELSINKI"/>
    <m/>
    <m/>
    <m/>
    <m/>
    <s v=""/>
    <n v="1"/>
    <n v="1"/>
    <n v="0"/>
    <n v="0"/>
    <m/>
    <m/>
    <n v="0"/>
    <n v="1"/>
    <n v="1"/>
    <s v=""/>
    <s v=""/>
  </r>
  <r>
    <x v="1"/>
    <x v="68"/>
    <s v="PARIS"/>
    <m/>
    <m/>
    <m/>
    <m/>
    <s v=""/>
    <n v="3"/>
    <n v="2"/>
    <n v="2"/>
    <n v="1"/>
    <m/>
    <n v="1"/>
    <n v="0.33333333333333331"/>
    <n v="3"/>
    <n v="2"/>
    <n v="1"/>
    <n v="0.33333333333333331"/>
  </r>
  <r>
    <x v="1"/>
    <x v="18"/>
    <s v="BERLIN"/>
    <m/>
    <m/>
    <m/>
    <m/>
    <s v=""/>
    <n v="2"/>
    <n v="2"/>
    <n v="2"/>
    <n v="1"/>
    <m/>
    <m/>
    <n v="0"/>
    <n v="2"/>
    <n v="2"/>
    <s v=""/>
    <s v=""/>
  </r>
  <r>
    <x v="1"/>
    <x v="69"/>
    <s v="ATHENS"/>
    <m/>
    <m/>
    <m/>
    <m/>
    <s v=""/>
    <n v="3"/>
    <n v="3"/>
    <n v="1"/>
    <n v="0.33333333333333331"/>
    <m/>
    <m/>
    <n v="0"/>
    <n v="3"/>
    <n v="3"/>
    <s v=""/>
    <s v=""/>
  </r>
  <r>
    <x v="1"/>
    <x v="19"/>
    <s v="HONG KONG"/>
    <m/>
    <m/>
    <m/>
    <m/>
    <s v=""/>
    <n v="433"/>
    <n v="385"/>
    <n v="311"/>
    <n v="0.80779220779220784"/>
    <m/>
    <n v="15"/>
    <n v="3.7499999999999999E-2"/>
    <n v="433"/>
    <n v="385"/>
    <n v="15"/>
    <n v="3.7499999999999999E-2"/>
  </r>
  <r>
    <x v="1"/>
    <x v="70"/>
    <s v="BUDAPEST"/>
    <m/>
    <m/>
    <m/>
    <m/>
    <s v=""/>
    <n v="2"/>
    <n v="2"/>
    <n v="2"/>
    <n v="1"/>
    <m/>
    <n v="0"/>
    <n v="0"/>
    <n v="2"/>
    <n v="2"/>
    <s v=""/>
    <s v=""/>
  </r>
  <r>
    <x v="1"/>
    <x v="20"/>
    <s v="MUMBAI"/>
    <m/>
    <m/>
    <m/>
    <m/>
    <s v=""/>
    <n v="13643"/>
    <n v="11159"/>
    <n v="8591"/>
    <n v="0.76987185231651578"/>
    <m/>
    <n v="2207"/>
    <n v="0.16512045488553045"/>
    <n v="13643"/>
    <n v="11159"/>
    <n v="2207"/>
    <n v="0.16512045488553045"/>
  </r>
  <r>
    <x v="1"/>
    <x v="20"/>
    <s v="NEW DELHI"/>
    <m/>
    <m/>
    <m/>
    <m/>
    <s v=""/>
    <n v="4824"/>
    <n v="4143"/>
    <n v="1682"/>
    <n v="0.40598600048274197"/>
    <m/>
    <n v="577"/>
    <n v="0.12224576271186441"/>
    <n v="4824"/>
    <n v="4143"/>
    <n v="577"/>
    <n v="0.12224576271186441"/>
  </r>
  <r>
    <x v="1"/>
    <x v="21"/>
    <s v="JAKARTA"/>
    <m/>
    <m/>
    <m/>
    <m/>
    <s v=""/>
    <n v="402"/>
    <n v="375"/>
    <n v="181"/>
    <n v="0.48266666666666669"/>
    <n v="1"/>
    <n v="18"/>
    <n v="4.5685279187817257E-2"/>
    <n v="402"/>
    <n v="376"/>
    <n v="18"/>
    <n v="4.5685279187817257E-2"/>
  </r>
  <r>
    <x v="1"/>
    <x v="22"/>
    <s v="TEHERAN"/>
    <m/>
    <m/>
    <m/>
    <m/>
    <s v=""/>
    <n v="1388"/>
    <n v="851"/>
    <n v="343"/>
    <n v="0.40305522914218567"/>
    <n v="1"/>
    <n v="283"/>
    <n v="0.24933920704845816"/>
    <n v="1388"/>
    <n v="852"/>
    <n v="283"/>
    <n v="0.24933920704845816"/>
  </r>
  <r>
    <x v="1"/>
    <x v="23"/>
    <s v="DUBLIN"/>
    <m/>
    <m/>
    <m/>
    <m/>
    <s v=""/>
    <n v="828"/>
    <n v="800"/>
    <n v="264"/>
    <n v="0.33"/>
    <n v="4"/>
    <n v="5"/>
    <n v="6.180469715698393E-3"/>
    <n v="828"/>
    <n v="804"/>
    <n v="5"/>
    <n v="6.180469715698393E-3"/>
  </r>
  <r>
    <x v="1"/>
    <x v="24"/>
    <s v="JERUSALEM"/>
    <m/>
    <m/>
    <m/>
    <m/>
    <s v=""/>
    <n v="545"/>
    <n v="380"/>
    <n v="157"/>
    <n v="0.41315789473684211"/>
    <n v="14"/>
    <n v="139"/>
    <n v="0.2607879924953096"/>
    <n v="545"/>
    <n v="394"/>
    <n v="139"/>
    <n v="0.2607879924953096"/>
  </r>
  <r>
    <x v="1"/>
    <x v="24"/>
    <s v="TEL AVIV"/>
    <m/>
    <m/>
    <m/>
    <m/>
    <s v=""/>
    <n v="80"/>
    <n v="60"/>
    <n v="15"/>
    <n v="0.25"/>
    <m/>
    <n v="15"/>
    <n v="0.2"/>
    <n v="80"/>
    <n v="60"/>
    <n v="15"/>
    <n v="0.2"/>
  </r>
  <r>
    <x v="1"/>
    <x v="71"/>
    <s v="ROME"/>
    <m/>
    <m/>
    <m/>
    <m/>
    <s v=""/>
    <n v="8"/>
    <n v="6"/>
    <n v="3"/>
    <n v="0.5"/>
    <m/>
    <m/>
    <n v="0"/>
    <n v="8"/>
    <n v="6"/>
    <s v=""/>
    <s v=""/>
  </r>
  <r>
    <x v="1"/>
    <x v="72"/>
    <s v="KINGSTON"/>
    <n v="3"/>
    <m/>
    <m/>
    <n v="3"/>
    <n v="1"/>
    <n v="725"/>
    <n v="493"/>
    <n v="215"/>
    <n v="0.43610547667342797"/>
    <m/>
    <n v="93"/>
    <n v="0.15870307167235495"/>
    <n v="728"/>
    <n v="493"/>
    <n v="96"/>
    <n v="0.16298811544991512"/>
  </r>
  <r>
    <x v="1"/>
    <x v="25"/>
    <s v="TOKYO"/>
    <m/>
    <m/>
    <m/>
    <m/>
    <s v=""/>
    <n v="176"/>
    <n v="160"/>
    <n v="158"/>
    <n v="0.98750000000000004"/>
    <m/>
    <n v="11"/>
    <n v="6.4327485380116955E-2"/>
    <n v="176"/>
    <n v="160"/>
    <n v="11"/>
    <n v="6.4327485380116955E-2"/>
  </r>
  <r>
    <x v="1"/>
    <x v="26"/>
    <s v="AMMAN"/>
    <m/>
    <m/>
    <m/>
    <m/>
    <s v=""/>
    <n v="1891"/>
    <n v="796"/>
    <n v="246"/>
    <n v="0.30904522613065327"/>
    <n v="28"/>
    <n v="1005"/>
    <n v="0.54948059048660469"/>
    <n v="1891"/>
    <n v="824"/>
    <n v="1005"/>
    <n v="0.54948059048660469"/>
  </r>
  <r>
    <x v="1"/>
    <x v="28"/>
    <s v="NAIROBI"/>
    <m/>
    <m/>
    <m/>
    <m/>
    <s v=""/>
    <n v="1309"/>
    <n v="961"/>
    <n v="214"/>
    <n v="0.22268470343392299"/>
    <n v="34"/>
    <n v="275"/>
    <n v="0.21653543307086615"/>
    <n v="1309"/>
    <n v="995"/>
    <n v="275"/>
    <n v="0.21653543307086615"/>
  </r>
  <r>
    <x v="1"/>
    <x v="29"/>
    <s v="KUWAIT"/>
    <m/>
    <m/>
    <m/>
    <m/>
    <s v=""/>
    <n v="2770"/>
    <n v="2397"/>
    <n v="1946"/>
    <n v="0.81184814351272427"/>
    <n v="2"/>
    <n v="354"/>
    <n v="0.12858699600435888"/>
    <n v="2770"/>
    <n v="2399"/>
    <n v="354"/>
    <n v="0.12858699600435888"/>
  </r>
  <r>
    <x v="1"/>
    <x v="30"/>
    <s v="BEIRUT"/>
    <m/>
    <m/>
    <m/>
    <m/>
    <s v=""/>
    <n v="2017"/>
    <n v="1078"/>
    <n v="386"/>
    <n v="0.35807050092764381"/>
    <n v="17"/>
    <n v="845"/>
    <n v="0.43556701030927836"/>
    <n v="2017"/>
    <n v="1095"/>
    <n v="845"/>
    <n v="0.43556701030927836"/>
  </r>
  <r>
    <x v="1"/>
    <x v="31"/>
    <s v="KUALA LUMPUR"/>
    <m/>
    <m/>
    <m/>
    <m/>
    <s v=""/>
    <n v="102"/>
    <n v="81"/>
    <n v="22"/>
    <n v="0.27160493827160492"/>
    <m/>
    <n v="9"/>
    <n v="0.1"/>
    <n v="102"/>
    <n v="81"/>
    <n v="9"/>
    <n v="0.1"/>
  </r>
  <r>
    <x v="1"/>
    <x v="32"/>
    <s v="MEXICO CITY"/>
    <m/>
    <m/>
    <m/>
    <m/>
    <s v=""/>
    <n v="33"/>
    <n v="29"/>
    <n v="29"/>
    <n v="1"/>
    <m/>
    <n v="0"/>
    <n v="0"/>
    <n v="33"/>
    <n v="29"/>
    <s v=""/>
    <s v=""/>
  </r>
  <r>
    <x v="1"/>
    <x v="33"/>
    <s v="CASABLANCA"/>
    <m/>
    <m/>
    <m/>
    <m/>
    <s v=""/>
    <n v="10"/>
    <n v="1"/>
    <n v="0"/>
    <n v="0"/>
    <m/>
    <n v="0"/>
    <n v="0"/>
    <n v="10"/>
    <n v="1"/>
    <s v=""/>
    <s v=""/>
  </r>
  <r>
    <x v="1"/>
    <x v="33"/>
    <s v="RABAT"/>
    <m/>
    <m/>
    <m/>
    <m/>
    <s v=""/>
    <n v="11686"/>
    <n v="6374"/>
    <n v="4752"/>
    <n v="0.74552871038594293"/>
    <n v="20"/>
    <n v="3847"/>
    <n v="0.37564690948149593"/>
    <n v="11686"/>
    <n v="6394"/>
    <n v="3847"/>
    <n v="0.37564690948149593"/>
  </r>
  <r>
    <x v="1"/>
    <x v="73"/>
    <s v="THE HAGUE"/>
    <m/>
    <m/>
    <m/>
    <m/>
    <s v=""/>
    <n v="8"/>
    <n v="8"/>
    <n v="7"/>
    <n v="0.875"/>
    <m/>
    <n v="1"/>
    <n v="0.1111111111111111"/>
    <n v="8"/>
    <n v="8"/>
    <n v="1"/>
    <n v="0.1111111111111111"/>
  </r>
  <r>
    <x v="1"/>
    <x v="34"/>
    <s v="ABUJA"/>
    <n v="76"/>
    <n v="25"/>
    <n v="8"/>
    <n v="51"/>
    <n v="0.67105263157894735"/>
    <n v="4582"/>
    <n v="1341"/>
    <n v="1178"/>
    <n v="0.87844891871737507"/>
    <n v="57"/>
    <n v="2965"/>
    <n v="0.6795782718313087"/>
    <n v="4658"/>
    <n v="1423"/>
    <n v="3016"/>
    <n v="0.679432304573102"/>
  </r>
  <r>
    <x v="1"/>
    <x v="37"/>
    <s v="ISLAMABAD"/>
    <n v="7"/>
    <n v="0"/>
    <m/>
    <n v="7"/>
    <n v="1"/>
    <n v="2699"/>
    <n v="1045"/>
    <n v="170"/>
    <n v="0.16267942583732056"/>
    <n v="32"/>
    <n v="1421"/>
    <n v="0.56885508406725382"/>
    <n v="2706"/>
    <n v="1077"/>
    <n v="1428"/>
    <n v="0.57005988023952092"/>
  </r>
  <r>
    <x v="1"/>
    <x v="74"/>
    <s v="PANAMA CITY"/>
    <m/>
    <m/>
    <m/>
    <m/>
    <s v=""/>
    <n v="16"/>
    <n v="12"/>
    <n v="7"/>
    <n v="0.58333333333333337"/>
    <m/>
    <n v="2"/>
    <n v="0.14285714285714285"/>
    <n v="16"/>
    <n v="12"/>
    <n v="2"/>
    <n v="0.14285714285714285"/>
  </r>
  <r>
    <x v="1"/>
    <x v="38"/>
    <s v="LIMA"/>
    <m/>
    <m/>
    <m/>
    <m/>
    <s v=""/>
    <n v="49"/>
    <n v="37"/>
    <n v="14"/>
    <n v="0.3783783783783784"/>
    <m/>
    <n v="5"/>
    <n v="0.11904761904761904"/>
    <n v="49"/>
    <n v="37"/>
    <n v="5"/>
    <n v="0.11904761904761904"/>
  </r>
  <r>
    <x v="1"/>
    <x v="39"/>
    <s v="MANILA"/>
    <m/>
    <m/>
    <m/>
    <m/>
    <s v=""/>
    <n v="7179"/>
    <n v="6477"/>
    <n v="5396"/>
    <n v="0.83310174463486186"/>
    <m/>
    <n v="492"/>
    <n v="7.0598364184244505E-2"/>
    <n v="7179"/>
    <n v="6477"/>
    <n v="492"/>
    <n v="7.0598364184244505E-2"/>
  </r>
  <r>
    <x v="1"/>
    <x v="75"/>
    <s v="WARSAW"/>
    <m/>
    <m/>
    <m/>
    <m/>
    <s v=""/>
    <n v="20"/>
    <n v="14"/>
    <n v="10"/>
    <n v="0.7142857142857143"/>
    <m/>
    <n v="2"/>
    <n v="0.125"/>
    <n v="20"/>
    <n v="14"/>
    <n v="2"/>
    <n v="0.125"/>
  </r>
  <r>
    <x v="1"/>
    <x v="76"/>
    <s v="LISBON"/>
    <m/>
    <m/>
    <m/>
    <m/>
    <s v=""/>
    <n v="10"/>
    <n v="5"/>
    <n v="3"/>
    <n v="0.6"/>
    <m/>
    <n v="5"/>
    <n v="0.5"/>
    <n v="10"/>
    <n v="5"/>
    <n v="5"/>
    <n v="0.5"/>
  </r>
  <r>
    <x v="1"/>
    <x v="77"/>
    <s v="DOHA"/>
    <m/>
    <m/>
    <m/>
    <m/>
    <s v=""/>
    <n v="1175"/>
    <n v="956"/>
    <n v="764"/>
    <n v="0.79916317991631802"/>
    <n v="2"/>
    <n v="178"/>
    <n v="0.15669014084507044"/>
    <n v="1175"/>
    <n v="958"/>
    <n v="178"/>
    <n v="0.15669014084507044"/>
  </r>
  <r>
    <x v="1"/>
    <x v="40"/>
    <s v="BUCHAREST"/>
    <m/>
    <m/>
    <m/>
    <m/>
    <s v=""/>
    <n v="187"/>
    <n v="165"/>
    <n v="101"/>
    <n v="0.61212121212121207"/>
    <m/>
    <n v="12"/>
    <n v="6.7796610169491525E-2"/>
    <n v="187"/>
    <n v="165"/>
    <n v="12"/>
    <n v="6.7796610169491525E-2"/>
  </r>
  <r>
    <x v="1"/>
    <x v="41"/>
    <s v="MOSCOW"/>
    <m/>
    <m/>
    <m/>
    <m/>
    <s v=""/>
    <n v="1972"/>
    <n v="1622"/>
    <n v="1352"/>
    <n v="0.83353884093711472"/>
    <n v="28"/>
    <n v="278"/>
    <n v="0.14419087136929459"/>
    <n v="1972"/>
    <n v="1650"/>
    <n v="278"/>
    <n v="0.14419087136929459"/>
  </r>
  <r>
    <x v="1"/>
    <x v="78"/>
    <s v="KIGALI"/>
    <n v="11"/>
    <n v="7"/>
    <n v="2"/>
    <n v="4"/>
    <n v="0.36363636363636365"/>
    <n v="9751"/>
    <n v="7006"/>
    <n v="2129"/>
    <n v="0.30388238652583499"/>
    <n v="1"/>
    <n v="2572"/>
    <n v="0.26850401920868566"/>
    <n v="9762"/>
    <n v="7014"/>
    <n v="2576"/>
    <n v="0.2686131386861314"/>
  </r>
  <r>
    <x v="1"/>
    <x v="42"/>
    <s v="RIYADH"/>
    <m/>
    <m/>
    <m/>
    <m/>
    <s v=""/>
    <n v="2789"/>
    <n v="2538"/>
    <n v="1613"/>
    <n v="0.63553979511426317"/>
    <n v="2"/>
    <n v="188"/>
    <n v="6.89149560117302E-2"/>
    <n v="2789"/>
    <n v="2540"/>
    <n v="188"/>
    <n v="6.89149560117302E-2"/>
  </r>
  <r>
    <x v="1"/>
    <x v="43"/>
    <s v="DAKAR"/>
    <m/>
    <m/>
    <m/>
    <m/>
    <s v=""/>
    <n v="5009"/>
    <n v="1283"/>
    <n v="373"/>
    <n v="0.2907248636009353"/>
    <m/>
    <n v="3409"/>
    <n v="0.72655583972719517"/>
    <n v="5009"/>
    <n v="1283"/>
    <n v="3409"/>
    <n v="0.72655583972719517"/>
  </r>
  <r>
    <x v="1"/>
    <x v="44"/>
    <s v="BELGRADE"/>
    <m/>
    <m/>
    <m/>
    <m/>
    <s v=""/>
    <n v="82"/>
    <n v="39"/>
    <n v="20"/>
    <n v="0.51282051282051277"/>
    <m/>
    <n v="30"/>
    <n v="0.43478260869565216"/>
    <n v="82"/>
    <n v="39"/>
    <n v="30"/>
    <n v="0.43478260869565216"/>
  </r>
  <r>
    <x v="1"/>
    <x v="79"/>
    <s v="SINGAPORE"/>
    <m/>
    <m/>
    <m/>
    <m/>
    <s v=""/>
    <n v="537"/>
    <n v="502"/>
    <n v="325"/>
    <n v="0.64741035856573703"/>
    <n v="1"/>
    <n v="4"/>
    <n v="7.889546351084813E-3"/>
    <n v="537"/>
    <n v="503"/>
    <n v="4"/>
    <n v="7.889546351084813E-3"/>
  </r>
  <r>
    <x v="1"/>
    <x v="47"/>
    <s v="CAPE TOWN"/>
    <m/>
    <m/>
    <m/>
    <m/>
    <s v=""/>
    <n v="1771"/>
    <n v="1714"/>
    <n v="1501"/>
    <n v="0.87572928821470242"/>
    <n v="2"/>
    <n v="26"/>
    <n v="1.4925373134328358E-2"/>
    <n v="1771"/>
    <n v="1716"/>
    <n v="26"/>
    <n v="1.4925373134328358E-2"/>
  </r>
  <r>
    <x v="1"/>
    <x v="47"/>
    <s v="PRETORIA"/>
    <m/>
    <m/>
    <m/>
    <m/>
    <s v=""/>
    <n v="3121"/>
    <n v="2723"/>
    <n v="508"/>
    <n v="0.18655894234300405"/>
    <n v="1"/>
    <n v="173"/>
    <n v="5.9716948567483601E-2"/>
    <n v="3121"/>
    <n v="2724"/>
    <n v="173"/>
    <n v="5.9716948567483601E-2"/>
  </r>
  <r>
    <x v="1"/>
    <x v="48"/>
    <s v="SEOUL"/>
    <m/>
    <m/>
    <m/>
    <m/>
    <s v=""/>
    <n v="144"/>
    <n v="102"/>
    <n v="43"/>
    <n v="0.42156862745098039"/>
    <m/>
    <n v="24"/>
    <n v="0.19047619047619047"/>
    <n v="144"/>
    <n v="102"/>
    <n v="24"/>
    <n v="0.19047619047619047"/>
  </r>
  <r>
    <x v="1"/>
    <x v="80"/>
    <s v="MADRID"/>
    <m/>
    <m/>
    <m/>
    <m/>
    <s v=""/>
    <n v="7"/>
    <n v="3"/>
    <n v="1"/>
    <n v="0.33333333333333331"/>
    <n v="1"/>
    <n v="2"/>
    <n v="0.33333333333333331"/>
    <n v="7"/>
    <n v="4"/>
    <n v="2"/>
    <n v="0.33333333333333331"/>
  </r>
  <r>
    <x v="1"/>
    <x v="81"/>
    <s v="BERN"/>
    <m/>
    <m/>
    <m/>
    <m/>
    <s v=""/>
    <n v="2"/>
    <n v="2"/>
    <n v="2"/>
    <n v="1"/>
    <m/>
    <m/>
    <n v="0"/>
    <n v="2"/>
    <n v="2"/>
    <s v=""/>
    <s v=""/>
  </r>
  <r>
    <x v="1"/>
    <x v="50"/>
    <s v="TAIPEI"/>
    <m/>
    <m/>
    <m/>
    <m/>
    <s v=""/>
    <n v="19"/>
    <n v="19"/>
    <n v="19"/>
    <n v="1"/>
    <m/>
    <m/>
    <n v="0"/>
    <n v="19"/>
    <n v="19"/>
    <s v=""/>
    <s v=""/>
  </r>
  <r>
    <x v="1"/>
    <x v="82"/>
    <s v="DAR ES SALAAM"/>
    <m/>
    <m/>
    <m/>
    <m/>
    <s v=""/>
    <n v="1071"/>
    <n v="778"/>
    <n v="172"/>
    <n v="0.2210796915167095"/>
    <n v="2"/>
    <n v="209"/>
    <n v="0.21132457027300303"/>
    <n v="1071"/>
    <n v="780"/>
    <n v="209"/>
    <n v="0.21132457027300303"/>
  </r>
  <r>
    <x v="1"/>
    <x v="51"/>
    <s v="BANGKOK"/>
    <m/>
    <m/>
    <m/>
    <m/>
    <s v=""/>
    <n v="3647"/>
    <n v="3026"/>
    <n v="1270"/>
    <n v="0.41969596827495043"/>
    <n v="1"/>
    <n v="510"/>
    <n v="0.1441899915182358"/>
    <n v="3647"/>
    <n v="3027"/>
    <n v="510"/>
    <n v="0.1441899915182358"/>
  </r>
  <r>
    <x v="1"/>
    <x v="52"/>
    <s v="TUNIS"/>
    <m/>
    <m/>
    <m/>
    <m/>
    <s v=""/>
    <n v="3472"/>
    <n v="1893"/>
    <n v="938"/>
    <n v="0.49550977284733227"/>
    <m/>
    <n v="1286"/>
    <n v="0.40452972632903428"/>
    <n v="3472"/>
    <n v="1893"/>
    <n v="1286"/>
    <n v="0.40452972632903428"/>
  </r>
  <r>
    <x v="1"/>
    <x v="53"/>
    <s v="ANKARA"/>
    <m/>
    <m/>
    <m/>
    <m/>
    <s v=""/>
    <n v="1"/>
    <n v="0"/>
    <n v="0"/>
    <s v=""/>
    <m/>
    <m/>
    <s v=""/>
    <n v="1"/>
    <s v=""/>
    <s v=""/>
    <s v=""/>
  </r>
  <r>
    <x v="1"/>
    <x v="53"/>
    <s v="ISTANBUL"/>
    <n v="2"/>
    <n v="2"/>
    <n v="2"/>
    <m/>
    <n v="0"/>
    <n v="7211"/>
    <n v="4230"/>
    <n v="2971"/>
    <n v="0.70236406619385339"/>
    <n v="5"/>
    <n v="2566"/>
    <n v="0.37729745625643285"/>
    <n v="7213"/>
    <n v="4237"/>
    <n v="2566"/>
    <n v="0.37718653535205054"/>
  </r>
  <r>
    <x v="1"/>
    <x v="83"/>
    <s v="KAMPALA"/>
    <m/>
    <m/>
    <m/>
    <m/>
    <s v=""/>
    <n v="1135"/>
    <n v="829"/>
    <n v="230"/>
    <n v="0.27744270205066346"/>
    <m/>
    <n v="277"/>
    <n v="0.25045207956600363"/>
    <n v="1135"/>
    <n v="829"/>
    <n v="277"/>
    <n v="0.25045207956600363"/>
  </r>
  <r>
    <x v="1"/>
    <x v="54"/>
    <s v="KYIV"/>
    <m/>
    <m/>
    <m/>
    <m/>
    <s v=""/>
    <n v="28"/>
    <n v="11"/>
    <n v="4"/>
    <n v="0.36363636363636365"/>
    <m/>
    <n v="13"/>
    <n v="0.54166666666666663"/>
    <n v="28"/>
    <n v="11"/>
    <n v="13"/>
    <n v="0.54166666666666663"/>
  </r>
  <r>
    <x v="1"/>
    <x v="55"/>
    <s v="ABU DHABI"/>
    <m/>
    <m/>
    <m/>
    <m/>
    <s v=""/>
    <n v="4232"/>
    <n v="3502"/>
    <n v="3081"/>
    <n v="0.87978298115362652"/>
    <n v="1"/>
    <n v="673"/>
    <n v="0.16115900383141762"/>
    <n v="4232"/>
    <n v="3503"/>
    <n v="673"/>
    <n v="0.16115900383141762"/>
  </r>
  <r>
    <x v="1"/>
    <x v="56"/>
    <s v="LONDON"/>
    <n v="178"/>
    <n v="166"/>
    <n v="161"/>
    <n v="12"/>
    <n v="6.741573033707865E-2"/>
    <n v="6069"/>
    <n v="5011"/>
    <n v="3767"/>
    <n v="0.75174615845140691"/>
    <n v="6"/>
    <n v="796"/>
    <n v="0.13693445725098916"/>
    <n v="6247"/>
    <n v="5183"/>
    <n v="808"/>
    <n v="0.13486897012184945"/>
  </r>
  <r>
    <x v="1"/>
    <x v="57"/>
    <s v="ATLANTA, GA"/>
    <n v="4"/>
    <n v="4"/>
    <n v="3"/>
    <m/>
    <n v="0"/>
    <n v="435"/>
    <n v="401"/>
    <n v="98"/>
    <n v="0.24438902743142144"/>
    <m/>
    <n v="7"/>
    <n v="1.7156862745098041E-2"/>
    <n v="439"/>
    <n v="405"/>
    <n v="7"/>
    <n v="1.6990291262135922E-2"/>
  </r>
  <r>
    <x v="1"/>
    <x v="57"/>
    <s v="LOS ANGELES, CA"/>
    <n v="1"/>
    <n v="1"/>
    <n v="1"/>
    <m/>
    <n v="0"/>
    <n v="557"/>
    <n v="489"/>
    <n v="151"/>
    <n v="0.30879345603271985"/>
    <m/>
    <n v="23"/>
    <n v="4.4921875E-2"/>
    <n v="558"/>
    <n v="490"/>
    <n v="23"/>
    <n v="4.4834307992202727E-2"/>
  </r>
  <r>
    <x v="1"/>
    <x v="57"/>
    <s v="NEW YORK, NY"/>
    <n v="1"/>
    <n v="0"/>
    <m/>
    <n v="1"/>
    <n v="1"/>
    <n v="1168"/>
    <n v="1014"/>
    <n v="307"/>
    <n v="0.30276134122287968"/>
    <m/>
    <n v="48"/>
    <n v="4.519774011299435E-2"/>
    <n v="1169"/>
    <n v="1014"/>
    <n v="49"/>
    <n v="4.6095954844778929E-2"/>
  </r>
  <r>
    <x v="1"/>
    <x v="57"/>
    <s v="WASHINGTON, DC"/>
    <n v="1"/>
    <n v="0"/>
    <m/>
    <n v="1"/>
    <n v="1"/>
    <n v="665"/>
    <n v="605"/>
    <n v="127"/>
    <n v="0.20991735537190082"/>
    <m/>
    <n v="23"/>
    <n v="3.662420382165605E-2"/>
    <n v="666"/>
    <n v="605"/>
    <n v="24"/>
    <n v="3.8155802861685212E-2"/>
  </r>
  <r>
    <x v="1"/>
    <x v="58"/>
    <s v="HANOI"/>
    <m/>
    <m/>
    <m/>
    <m/>
    <s v=""/>
    <n v="1429"/>
    <n v="1319"/>
    <n v="542"/>
    <n v="0.41091736163760423"/>
    <m/>
    <n v="62"/>
    <n v="4.4895003620564811E-2"/>
    <n v="1429"/>
    <n v="1319"/>
    <n v="62"/>
    <n v="4.4895003620564811E-2"/>
  </r>
  <r>
    <x v="2"/>
    <x v="0"/>
    <s v="TIRANA"/>
    <m/>
    <m/>
    <m/>
    <m/>
    <s v=""/>
    <n v="16"/>
    <n v="8"/>
    <n v="2"/>
    <n v="0.25"/>
    <n v="1"/>
    <n v="7"/>
    <n v="0.4375"/>
    <n v="16"/>
    <n v="9"/>
    <n v="7"/>
    <n v="0.4375"/>
  </r>
  <r>
    <x v="2"/>
    <x v="1"/>
    <s v="ALGIERS"/>
    <m/>
    <m/>
    <m/>
    <m/>
    <s v=""/>
    <n v="478"/>
    <n v="262"/>
    <n v="74"/>
    <n v="0.28244274809160308"/>
    <n v="1"/>
    <n v="215"/>
    <n v="0.44979079497907948"/>
    <n v="478"/>
    <n v="263"/>
    <n v="215"/>
    <n v="0.44979079497907948"/>
  </r>
  <r>
    <x v="2"/>
    <x v="2"/>
    <s v="BUENOS AIRES"/>
    <m/>
    <m/>
    <m/>
    <m/>
    <s v=""/>
    <n v="5"/>
    <n v="3"/>
    <m/>
    <n v="0"/>
    <m/>
    <n v="2"/>
    <n v="0.4"/>
    <n v="5"/>
    <n v="3"/>
    <n v="2"/>
    <n v="0.4"/>
  </r>
  <r>
    <x v="2"/>
    <x v="84"/>
    <s v="YEREVAN"/>
    <m/>
    <m/>
    <m/>
    <m/>
    <s v=""/>
    <n v="2317"/>
    <n v="1963"/>
    <n v="569"/>
    <n v="0.28986245542536931"/>
    <n v="1"/>
    <n v="353"/>
    <n v="0.15235217954251187"/>
    <n v="2317"/>
    <n v="1964"/>
    <n v="353"/>
    <n v="0.15235217954251187"/>
  </r>
  <r>
    <x v="2"/>
    <x v="3"/>
    <s v="SYDNEY"/>
    <m/>
    <m/>
    <m/>
    <m/>
    <s v=""/>
    <n v="117"/>
    <n v="116"/>
    <n v="6"/>
    <n v="5.1724137931034482E-2"/>
    <m/>
    <n v="1"/>
    <n v="8.5470085470085479E-3"/>
    <n v="117"/>
    <n v="116"/>
    <n v="1"/>
    <n v="8.5470085470085479E-3"/>
  </r>
  <r>
    <x v="2"/>
    <x v="60"/>
    <s v="VIENNA"/>
    <m/>
    <m/>
    <m/>
    <m/>
    <s v=""/>
    <n v="11"/>
    <n v="7"/>
    <n v="3"/>
    <n v="0.42857142857142855"/>
    <n v="4"/>
    <m/>
    <n v="0"/>
    <n v="11"/>
    <n v="11"/>
    <s v=""/>
    <s v=""/>
  </r>
  <r>
    <x v="2"/>
    <x v="4"/>
    <s v="BAKU"/>
    <m/>
    <m/>
    <m/>
    <m/>
    <s v=""/>
    <n v="2985"/>
    <n v="2760"/>
    <n v="298"/>
    <n v="0.10797101449275362"/>
    <n v="1"/>
    <n v="224"/>
    <n v="7.5041876046901171E-2"/>
    <n v="2985"/>
    <n v="2761"/>
    <n v="224"/>
    <n v="7.5041876046901171E-2"/>
  </r>
  <r>
    <x v="2"/>
    <x v="85"/>
    <s v="MINSK"/>
    <m/>
    <m/>
    <m/>
    <m/>
    <s v=""/>
    <n v="1034"/>
    <n v="1028"/>
    <n v="696"/>
    <n v="0.67704280155642027"/>
    <m/>
    <n v="6"/>
    <n v="5.8027079303675051E-3"/>
    <n v="1034"/>
    <n v="1028"/>
    <n v="6"/>
    <n v="5.8027079303675051E-3"/>
  </r>
  <r>
    <x v="2"/>
    <x v="5"/>
    <s v="SARAJEVO"/>
    <m/>
    <m/>
    <m/>
    <m/>
    <s v=""/>
    <n v="36"/>
    <n v="36"/>
    <n v="3"/>
    <n v="8.3333333333333329E-2"/>
    <m/>
    <m/>
    <n v="0"/>
    <n v="36"/>
    <n v="36"/>
    <s v=""/>
    <s v=""/>
  </r>
  <r>
    <x v="2"/>
    <x v="6"/>
    <s v="BRASILIA"/>
    <m/>
    <m/>
    <m/>
    <m/>
    <s v=""/>
    <n v="2"/>
    <m/>
    <m/>
    <s v=""/>
    <m/>
    <n v="2"/>
    <n v="1"/>
    <n v="2"/>
    <s v=""/>
    <n v="2"/>
    <s v=""/>
  </r>
  <r>
    <x v="2"/>
    <x v="6"/>
    <s v="SAO PAULO"/>
    <m/>
    <m/>
    <m/>
    <m/>
    <s v=""/>
    <n v="9"/>
    <n v="6"/>
    <n v="3"/>
    <n v="0.5"/>
    <m/>
    <n v="3"/>
    <n v="0.33333333333333331"/>
    <n v="9"/>
    <n v="6"/>
    <n v="3"/>
    <n v="0.33333333333333331"/>
  </r>
  <r>
    <x v="2"/>
    <x v="7"/>
    <s v="SOFIA"/>
    <m/>
    <m/>
    <m/>
    <m/>
    <s v=""/>
    <n v="98"/>
    <n v="92"/>
    <n v="33"/>
    <n v="0.35869565217391303"/>
    <m/>
    <n v="6"/>
    <n v="6.1224489795918366E-2"/>
    <n v="98"/>
    <n v="92"/>
    <n v="6"/>
    <n v="6.1224489795918366E-2"/>
  </r>
  <r>
    <x v="2"/>
    <x v="8"/>
    <s v="OTTAWA"/>
    <m/>
    <m/>
    <m/>
    <m/>
    <s v=""/>
    <n v="67"/>
    <n v="66"/>
    <n v="2"/>
    <n v="3.0303030303030304E-2"/>
    <m/>
    <n v="1"/>
    <n v="1.4925373134328358E-2"/>
    <n v="67"/>
    <n v="66"/>
    <n v="1"/>
    <n v="1.4925373134328358E-2"/>
  </r>
  <r>
    <x v="2"/>
    <x v="8"/>
    <s v="TORONTO"/>
    <m/>
    <m/>
    <m/>
    <m/>
    <s v=""/>
    <n v="272"/>
    <n v="268"/>
    <n v="76"/>
    <n v="0.28358208955223879"/>
    <n v="1"/>
    <n v="3"/>
    <n v="1.1029411764705883E-2"/>
    <n v="272"/>
    <n v="269"/>
    <n v="3"/>
    <n v="1.1029411764705883E-2"/>
  </r>
  <r>
    <x v="2"/>
    <x v="9"/>
    <s v="SANTIAGO DE CHILE"/>
    <m/>
    <m/>
    <m/>
    <m/>
    <s v=""/>
    <n v="27"/>
    <n v="26"/>
    <m/>
    <n v="0"/>
    <m/>
    <n v="1"/>
    <n v="3.7037037037037035E-2"/>
    <n v="27"/>
    <n v="26"/>
    <n v="1"/>
    <n v="3.7037037037037035E-2"/>
  </r>
  <r>
    <x v="2"/>
    <x v="10"/>
    <s v="BEIJING"/>
    <m/>
    <m/>
    <m/>
    <m/>
    <s v=""/>
    <n v="587"/>
    <n v="539"/>
    <n v="72"/>
    <n v="0.13358070500927643"/>
    <m/>
    <n v="48"/>
    <n v="8.1771720613287899E-2"/>
    <n v="587"/>
    <n v="539"/>
    <n v="48"/>
    <n v="8.1771720613287899E-2"/>
  </r>
  <r>
    <x v="2"/>
    <x v="10"/>
    <s v="CHENGDU"/>
    <m/>
    <m/>
    <m/>
    <m/>
    <s v=""/>
    <n v="34"/>
    <n v="25"/>
    <n v="6"/>
    <n v="0.24"/>
    <m/>
    <n v="9"/>
    <n v="0.26470588235294118"/>
    <n v="34"/>
    <n v="25"/>
    <n v="9"/>
    <n v="0.26470588235294118"/>
  </r>
  <r>
    <x v="2"/>
    <x v="10"/>
    <s v="SHANGHAI"/>
    <m/>
    <m/>
    <m/>
    <m/>
    <s v=""/>
    <n v="302"/>
    <n v="229"/>
    <n v="22"/>
    <n v="9.606986899563319E-2"/>
    <m/>
    <n v="73"/>
    <n v="0.24172185430463577"/>
    <n v="302"/>
    <n v="229"/>
    <n v="73"/>
    <n v="0.24172185430463577"/>
  </r>
  <r>
    <x v="2"/>
    <x v="11"/>
    <s v="BOGOTA"/>
    <m/>
    <m/>
    <m/>
    <m/>
    <s v=""/>
    <n v="7"/>
    <n v="5"/>
    <n v="3"/>
    <n v="0.6"/>
    <m/>
    <n v="2"/>
    <n v="0.2857142857142857"/>
    <n v="7"/>
    <n v="5"/>
    <n v="2"/>
    <n v="0.2857142857142857"/>
  </r>
  <r>
    <x v="2"/>
    <x v="12"/>
    <s v="ZAGREB"/>
    <m/>
    <m/>
    <m/>
    <m/>
    <s v=""/>
    <n v="24"/>
    <n v="24"/>
    <n v="21"/>
    <n v="0.875"/>
    <m/>
    <m/>
    <n v="0"/>
    <n v="24"/>
    <n v="24"/>
    <s v=""/>
    <s v=""/>
  </r>
  <r>
    <x v="2"/>
    <x v="13"/>
    <s v="HAVANA"/>
    <m/>
    <m/>
    <m/>
    <m/>
    <s v=""/>
    <n v="259"/>
    <n v="185"/>
    <n v="24"/>
    <n v="0.12972972972972974"/>
    <m/>
    <n v="74"/>
    <n v="0.2857142857142857"/>
    <n v="259"/>
    <n v="185"/>
    <n v="74"/>
    <n v="0.2857142857142857"/>
  </r>
  <r>
    <x v="2"/>
    <x v="15"/>
    <s v="CAIRO"/>
    <m/>
    <m/>
    <m/>
    <m/>
    <s v=""/>
    <n v="1310"/>
    <n v="883"/>
    <n v="147"/>
    <n v="0.16647791619479049"/>
    <n v="1"/>
    <n v="426"/>
    <n v="0.32519083969465651"/>
    <n v="1310"/>
    <n v="884"/>
    <n v="426"/>
    <n v="0.32519083969465651"/>
  </r>
  <r>
    <x v="2"/>
    <x v="16"/>
    <s v="ADDIS ABEBA"/>
    <n v="1"/>
    <m/>
    <m/>
    <n v="1"/>
    <n v="1"/>
    <n v="362"/>
    <n v="190"/>
    <n v="47"/>
    <n v="0.24736842105263157"/>
    <m/>
    <n v="172"/>
    <n v="0.47513812154696133"/>
    <n v="363"/>
    <n v="190"/>
    <n v="173"/>
    <n v="0.47658402203856748"/>
  </r>
  <r>
    <x v="2"/>
    <x v="17"/>
    <s v="TBILISSI"/>
    <m/>
    <m/>
    <m/>
    <m/>
    <s v=""/>
    <n v="154"/>
    <n v="97"/>
    <n v="51"/>
    <n v="0.52577319587628868"/>
    <n v="2"/>
    <n v="55"/>
    <n v="0.35714285714285715"/>
    <n v="154"/>
    <n v="99"/>
    <n v="55"/>
    <n v="0.35714285714285715"/>
  </r>
  <r>
    <x v="2"/>
    <x v="18"/>
    <s v="BERLIN"/>
    <m/>
    <m/>
    <m/>
    <m/>
    <s v=""/>
    <n v="2"/>
    <n v="2"/>
    <n v="1"/>
    <n v="0.5"/>
    <m/>
    <m/>
    <n v="0"/>
    <n v="2"/>
    <n v="2"/>
    <s v=""/>
    <s v=""/>
  </r>
  <r>
    <x v="2"/>
    <x v="86"/>
    <s v="ACCRA"/>
    <m/>
    <m/>
    <m/>
    <m/>
    <s v=""/>
    <n v="454"/>
    <n v="151"/>
    <n v="19"/>
    <n v="0.12582781456953643"/>
    <n v="1"/>
    <n v="302"/>
    <n v="0.66519823788546251"/>
    <n v="454"/>
    <n v="152"/>
    <n v="302"/>
    <n v="0.66519823788546251"/>
  </r>
  <r>
    <x v="2"/>
    <x v="19"/>
    <s v="HONG KONG"/>
    <m/>
    <m/>
    <m/>
    <m/>
    <s v=""/>
    <n v="64"/>
    <n v="62"/>
    <n v="6"/>
    <n v="9.6774193548387094E-2"/>
    <m/>
    <n v="2"/>
    <n v="3.125E-2"/>
    <n v="64"/>
    <n v="62"/>
    <n v="2"/>
    <n v="3.125E-2"/>
  </r>
  <r>
    <x v="2"/>
    <x v="20"/>
    <s v="NEW DELHI"/>
    <m/>
    <m/>
    <m/>
    <m/>
    <s v=""/>
    <n v="5396"/>
    <n v="3455"/>
    <n v="582"/>
    <n v="0.16845151953690304"/>
    <n v="101"/>
    <n v="1840"/>
    <n v="0.34099332839140106"/>
    <n v="5396"/>
    <n v="3556"/>
    <n v="1840"/>
    <n v="0.34099332839140106"/>
  </r>
  <r>
    <x v="2"/>
    <x v="21"/>
    <s v="JAKARTA"/>
    <m/>
    <m/>
    <m/>
    <m/>
    <s v=""/>
    <n v="1018"/>
    <n v="960"/>
    <n v="168"/>
    <n v="0.17499999999999999"/>
    <m/>
    <n v="58"/>
    <n v="5.6974459724950882E-2"/>
    <n v="1018"/>
    <n v="960"/>
    <n v="58"/>
    <n v="5.6974459724950882E-2"/>
  </r>
  <r>
    <x v="2"/>
    <x v="22"/>
    <s v="TEHERAN"/>
    <m/>
    <m/>
    <m/>
    <m/>
    <s v=""/>
    <n v="2155"/>
    <n v="1585"/>
    <n v="97"/>
    <n v="6.1198738170347003E-2"/>
    <m/>
    <n v="570"/>
    <n v="0.26450116009280744"/>
    <n v="2155"/>
    <n v="1585"/>
    <n v="570"/>
    <n v="0.26450116009280744"/>
  </r>
  <r>
    <x v="2"/>
    <x v="87"/>
    <s v="BAGHDAD"/>
    <m/>
    <m/>
    <m/>
    <m/>
    <s v=""/>
    <n v="222"/>
    <n v="200"/>
    <n v="103"/>
    <n v="0.51500000000000001"/>
    <n v="22"/>
    <m/>
    <n v="0"/>
    <n v="222"/>
    <n v="222"/>
    <s v=""/>
    <s v=""/>
  </r>
  <r>
    <x v="2"/>
    <x v="87"/>
    <s v="ERBIL"/>
    <m/>
    <m/>
    <m/>
    <m/>
    <s v=""/>
    <n v="908"/>
    <n v="344"/>
    <n v="25"/>
    <n v="7.2674418604651167E-2"/>
    <n v="50"/>
    <n v="514"/>
    <n v="0.56607929515418498"/>
    <n v="908"/>
    <n v="394"/>
    <n v="514"/>
    <n v="0.56607929515418498"/>
  </r>
  <r>
    <x v="2"/>
    <x v="23"/>
    <s v="DUBLIN"/>
    <m/>
    <m/>
    <m/>
    <m/>
    <s v=""/>
    <n v="271"/>
    <n v="269"/>
    <n v="112"/>
    <n v="0.41635687732342008"/>
    <m/>
    <n v="2"/>
    <n v="7.3800738007380072E-3"/>
    <n v="271"/>
    <n v="269"/>
    <n v="2"/>
    <n v="7.3800738007380072E-3"/>
  </r>
  <r>
    <x v="2"/>
    <x v="24"/>
    <s v="TEL AVIV"/>
    <m/>
    <m/>
    <m/>
    <m/>
    <s v=""/>
    <n v="223"/>
    <n v="207"/>
    <n v="19"/>
    <n v="9.1787439613526575E-2"/>
    <m/>
    <n v="16"/>
    <n v="7.1748878923766815E-2"/>
    <n v="223"/>
    <n v="207"/>
    <n v="16"/>
    <n v="7.1748878923766815E-2"/>
  </r>
  <r>
    <x v="2"/>
    <x v="25"/>
    <s v="TOKYO"/>
    <m/>
    <m/>
    <m/>
    <m/>
    <s v=""/>
    <n v="137"/>
    <n v="137"/>
    <n v="7"/>
    <n v="5.1094890510948905E-2"/>
    <m/>
    <m/>
    <n v="0"/>
    <n v="137"/>
    <n v="137"/>
    <s v=""/>
    <s v=""/>
  </r>
  <r>
    <x v="2"/>
    <x v="26"/>
    <s v="AMMAN"/>
    <m/>
    <m/>
    <m/>
    <m/>
    <s v=""/>
    <n v="1700"/>
    <n v="915"/>
    <n v="77"/>
    <n v="8.4153005464480873E-2"/>
    <n v="14"/>
    <n v="771"/>
    <n v="0.4535294117647059"/>
    <n v="1700"/>
    <n v="929"/>
    <n v="771"/>
    <n v="0.4535294117647059"/>
  </r>
  <r>
    <x v="2"/>
    <x v="27"/>
    <s v="ASTANA"/>
    <m/>
    <m/>
    <m/>
    <m/>
    <s v=""/>
    <n v="7441"/>
    <n v="6353"/>
    <n v="1134"/>
    <n v="0.17849834723752558"/>
    <m/>
    <n v="1088"/>
    <n v="0.14621690632979439"/>
    <n v="7441"/>
    <n v="6353"/>
    <n v="1088"/>
    <n v="0.14621690632979439"/>
  </r>
  <r>
    <x v="2"/>
    <x v="28"/>
    <s v="NAIROBI"/>
    <m/>
    <m/>
    <m/>
    <m/>
    <s v=""/>
    <n v="468"/>
    <n v="421"/>
    <n v="28"/>
    <n v="6.6508313539192399E-2"/>
    <n v="1"/>
    <n v="46"/>
    <n v="9.8290598290598288E-2"/>
    <n v="468"/>
    <n v="422"/>
    <n v="46"/>
    <n v="9.8290598290598288E-2"/>
  </r>
  <r>
    <x v="2"/>
    <x v="29"/>
    <s v="KUWAIT"/>
    <m/>
    <m/>
    <m/>
    <m/>
    <s v=""/>
    <n v="5924"/>
    <n v="5396"/>
    <n v="5043"/>
    <n v="0.93458117123795403"/>
    <m/>
    <n v="528"/>
    <n v="8.9128966914247126E-2"/>
    <n v="5924"/>
    <n v="5396"/>
    <n v="528"/>
    <n v="8.9128966914247126E-2"/>
  </r>
  <r>
    <x v="2"/>
    <x v="30"/>
    <s v="BEIRUT"/>
    <m/>
    <m/>
    <m/>
    <m/>
    <s v=""/>
    <n v="937"/>
    <n v="704"/>
    <n v="165"/>
    <n v="0.234375"/>
    <n v="14"/>
    <n v="219"/>
    <n v="0.23372465314834578"/>
    <n v="937"/>
    <n v="718"/>
    <n v="219"/>
    <n v="0.23372465314834578"/>
  </r>
  <r>
    <x v="2"/>
    <x v="31"/>
    <s v="KUALA LUMPUR"/>
    <m/>
    <m/>
    <m/>
    <m/>
    <s v=""/>
    <n v="80"/>
    <n v="42"/>
    <n v="15"/>
    <n v="0.35714285714285715"/>
    <m/>
    <n v="38"/>
    <n v="0.47499999999999998"/>
    <n v="80"/>
    <n v="42"/>
    <n v="38"/>
    <n v="0.47499999999999998"/>
  </r>
  <r>
    <x v="2"/>
    <x v="32"/>
    <s v="MEXICO CITY"/>
    <m/>
    <m/>
    <m/>
    <m/>
    <s v=""/>
    <n v="38"/>
    <n v="38"/>
    <n v="7"/>
    <n v="0.18421052631578946"/>
    <m/>
    <m/>
    <n v="0"/>
    <n v="38"/>
    <n v="38"/>
    <s v=""/>
    <s v=""/>
  </r>
  <r>
    <x v="2"/>
    <x v="88"/>
    <s v="CHISINAU"/>
    <m/>
    <m/>
    <m/>
    <m/>
    <s v=""/>
    <n v="749"/>
    <n v="716"/>
    <n v="3"/>
    <n v="4.1899441340782122E-3"/>
    <m/>
    <n v="33"/>
    <n v="4.4058744993324434E-2"/>
    <n v="749"/>
    <n v="716"/>
    <n v="33"/>
    <n v="4.4058744993324434E-2"/>
  </r>
  <r>
    <x v="2"/>
    <x v="89"/>
    <s v="ULAN BATOR"/>
    <m/>
    <m/>
    <m/>
    <m/>
    <s v=""/>
    <n v="2777"/>
    <n v="2053"/>
    <n v="82"/>
    <n v="3.9941548952752072E-2"/>
    <m/>
    <n v="724"/>
    <n v="0.26071299963989919"/>
    <n v="2777"/>
    <n v="2053"/>
    <n v="724"/>
    <n v="0.26071299963989919"/>
  </r>
  <r>
    <x v="2"/>
    <x v="33"/>
    <s v="RABAT"/>
    <m/>
    <m/>
    <m/>
    <m/>
    <s v=""/>
    <n v="490"/>
    <n v="344"/>
    <n v="119"/>
    <n v="0.34593023255813954"/>
    <m/>
    <n v="146"/>
    <n v="0.29795918367346941"/>
    <n v="490"/>
    <n v="344"/>
    <n v="146"/>
    <n v="0.29795918367346941"/>
  </r>
  <r>
    <x v="2"/>
    <x v="34"/>
    <s v="ABUJA"/>
    <m/>
    <m/>
    <m/>
    <m/>
    <s v=""/>
    <n v="424"/>
    <n v="270"/>
    <n v="47"/>
    <n v="0.17407407407407408"/>
    <m/>
    <n v="154"/>
    <n v="0.3632075471698113"/>
    <n v="424"/>
    <n v="270"/>
    <n v="154"/>
    <n v="0.3632075471698113"/>
  </r>
  <r>
    <x v="2"/>
    <x v="35"/>
    <s v="SKOPJE"/>
    <m/>
    <m/>
    <m/>
    <m/>
    <s v=""/>
    <n v="889"/>
    <n v="93"/>
    <n v="73"/>
    <n v="0.78494623655913975"/>
    <n v="686"/>
    <n v="110"/>
    <n v="0.12373453318335208"/>
    <n v="889"/>
    <n v="779"/>
    <n v="110"/>
    <n v="0.12373453318335208"/>
  </r>
  <r>
    <x v="2"/>
    <x v="37"/>
    <s v="ISLAMABAD"/>
    <m/>
    <m/>
    <m/>
    <m/>
    <s v=""/>
    <n v="620"/>
    <n v="425"/>
    <n v="52"/>
    <n v="0.12235294117647059"/>
    <m/>
    <n v="195"/>
    <n v="0.31451612903225806"/>
    <n v="620"/>
    <n v="425"/>
    <n v="195"/>
    <n v="0.31451612903225806"/>
  </r>
  <r>
    <x v="2"/>
    <x v="38"/>
    <s v="LIMA"/>
    <m/>
    <m/>
    <m/>
    <m/>
    <s v=""/>
    <n v="21"/>
    <n v="21"/>
    <n v="4"/>
    <n v="0.19047619047619047"/>
    <m/>
    <m/>
    <n v="0"/>
    <n v="21"/>
    <n v="21"/>
    <s v=""/>
    <s v=""/>
  </r>
  <r>
    <x v="2"/>
    <x v="39"/>
    <s v="MANILA"/>
    <m/>
    <m/>
    <m/>
    <m/>
    <s v=""/>
    <n v="1196"/>
    <n v="1176"/>
    <n v="442"/>
    <n v="0.37585034013605439"/>
    <m/>
    <n v="20"/>
    <n v="1.6722408026755852E-2"/>
    <n v="1196"/>
    <n v="1176"/>
    <n v="20"/>
    <n v="1.6722408026755852E-2"/>
  </r>
  <r>
    <x v="2"/>
    <x v="77"/>
    <s v="DOHA"/>
    <m/>
    <m/>
    <m/>
    <m/>
    <s v=""/>
    <n v="1"/>
    <n v="1"/>
    <n v="1"/>
    <n v="1"/>
    <m/>
    <m/>
    <n v="0"/>
    <n v="1"/>
    <n v="1"/>
    <s v=""/>
    <s v=""/>
  </r>
  <r>
    <x v="2"/>
    <x v="40"/>
    <s v="BUCHAREST"/>
    <m/>
    <m/>
    <m/>
    <m/>
    <s v=""/>
    <n v="148"/>
    <n v="124"/>
    <n v="23"/>
    <n v="0.18548387096774194"/>
    <n v="8"/>
    <n v="16"/>
    <n v="0.10810810810810811"/>
    <n v="148"/>
    <n v="132"/>
    <n v="16"/>
    <n v="0.10810810810810811"/>
  </r>
  <r>
    <x v="2"/>
    <x v="41"/>
    <s v="MOSCOW"/>
    <m/>
    <m/>
    <m/>
    <m/>
    <s v=""/>
    <n v="636"/>
    <n v="575"/>
    <n v="353"/>
    <n v="0.61391304347826092"/>
    <m/>
    <n v="61"/>
    <n v="9.5911949685534598E-2"/>
    <n v="636"/>
    <n v="575"/>
    <n v="61"/>
    <n v="9.5911949685534598E-2"/>
  </r>
  <r>
    <x v="2"/>
    <x v="41"/>
    <s v="ST. PETERSBURG"/>
    <m/>
    <m/>
    <m/>
    <m/>
    <s v=""/>
    <n v="24"/>
    <n v="18"/>
    <n v="15"/>
    <n v="0.83333333333333337"/>
    <m/>
    <n v="6"/>
    <n v="0.25"/>
    <n v="24"/>
    <n v="18"/>
    <n v="6"/>
    <n v="0.25"/>
  </r>
  <r>
    <x v="2"/>
    <x v="41"/>
    <s v="YEKATERINBURG"/>
    <m/>
    <m/>
    <m/>
    <m/>
    <s v=""/>
    <n v="38"/>
    <n v="30"/>
    <n v="12"/>
    <n v="0.4"/>
    <m/>
    <n v="8"/>
    <n v="0.21052631578947367"/>
    <n v="38"/>
    <n v="30"/>
    <n v="8"/>
    <n v="0.21052631578947367"/>
  </r>
  <r>
    <x v="2"/>
    <x v="42"/>
    <s v="RIYADH"/>
    <m/>
    <m/>
    <m/>
    <m/>
    <s v=""/>
    <n v="11651"/>
    <n v="10662"/>
    <n v="9779"/>
    <n v="0.91718251735134126"/>
    <n v="6"/>
    <n v="983"/>
    <n v="8.4370440305553171E-2"/>
    <n v="11651"/>
    <n v="10668"/>
    <n v="983"/>
    <n v="8.4370440305553171E-2"/>
  </r>
  <r>
    <x v="2"/>
    <x v="43"/>
    <s v="DAKAR"/>
    <m/>
    <m/>
    <m/>
    <m/>
    <s v=""/>
    <n v="124"/>
    <n v="95"/>
    <n v="35"/>
    <n v="0.36842105263157893"/>
    <m/>
    <n v="29"/>
    <n v="0.23387096774193547"/>
    <n v="124"/>
    <n v="95"/>
    <n v="29"/>
    <n v="0.23387096774193547"/>
  </r>
  <r>
    <x v="2"/>
    <x v="44"/>
    <s v="BELGRADE"/>
    <m/>
    <m/>
    <m/>
    <m/>
    <s v=""/>
    <n v="383"/>
    <n v="379"/>
    <n v="329"/>
    <n v="0.86807387862796836"/>
    <m/>
    <n v="4"/>
    <n v="1.0443864229765013E-2"/>
    <n v="383"/>
    <n v="379"/>
    <n v="4"/>
    <n v="1.0443864229765013E-2"/>
  </r>
  <r>
    <x v="2"/>
    <x v="79"/>
    <s v="SINGAPORE"/>
    <m/>
    <m/>
    <m/>
    <m/>
    <s v=""/>
    <n v="181"/>
    <n v="168"/>
    <n v="51"/>
    <n v="0.30357142857142855"/>
    <m/>
    <n v="13"/>
    <n v="7.18232044198895E-2"/>
    <n v="181"/>
    <n v="168"/>
    <n v="13"/>
    <n v="7.18232044198895E-2"/>
  </r>
  <r>
    <x v="2"/>
    <x v="45"/>
    <s v="BRATISLAVA"/>
    <m/>
    <m/>
    <m/>
    <m/>
    <s v=""/>
    <n v="1"/>
    <n v="1"/>
    <n v="1"/>
    <n v="1"/>
    <m/>
    <m/>
    <n v="0"/>
    <n v="1"/>
    <n v="1"/>
    <s v=""/>
    <s v=""/>
  </r>
  <r>
    <x v="2"/>
    <x v="47"/>
    <s v="PRETORIA"/>
    <m/>
    <m/>
    <m/>
    <m/>
    <s v=""/>
    <n v="1869"/>
    <n v="1683"/>
    <n v="396"/>
    <n v="0.23529411764705882"/>
    <m/>
    <n v="186"/>
    <n v="9.9518459069020862E-2"/>
    <n v="1869"/>
    <n v="1683"/>
    <n v="186"/>
    <n v="9.9518459069020862E-2"/>
  </r>
  <r>
    <x v="2"/>
    <x v="48"/>
    <s v="SEOUL"/>
    <m/>
    <m/>
    <m/>
    <m/>
    <s v=""/>
    <n v="68"/>
    <n v="64"/>
    <n v="16"/>
    <n v="0.25"/>
    <m/>
    <n v="4"/>
    <n v="5.8823529411764705E-2"/>
    <n v="68"/>
    <n v="64"/>
    <n v="4"/>
    <n v="5.8823529411764705E-2"/>
  </r>
  <r>
    <x v="2"/>
    <x v="49"/>
    <s v="DAMASCUS"/>
    <m/>
    <m/>
    <m/>
    <m/>
    <s v=""/>
    <n v="170"/>
    <n v="120"/>
    <n v="53"/>
    <n v="0.44166666666666665"/>
    <n v="50"/>
    <m/>
    <n v="0"/>
    <n v="170"/>
    <n v="170"/>
    <s v=""/>
    <s v=""/>
  </r>
  <r>
    <x v="2"/>
    <x v="50"/>
    <s v="TAIPEI"/>
    <m/>
    <m/>
    <m/>
    <m/>
    <s v=""/>
    <n v="25"/>
    <n v="21"/>
    <n v="4"/>
    <n v="0.19047619047619047"/>
    <m/>
    <n v="4"/>
    <n v="0.16"/>
    <n v="25"/>
    <n v="21"/>
    <n v="4"/>
    <n v="0.16"/>
  </r>
  <r>
    <x v="2"/>
    <x v="51"/>
    <s v="BANGKOK"/>
    <m/>
    <m/>
    <m/>
    <m/>
    <s v=""/>
    <n v="1972"/>
    <n v="1870"/>
    <n v="49"/>
    <n v="2.6203208556149733E-2"/>
    <m/>
    <n v="102"/>
    <n v="5.1724137931034482E-2"/>
    <n v="1972"/>
    <n v="1870"/>
    <n v="102"/>
    <n v="5.1724137931034482E-2"/>
  </r>
  <r>
    <x v="2"/>
    <x v="52"/>
    <s v="TUNIS"/>
    <m/>
    <m/>
    <m/>
    <m/>
    <s v=""/>
    <n v="707"/>
    <n v="374"/>
    <n v="93"/>
    <n v="0.24866310160427807"/>
    <n v="3"/>
    <n v="330"/>
    <n v="0.46676096181046678"/>
    <n v="707"/>
    <n v="377"/>
    <n v="330"/>
    <n v="0.46676096181046678"/>
  </r>
  <r>
    <x v="2"/>
    <x v="53"/>
    <s v="ANKARA"/>
    <m/>
    <m/>
    <m/>
    <m/>
    <s v=""/>
    <n v="2707"/>
    <n v="1959"/>
    <n v="434"/>
    <n v="0.22154160285860133"/>
    <m/>
    <n v="748"/>
    <n v="0.27632065016623569"/>
    <n v="2707"/>
    <n v="1959"/>
    <n v="748"/>
    <n v="0.27632065016623569"/>
  </r>
  <r>
    <x v="2"/>
    <x v="53"/>
    <s v="ISTANBUL"/>
    <m/>
    <m/>
    <m/>
    <m/>
    <s v=""/>
    <n v="5668"/>
    <n v="4888"/>
    <n v="2689"/>
    <n v="0.55012274959083474"/>
    <n v="3"/>
    <n v="777"/>
    <n v="0.13708539167254763"/>
    <n v="5668"/>
    <n v="4891"/>
    <n v="777"/>
    <n v="0.13708539167254763"/>
  </r>
  <r>
    <x v="2"/>
    <x v="54"/>
    <s v="KYIV"/>
    <n v="2"/>
    <n v="2"/>
    <m/>
    <m/>
    <n v="0"/>
    <n v="12741"/>
    <n v="12454"/>
    <n v="8761"/>
    <n v="0.7034687650554039"/>
    <m/>
    <n v="287"/>
    <n v="2.2525704418805432E-2"/>
    <n v="12743"/>
    <n v="12456"/>
    <n v="287"/>
    <n v="2.2522169033979439E-2"/>
  </r>
  <r>
    <x v="2"/>
    <x v="54"/>
    <s v="LVIV"/>
    <m/>
    <m/>
    <m/>
    <m/>
    <s v=""/>
    <n v="14455"/>
    <n v="14281"/>
    <n v="9815"/>
    <n v="0.68727680134444369"/>
    <m/>
    <n v="174"/>
    <n v="1.2037357315807679E-2"/>
    <n v="14455"/>
    <n v="14281"/>
    <n v="174"/>
    <n v="1.2037357315807679E-2"/>
  </r>
  <r>
    <x v="2"/>
    <x v="55"/>
    <s v="ABU DHABI"/>
    <m/>
    <m/>
    <m/>
    <m/>
    <s v=""/>
    <n v="8370"/>
    <n v="5445"/>
    <n v="1493"/>
    <n v="0.27419651056014693"/>
    <n v="45"/>
    <n v="2880"/>
    <n v="0.34408602150537637"/>
    <n v="8370"/>
    <n v="5490"/>
    <n v="2880"/>
    <n v="0.34408602150537637"/>
  </r>
  <r>
    <x v="2"/>
    <x v="56"/>
    <s v="LONDON"/>
    <m/>
    <m/>
    <m/>
    <m/>
    <s v=""/>
    <n v="3035"/>
    <n v="3026"/>
    <n v="1183"/>
    <n v="0.39094514210178455"/>
    <m/>
    <n v="9"/>
    <n v="2.9654036243822075E-3"/>
    <n v="3035"/>
    <n v="3026"/>
    <n v="9"/>
    <n v="2.9654036243822075E-3"/>
  </r>
  <r>
    <x v="2"/>
    <x v="57"/>
    <s v="CHICAGO, IL"/>
    <m/>
    <m/>
    <m/>
    <m/>
    <s v=""/>
    <n v="237"/>
    <n v="232"/>
    <n v="66"/>
    <n v="0.28448275862068967"/>
    <n v="4"/>
    <n v="1"/>
    <n v="4.2194092827004216E-3"/>
    <n v="237"/>
    <n v="236"/>
    <n v="1"/>
    <n v="4.2194092827004216E-3"/>
  </r>
  <r>
    <x v="2"/>
    <x v="57"/>
    <s v="LOS ANGELES, CA"/>
    <m/>
    <m/>
    <m/>
    <m/>
    <s v=""/>
    <n v="249"/>
    <n v="237"/>
    <n v="31"/>
    <n v="0.13080168776371309"/>
    <m/>
    <n v="12"/>
    <n v="4.8192771084337352E-2"/>
    <n v="249"/>
    <n v="237"/>
    <n v="12"/>
    <n v="4.8192771084337352E-2"/>
  </r>
  <r>
    <x v="2"/>
    <x v="57"/>
    <s v="NEW YORK, NY"/>
    <m/>
    <m/>
    <m/>
    <m/>
    <s v=""/>
    <n v="342"/>
    <n v="321"/>
    <n v="12"/>
    <n v="3.7383177570093455E-2"/>
    <m/>
    <n v="21"/>
    <n v="6.1403508771929821E-2"/>
    <n v="342"/>
    <n v="321"/>
    <n v="21"/>
    <n v="6.1403508771929821E-2"/>
  </r>
  <r>
    <x v="2"/>
    <x v="57"/>
    <s v="WASHINGTON, DC"/>
    <m/>
    <m/>
    <m/>
    <m/>
    <s v=""/>
    <n v="214"/>
    <n v="212"/>
    <n v="44"/>
    <n v="0.20754716981132076"/>
    <n v="2"/>
    <m/>
    <n v="0"/>
    <n v="214"/>
    <n v="214"/>
    <s v=""/>
    <s v=""/>
  </r>
  <r>
    <x v="2"/>
    <x v="90"/>
    <s v="TASHKENT"/>
    <m/>
    <m/>
    <m/>
    <m/>
    <s v=""/>
    <n v="4749"/>
    <n v="3754"/>
    <n v="814"/>
    <n v="0.21683537559936067"/>
    <n v="2"/>
    <n v="993"/>
    <n v="0.20909665192672142"/>
    <n v="4749"/>
    <n v="3756"/>
    <n v="993"/>
    <n v="0.20909665192672142"/>
  </r>
  <r>
    <x v="2"/>
    <x v="58"/>
    <s v="HANOI"/>
    <m/>
    <m/>
    <m/>
    <m/>
    <s v=""/>
    <n v="1550"/>
    <n v="1329"/>
    <n v="39"/>
    <n v="2.9345372460496615E-2"/>
    <m/>
    <n v="221"/>
    <n v="0.14258064516129032"/>
    <n v="1550"/>
    <n v="1329"/>
    <n v="221"/>
    <n v="0.14258064516129032"/>
  </r>
  <r>
    <x v="2"/>
    <x v="91"/>
    <s v="LUSAKA"/>
    <m/>
    <m/>
    <m/>
    <m/>
    <s v=""/>
    <n v="192"/>
    <n v="179"/>
    <n v="71"/>
    <n v="0.39664804469273746"/>
    <m/>
    <n v="13"/>
    <n v="6.7708333333333329E-2"/>
    <n v="192"/>
    <n v="179"/>
    <n v="13"/>
    <n v="6.7708333333333329E-2"/>
  </r>
  <r>
    <x v="3"/>
    <x v="60"/>
    <s v="VIENNA"/>
    <m/>
    <m/>
    <m/>
    <m/>
    <s v=""/>
    <n v="3"/>
    <n v="2"/>
    <n v="1"/>
    <n v="0.5"/>
    <m/>
    <n v="1"/>
    <n v="0.33333333333333331"/>
    <n v="3"/>
    <n v="2"/>
    <n v="1"/>
    <n v="0.33333333333333331"/>
  </r>
  <r>
    <x v="3"/>
    <x v="92"/>
    <s v="DHAKA"/>
    <m/>
    <m/>
    <m/>
    <m/>
    <s v=""/>
    <n v="1477"/>
    <n v="1114"/>
    <n v="221"/>
    <n v="0.19838420107719928"/>
    <n v="1"/>
    <n v="333"/>
    <n v="0.22997237569060774"/>
    <n v="1477"/>
    <n v="1115"/>
    <n v="333"/>
    <n v="0.22997237569060774"/>
  </r>
  <r>
    <x v="3"/>
    <x v="61"/>
    <s v="BRUSSELS"/>
    <m/>
    <m/>
    <m/>
    <m/>
    <s v=""/>
    <n v="6"/>
    <n v="8"/>
    <n v="5"/>
    <n v="0.625"/>
    <m/>
    <m/>
    <n v="0"/>
    <n v="6"/>
    <n v="8"/>
    <s v=""/>
    <s v=""/>
  </r>
  <r>
    <x v="3"/>
    <x v="62"/>
    <s v="OUAGADOUGOU"/>
    <m/>
    <m/>
    <m/>
    <m/>
    <s v=""/>
    <n v="161"/>
    <n v="124"/>
    <n v="19"/>
    <n v="0.15322580645161291"/>
    <m/>
    <n v="23"/>
    <n v="0.15646258503401361"/>
    <n v="161"/>
    <n v="124"/>
    <n v="23"/>
    <n v="0.15646258503401361"/>
  </r>
  <r>
    <x v="3"/>
    <x v="10"/>
    <s v="BEIJING"/>
    <m/>
    <m/>
    <m/>
    <m/>
    <s v=""/>
    <n v="60"/>
    <n v="56"/>
    <m/>
    <n v="0"/>
    <m/>
    <n v="3"/>
    <n v="5.0847457627118647E-2"/>
    <n v="60"/>
    <n v="56"/>
    <n v="3"/>
    <n v="5.0847457627118647E-2"/>
  </r>
  <r>
    <x v="3"/>
    <x v="10"/>
    <s v="GUANGZHOU (CANTON)"/>
    <m/>
    <m/>
    <m/>
    <m/>
    <s v=""/>
    <n v="1892"/>
    <n v="1506"/>
    <n v="734"/>
    <n v="0.48738379814077026"/>
    <m/>
    <n v="240"/>
    <n v="0.13745704467353953"/>
    <n v="1892"/>
    <n v="1506"/>
    <n v="240"/>
    <n v="0.13745704467353953"/>
  </r>
  <r>
    <x v="3"/>
    <x v="10"/>
    <s v="SHANGHAI"/>
    <m/>
    <m/>
    <m/>
    <m/>
    <s v=""/>
    <n v="6"/>
    <n v="6"/>
    <n v="1"/>
    <n v="0.16666666666666666"/>
    <m/>
    <m/>
    <n v="0"/>
    <n v="6"/>
    <n v="6"/>
    <s v=""/>
    <s v=""/>
  </r>
  <r>
    <x v="3"/>
    <x v="93"/>
    <s v="COPENHAGEN"/>
    <n v="7"/>
    <n v="7"/>
    <n v="2"/>
    <m/>
    <n v="0"/>
    <n v="1391"/>
    <n v="1328"/>
    <n v="429"/>
    <n v="0.32304216867469882"/>
    <n v="2"/>
    <n v="1"/>
    <n v="7.513148009015778E-4"/>
    <n v="1398"/>
    <n v="1337"/>
    <n v="1"/>
    <n v="7.4738415545590436E-4"/>
  </r>
  <r>
    <x v="3"/>
    <x v="15"/>
    <s v="CAIRO"/>
    <n v="1"/>
    <m/>
    <m/>
    <m/>
    <s v=""/>
    <n v="1560"/>
    <n v="1170"/>
    <n v="680"/>
    <n v="0.58119658119658124"/>
    <n v="2"/>
    <n v="361"/>
    <n v="0.2354859752120026"/>
    <n v="1561"/>
    <n v="1172"/>
    <n v="361"/>
    <n v="0.2354859752120026"/>
  </r>
  <r>
    <x v="3"/>
    <x v="68"/>
    <s v="PARIS"/>
    <m/>
    <m/>
    <m/>
    <m/>
    <s v=""/>
    <n v="11"/>
    <n v="7"/>
    <m/>
    <n v="0"/>
    <m/>
    <n v="1"/>
    <n v="0.125"/>
    <n v="11"/>
    <n v="7"/>
    <n v="1"/>
    <n v="0.125"/>
  </r>
  <r>
    <x v="3"/>
    <x v="18"/>
    <s v="BERLIN"/>
    <m/>
    <m/>
    <m/>
    <m/>
    <s v=""/>
    <n v="3"/>
    <n v="3"/>
    <m/>
    <n v="0"/>
    <m/>
    <m/>
    <n v="0"/>
    <n v="3"/>
    <n v="3"/>
    <s v=""/>
    <s v=""/>
  </r>
  <r>
    <x v="3"/>
    <x v="18"/>
    <s v="FLENSBURG"/>
    <m/>
    <m/>
    <m/>
    <m/>
    <s v=""/>
    <n v="2"/>
    <n v="2"/>
    <n v="2"/>
    <n v="1"/>
    <m/>
    <n v="1"/>
    <n v="0.33333333333333331"/>
    <n v="2"/>
    <n v="2"/>
    <n v="1"/>
    <n v="0.33333333333333331"/>
  </r>
  <r>
    <x v="3"/>
    <x v="86"/>
    <s v="ACCRA"/>
    <n v="7"/>
    <n v="2"/>
    <m/>
    <n v="2"/>
    <n v="0.5"/>
    <n v="2068"/>
    <n v="939"/>
    <n v="122"/>
    <n v="0.12992545260915869"/>
    <n v="1"/>
    <n v="950"/>
    <n v="0.50264550264550267"/>
    <n v="2075"/>
    <n v="942"/>
    <n v="952"/>
    <n v="0.50263991552270326"/>
  </r>
  <r>
    <x v="3"/>
    <x v="69"/>
    <s v="ATHENS"/>
    <m/>
    <m/>
    <m/>
    <m/>
    <s v=""/>
    <n v="2"/>
    <n v="1"/>
    <m/>
    <n v="0"/>
    <m/>
    <m/>
    <n v="0"/>
    <n v="2"/>
    <n v="1"/>
    <s v=""/>
    <s v=""/>
  </r>
  <r>
    <x v="3"/>
    <x v="94"/>
    <s v="REYKJAVIK"/>
    <m/>
    <m/>
    <m/>
    <m/>
    <s v=""/>
    <n v="42"/>
    <n v="42"/>
    <n v="17"/>
    <n v="0.40476190476190477"/>
    <m/>
    <m/>
    <n v="0"/>
    <n v="42"/>
    <n v="42"/>
    <s v=""/>
    <s v=""/>
  </r>
  <r>
    <x v="3"/>
    <x v="20"/>
    <s v="NEW DELHI"/>
    <m/>
    <m/>
    <m/>
    <m/>
    <s v=""/>
    <n v="8033"/>
    <n v="5941"/>
    <n v="4249"/>
    <n v="0.71519946137013968"/>
    <n v="2"/>
    <n v="1446"/>
    <n v="0.19569630531871701"/>
    <n v="8033"/>
    <n v="5943"/>
    <n v="1446"/>
    <n v="0.19569630531871701"/>
  </r>
  <r>
    <x v="3"/>
    <x v="21"/>
    <s v="JAKARTA"/>
    <m/>
    <m/>
    <m/>
    <m/>
    <s v=""/>
    <n v="4072"/>
    <n v="3777"/>
    <n v="2366"/>
    <n v="0.6264230871061689"/>
    <m/>
    <n v="176"/>
    <n v="4.4523146976979511E-2"/>
    <n v="4072"/>
    <n v="3777"/>
    <n v="176"/>
    <n v="4.4523146976979511E-2"/>
  </r>
  <r>
    <x v="3"/>
    <x v="22"/>
    <s v="TEHERAN"/>
    <m/>
    <m/>
    <m/>
    <m/>
    <s v=""/>
    <n v="1760"/>
    <n v="1364"/>
    <n v="488"/>
    <n v="0.35777126099706746"/>
    <n v="4"/>
    <n v="358"/>
    <n v="0.2074159907300116"/>
    <n v="1760"/>
    <n v="1368"/>
    <n v="358"/>
    <n v="0.2074159907300116"/>
  </r>
  <r>
    <x v="3"/>
    <x v="28"/>
    <s v="NAIROBI"/>
    <n v="4"/>
    <n v="1"/>
    <m/>
    <n v="1"/>
    <n v="0.5"/>
    <n v="3019"/>
    <n v="1717"/>
    <n v="522"/>
    <n v="0.30401863715783345"/>
    <n v="4"/>
    <n v="861"/>
    <n v="0.33346243222308286"/>
    <n v="3023"/>
    <n v="1722"/>
    <n v="862"/>
    <n v="0.33359133126934987"/>
  </r>
  <r>
    <x v="3"/>
    <x v="30"/>
    <s v="BEIRUT"/>
    <m/>
    <m/>
    <m/>
    <m/>
    <s v=""/>
    <n v="1036"/>
    <n v="484"/>
    <n v="200"/>
    <n v="0.41322314049586778"/>
    <n v="36"/>
    <n v="492"/>
    <n v="0.48616600790513836"/>
    <n v="1036"/>
    <n v="520"/>
    <n v="492"/>
    <n v="0.48616600790513836"/>
  </r>
  <r>
    <x v="3"/>
    <x v="95"/>
    <s v="BAMAKO"/>
    <m/>
    <m/>
    <m/>
    <m/>
    <s v=""/>
    <n v="363"/>
    <n v="196"/>
    <n v="34"/>
    <n v="0.17346938775510204"/>
    <m/>
    <n v="155"/>
    <n v="0.44159544159544162"/>
    <n v="363"/>
    <n v="196"/>
    <n v="155"/>
    <n v="0.44159544159544162"/>
  </r>
  <r>
    <x v="3"/>
    <x v="32"/>
    <s v="MEXICO CITY"/>
    <n v="2"/>
    <n v="1"/>
    <n v="1"/>
    <n v="1"/>
    <n v="0.5"/>
    <n v="63"/>
    <n v="53"/>
    <n v="44"/>
    <n v="0.83018867924528306"/>
    <m/>
    <n v="4"/>
    <n v="7.0175438596491224E-2"/>
    <n v="65"/>
    <n v="54"/>
    <n v="5"/>
    <n v="8.4745762711864403E-2"/>
  </r>
  <r>
    <x v="3"/>
    <x v="73"/>
    <s v="THE HAGUE"/>
    <m/>
    <m/>
    <m/>
    <m/>
    <s v=""/>
    <n v="8"/>
    <n v="8"/>
    <m/>
    <n v="0"/>
    <m/>
    <m/>
    <n v="0"/>
    <n v="8"/>
    <n v="8"/>
    <s v=""/>
    <s v=""/>
  </r>
  <r>
    <x v="3"/>
    <x v="34"/>
    <s v="ABUJA"/>
    <m/>
    <m/>
    <m/>
    <m/>
    <s v=""/>
    <n v="1745"/>
    <n v="588"/>
    <n v="147"/>
    <n v="0.25"/>
    <n v="1"/>
    <n v="1113"/>
    <n v="0.65393654524089306"/>
    <n v="1745"/>
    <n v="589"/>
    <n v="1113"/>
    <n v="0.65393654524089306"/>
  </r>
  <r>
    <x v="3"/>
    <x v="96"/>
    <s v="OSLO"/>
    <m/>
    <m/>
    <m/>
    <m/>
    <s v=""/>
    <n v="3"/>
    <n v="3"/>
    <n v="1"/>
    <n v="0.33333333333333331"/>
    <m/>
    <m/>
    <n v="0"/>
    <n v="3"/>
    <n v="3"/>
    <s v=""/>
    <s v=""/>
  </r>
  <r>
    <x v="3"/>
    <x v="37"/>
    <s v="ISLAMABAD"/>
    <m/>
    <m/>
    <m/>
    <m/>
    <s v=""/>
    <n v="2580"/>
    <n v="1066"/>
    <n v="369"/>
    <n v="0.34615384615384615"/>
    <n v="17"/>
    <n v="1415"/>
    <n v="0.56645316253002398"/>
    <n v="2580"/>
    <n v="1083"/>
    <n v="1415"/>
    <n v="0.56645316253002398"/>
  </r>
  <r>
    <x v="3"/>
    <x v="39"/>
    <s v="MANILA"/>
    <m/>
    <m/>
    <m/>
    <m/>
    <s v=""/>
    <n v="4197"/>
    <n v="3686"/>
    <n v="2624"/>
    <n v="0.71188279978296254"/>
    <m/>
    <n v="440"/>
    <n v="0.10664081434803684"/>
    <n v="4197"/>
    <n v="3686"/>
    <n v="440"/>
    <n v="0.10664081434803684"/>
  </r>
  <r>
    <x v="3"/>
    <x v="75"/>
    <s v="WARSAW"/>
    <m/>
    <m/>
    <m/>
    <m/>
    <s v=""/>
    <n v="9"/>
    <n v="1"/>
    <m/>
    <n v="0"/>
    <n v="2"/>
    <n v="2"/>
    <n v="0.4"/>
    <n v="9"/>
    <n v="3"/>
    <n v="2"/>
    <n v="0.4"/>
  </r>
  <r>
    <x v="3"/>
    <x v="41"/>
    <s v="MOSCOW"/>
    <m/>
    <m/>
    <m/>
    <m/>
    <s v=""/>
    <n v="1170"/>
    <n v="884"/>
    <n v="400"/>
    <n v="0.45248868778280543"/>
    <n v="1"/>
    <n v="249"/>
    <n v="0.21957671957671956"/>
    <n v="1170"/>
    <n v="885"/>
    <n v="249"/>
    <n v="0.21957671957671956"/>
  </r>
  <r>
    <x v="3"/>
    <x v="42"/>
    <s v="RIYADH"/>
    <n v="2"/>
    <n v="2"/>
    <m/>
    <m/>
    <n v="0"/>
    <n v="1383"/>
    <n v="1206"/>
    <n v="521"/>
    <n v="0.43200663349917079"/>
    <m/>
    <n v="129"/>
    <n v="9.662921348314607E-2"/>
    <n v="1385"/>
    <n v="1208"/>
    <n v="129"/>
    <n v="9.648466716529544E-2"/>
  </r>
  <r>
    <x v="3"/>
    <x v="79"/>
    <s v="SINGAPORE"/>
    <m/>
    <m/>
    <m/>
    <m/>
    <s v=""/>
    <n v="2320"/>
    <n v="2278"/>
    <n v="328"/>
    <n v="0.14398595258999122"/>
    <n v="1"/>
    <n v="17"/>
    <n v="7.4041811846689894E-3"/>
    <n v="2320"/>
    <n v="2279"/>
    <n v="17"/>
    <n v="7.4041811846689894E-3"/>
  </r>
  <r>
    <x v="3"/>
    <x v="80"/>
    <s v="MADRID"/>
    <m/>
    <m/>
    <m/>
    <m/>
    <s v=""/>
    <n v="10"/>
    <n v="8"/>
    <n v="1"/>
    <n v="0.125"/>
    <m/>
    <n v="1"/>
    <n v="0.1111111111111111"/>
    <n v="10"/>
    <n v="8"/>
    <n v="1"/>
    <n v="0.1111111111111111"/>
  </r>
  <r>
    <x v="3"/>
    <x v="97"/>
    <s v="STOCKHOLM"/>
    <m/>
    <m/>
    <m/>
    <m/>
    <s v=""/>
    <n v="3"/>
    <n v="2"/>
    <n v="2"/>
    <n v="1"/>
    <m/>
    <n v="1"/>
    <n v="0.33333333333333331"/>
    <n v="3"/>
    <n v="2"/>
    <n v="1"/>
    <n v="0.33333333333333331"/>
  </r>
  <r>
    <x v="3"/>
    <x v="51"/>
    <s v="BANGKOK"/>
    <n v="1"/>
    <m/>
    <m/>
    <m/>
    <s v=""/>
    <n v="9454"/>
    <n v="7857"/>
    <n v="4067"/>
    <n v="0.51762759322896779"/>
    <n v="2"/>
    <n v="1144"/>
    <n v="0.12706875485949129"/>
    <n v="9455"/>
    <n v="7859"/>
    <n v="1144"/>
    <n v="0.12706875485949129"/>
  </r>
  <r>
    <x v="3"/>
    <x v="53"/>
    <s v="ANKARA"/>
    <m/>
    <m/>
    <m/>
    <m/>
    <s v=""/>
    <n v="5407"/>
    <n v="3526"/>
    <n v="1565"/>
    <n v="0.44384571752694268"/>
    <n v="4"/>
    <n v="1822"/>
    <n v="0.34043348281016445"/>
    <n v="5407"/>
    <n v="3530"/>
    <n v="1822"/>
    <n v="0.34043348281016445"/>
  </r>
  <r>
    <x v="3"/>
    <x v="55"/>
    <s v="DUBAI"/>
    <n v="4"/>
    <m/>
    <m/>
    <n v="1"/>
    <n v="1"/>
    <n v="7254"/>
    <n v="5913"/>
    <n v="3337"/>
    <n v="0.56434973786571963"/>
    <n v="7"/>
    <n v="1043"/>
    <n v="0.14979175642682752"/>
    <n v="7258"/>
    <n v="5920"/>
    <n v="1044"/>
    <n v="0.14991384261918439"/>
  </r>
  <r>
    <x v="3"/>
    <x v="56"/>
    <s v="LONDON"/>
    <n v="10"/>
    <m/>
    <m/>
    <n v="1"/>
    <n v="1"/>
    <n v="6955"/>
    <n v="6021"/>
    <n v="3245"/>
    <n v="0.53894701876764661"/>
    <n v="18"/>
    <n v="264"/>
    <n v="4.1884816753926704E-2"/>
    <n v="6965"/>
    <n v="6039"/>
    <n v="265"/>
    <n v="4.203680203045685E-2"/>
  </r>
  <r>
    <x v="3"/>
    <x v="57"/>
    <s v="NEW YORK, NY"/>
    <n v="7"/>
    <m/>
    <m/>
    <m/>
    <s v=""/>
    <n v="4419"/>
    <n v="3515"/>
    <n v="1064"/>
    <n v="0.30270270270270272"/>
    <n v="2"/>
    <n v="121"/>
    <n v="3.326003298515668E-2"/>
    <n v="4426"/>
    <n v="3517"/>
    <n v="121"/>
    <n v="3.326003298515668E-2"/>
  </r>
  <r>
    <x v="4"/>
    <x v="3"/>
    <s v="CANBERRA"/>
    <m/>
    <m/>
    <m/>
    <m/>
    <s v=""/>
    <n v="21"/>
    <n v="21"/>
    <n v="14"/>
    <n v="0.66666666666666663"/>
    <m/>
    <m/>
    <n v="0"/>
    <n v="21"/>
    <n v="21"/>
    <s v=""/>
    <s v=""/>
  </r>
  <r>
    <x v="4"/>
    <x v="85"/>
    <s v="MINSK"/>
    <m/>
    <m/>
    <m/>
    <m/>
    <s v=""/>
    <n v="3185"/>
    <n v="2932"/>
    <n v="2637"/>
    <n v="0.89938608458390179"/>
    <n v="6"/>
    <n v="168"/>
    <n v="5.4088860270444301E-2"/>
    <n v="3185"/>
    <n v="2938"/>
    <n v="168"/>
    <n v="5.4088860270444301E-2"/>
  </r>
  <r>
    <x v="4"/>
    <x v="8"/>
    <s v="OTTAWA"/>
    <m/>
    <m/>
    <m/>
    <m/>
    <s v=""/>
    <n v="62"/>
    <n v="48"/>
    <n v="48"/>
    <n v="1"/>
    <m/>
    <n v="13"/>
    <n v="0.21311475409836064"/>
    <n v="62"/>
    <n v="48"/>
    <n v="13"/>
    <n v="0.21311475409836064"/>
  </r>
  <r>
    <x v="4"/>
    <x v="10"/>
    <s v="BEIJING"/>
    <m/>
    <m/>
    <m/>
    <m/>
    <s v=""/>
    <n v="77"/>
    <n v="66"/>
    <n v="58"/>
    <n v="0.87878787878787878"/>
    <m/>
    <n v="10"/>
    <n v="0.13157894736842105"/>
    <n v="77"/>
    <n v="66"/>
    <n v="10"/>
    <n v="0.13157894736842105"/>
  </r>
  <r>
    <x v="4"/>
    <x v="15"/>
    <s v="CAIRO"/>
    <m/>
    <m/>
    <m/>
    <m/>
    <s v=""/>
    <n v="406"/>
    <n v="152"/>
    <n v="59"/>
    <n v="0.38815789473684209"/>
    <m/>
    <n v="252"/>
    <n v="0.62376237623762376"/>
    <n v="406"/>
    <n v="152"/>
    <n v="252"/>
    <n v="0.62376237623762376"/>
  </r>
  <r>
    <x v="4"/>
    <x v="17"/>
    <s v="TBILISSI"/>
    <m/>
    <m/>
    <m/>
    <m/>
    <s v=""/>
    <n v="321"/>
    <n v="274"/>
    <n v="16"/>
    <n v="5.8394160583941604E-2"/>
    <m/>
    <n v="47"/>
    <n v="0.14641744548286603"/>
    <n v="321"/>
    <n v="274"/>
    <n v="47"/>
    <n v="0.14641744548286603"/>
  </r>
  <r>
    <x v="4"/>
    <x v="20"/>
    <s v="NEW DELHI"/>
    <m/>
    <m/>
    <m/>
    <m/>
    <s v=""/>
    <n v="1986"/>
    <n v="860"/>
    <n v="472"/>
    <n v="0.5488372093023256"/>
    <n v="10"/>
    <n v="1107"/>
    <n v="0.55993930197268593"/>
    <n v="1986"/>
    <n v="870"/>
    <n v="1107"/>
    <n v="0.55993930197268593"/>
  </r>
  <r>
    <x v="4"/>
    <x v="23"/>
    <s v="DUBLIN"/>
    <m/>
    <m/>
    <m/>
    <m/>
    <s v=""/>
    <n v="115"/>
    <n v="72"/>
    <n v="34"/>
    <n v="0.47222222222222221"/>
    <n v="4"/>
    <n v="39"/>
    <n v="0.33913043478260868"/>
    <n v="115"/>
    <n v="76"/>
    <n v="39"/>
    <n v="0.33913043478260868"/>
  </r>
  <r>
    <x v="4"/>
    <x v="24"/>
    <s v="TEL AVIV"/>
    <m/>
    <m/>
    <m/>
    <m/>
    <s v=""/>
    <n v="26"/>
    <n v="16"/>
    <n v="6"/>
    <n v="0.375"/>
    <m/>
    <n v="10"/>
    <n v="0.38461538461538464"/>
    <n v="26"/>
    <n v="16"/>
    <n v="10"/>
    <n v="0.38461538461538464"/>
  </r>
  <r>
    <x v="4"/>
    <x v="25"/>
    <s v="TOKYO"/>
    <m/>
    <m/>
    <m/>
    <m/>
    <s v=""/>
    <n v="18"/>
    <n v="16"/>
    <n v="10"/>
    <n v="0.625"/>
    <m/>
    <n v="2"/>
    <n v="0.1111111111111111"/>
    <n v="18"/>
    <n v="16"/>
    <n v="2"/>
    <n v="0.1111111111111111"/>
  </r>
  <r>
    <x v="4"/>
    <x v="27"/>
    <s v="ASTANA"/>
    <m/>
    <m/>
    <m/>
    <m/>
    <s v=""/>
    <n v="988"/>
    <n v="918"/>
    <n v="377"/>
    <n v="0.41067538126361658"/>
    <n v="5"/>
    <n v="60"/>
    <n v="6.1037639877924724E-2"/>
    <n v="988"/>
    <n v="923"/>
    <n v="60"/>
    <n v="6.1037639877924724E-2"/>
  </r>
  <r>
    <x v="4"/>
    <x v="41"/>
    <s v="MOSCOW"/>
    <m/>
    <m/>
    <m/>
    <m/>
    <s v=""/>
    <n v="6075"/>
    <n v="4473"/>
    <n v="3864"/>
    <n v="0.863849765258216"/>
    <n v="44"/>
    <n v="1232"/>
    <n v="0.214298138806749"/>
    <n v="6075"/>
    <n v="4517"/>
    <n v="1232"/>
    <n v="0.214298138806749"/>
  </r>
  <r>
    <x v="4"/>
    <x v="41"/>
    <s v="PSKOV"/>
    <m/>
    <m/>
    <m/>
    <m/>
    <s v=""/>
    <n v="477"/>
    <n v="423"/>
    <n v="389"/>
    <n v="0.91962174940898345"/>
    <m/>
    <n v="30"/>
    <n v="6.6225165562913912E-2"/>
    <n v="477"/>
    <n v="423"/>
    <n v="30"/>
    <n v="6.6225165562913912E-2"/>
  </r>
  <r>
    <x v="4"/>
    <x v="41"/>
    <s v="ST. PETERSBURG"/>
    <m/>
    <m/>
    <m/>
    <m/>
    <s v=""/>
    <n v="6513"/>
    <n v="6003"/>
    <n v="5633"/>
    <n v="0.93836415125770445"/>
    <n v="1"/>
    <n v="474"/>
    <n v="7.3170731707317069E-2"/>
    <n v="6513"/>
    <n v="6004"/>
    <n v="474"/>
    <n v="7.3170731707317069E-2"/>
  </r>
  <r>
    <x v="4"/>
    <x v="53"/>
    <s v="ANKARA"/>
    <m/>
    <m/>
    <m/>
    <m/>
    <s v=""/>
    <n v="1517"/>
    <n v="722"/>
    <n v="249"/>
    <n v="0.34487534626038779"/>
    <n v="2"/>
    <n v="786"/>
    <n v="0.52052980132450333"/>
    <n v="1517"/>
    <n v="724"/>
    <n v="786"/>
    <n v="0.52052980132450333"/>
  </r>
  <r>
    <x v="4"/>
    <x v="54"/>
    <s v="KYIV"/>
    <m/>
    <m/>
    <m/>
    <m/>
    <s v=""/>
    <n v="80"/>
    <n v="60"/>
    <n v="44"/>
    <n v="0.73333333333333328"/>
    <n v="1"/>
    <n v="19"/>
    <n v="0.23749999999999999"/>
    <n v="80"/>
    <n v="61"/>
    <n v="19"/>
    <n v="0.23749999999999999"/>
  </r>
  <r>
    <x v="4"/>
    <x v="55"/>
    <s v="ABU DHABI"/>
    <m/>
    <m/>
    <m/>
    <m/>
    <s v=""/>
    <n v="3"/>
    <n v="2"/>
    <m/>
    <n v="0"/>
    <m/>
    <n v="1"/>
    <n v="0.33333333333333331"/>
    <n v="3"/>
    <n v="2"/>
    <n v="1"/>
    <n v="0.33333333333333331"/>
  </r>
  <r>
    <x v="4"/>
    <x v="56"/>
    <s v="LONDON"/>
    <m/>
    <m/>
    <m/>
    <m/>
    <s v=""/>
    <n v="663"/>
    <n v="500"/>
    <n v="487"/>
    <n v="0.97399999999999998"/>
    <n v="4"/>
    <n v="153"/>
    <n v="0.23287671232876711"/>
    <n v="663"/>
    <n v="504"/>
    <n v="153"/>
    <n v="0.23287671232876711"/>
  </r>
  <r>
    <x v="4"/>
    <x v="57"/>
    <s v="NEW YORK, NY"/>
    <m/>
    <m/>
    <m/>
    <m/>
    <s v=""/>
    <n v="321"/>
    <n v="226"/>
    <n v="83"/>
    <n v="0.36725663716814161"/>
    <n v="6"/>
    <n v="88"/>
    <n v="0.27500000000000002"/>
    <n v="321"/>
    <n v="232"/>
    <n v="88"/>
    <n v="0.27500000000000002"/>
  </r>
  <r>
    <x v="4"/>
    <x v="57"/>
    <s v="SAN FRANCISCO, CA"/>
    <m/>
    <m/>
    <m/>
    <m/>
    <s v=""/>
    <n v="297"/>
    <n v="249"/>
    <n v="183"/>
    <n v="0.73493975903614461"/>
    <n v="1"/>
    <n v="42"/>
    <n v="0.14383561643835616"/>
    <n v="297"/>
    <n v="250"/>
    <n v="42"/>
    <n v="0.14383561643835616"/>
  </r>
  <r>
    <x v="5"/>
    <x v="1"/>
    <s v="ALGIERS"/>
    <m/>
    <m/>
    <m/>
    <m/>
    <s v=""/>
    <n v="522"/>
    <n v="308"/>
    <n v="62"/>
    <n v="0.20129870129870131"/>
    <m/>
    <n v="205"/>
    <n v="0.39961013645224169"/>
    <n v="522"/>
    <n v="308"/>
    <n v="205"/>
    <n v="0.39961013645224169"/>
  </r>
  <r>
    <x v="5"/>
    <x v="2"/>
    <s v="BUENOS AIRES"/>
    <m/>
    <m/>
    <m/>
    <m/>
    <s v=""/>
    <n v="1"/>
    <n v="1"/>
    <m/>
    <n v="0"/>
    <m/>
    <m/>
    <n v="0"/>
    <n v="1"/>
    <n v="1"/>
    <s v=""/>
    <s v=""/>
  </r>
  <r>
    <x v="5"/>
    <x v="3"/>
    <s v="CANBERRA"/>
    <m/>
    <m/>
    <m/>
    <m/>
    <s v=""/>
    <n v="120"/>
    <n v="119"/>
    <n v="54"/>
    <n v="0.45378151260504201"/>
    <m/>
    <m/>
    <n v="0"/>
    <n v="120"/>
    <n v="119"/>
    <s v=""/>
    <s v=""/>
  </r>
  <r>
    <x v="5"/>
    <x v="7"/>
    <s v="SOFIA"/>
    <m/>
    <m/>
    <m/>
    <m/>
    <s v=""/>
    <n v="163"/>
    <n v="157"/>
    <n v="113"/>
    <n v="0.71974522292993626"/>
    <n v="6"/>
    <n v="1"/>
    <n v="6.0975609756097563E-3"/>
    <n v="163"/>
    <n v="163"/>
    <n v="1"/>
    <n v="6.0975609756097563E-3"/>
  </r>
  <r>
    <x v="5"/>
    <x v="9"/>
    <s v="SANTIAGO DE CHILE"/>
    <m/>
    <m/>
    <m/>
    <m/>
    <s v=""/>
    <n v="16"/>
    <n v="6"/>
    <n v="4"/>
    <n v="0.66666666666666663"/>
    <m/>
    <n v="3"/>
    <n v="0.33333333333333331"/>
    <n v="16"/>
    <n v="6"/>
    <n v="3"/>
    <n v="0.33333333333333331"/>
  </r>
  <r>
    <x v="5"/>
    <x v="10"/>
    <s v="BEIJING"/>
    <n v="1"/>
    <n v="1"/>
    <m/>
    <m/>
    <n v="0"/>
    <n v="451"/>
    <n v="386"/>
    <n v="102"/>
    <n v="0.26424870466321243"/>
    <n v="15"/>
    <n v="10"/>
    <n v="2.4330900243309004E-2"/>
    <n v="452"/>
    <n v="402"/>
    <n v="10"/>
    <n v="2.4271844660194174E-2"/>
  </r>
  <r>
    <x v="5"/>
    <x v="10"/>
    <s v="SHANGHAI"/>
    <m/>
    <m/>
    <m/>
    <m/>
    <s v=""/>
    <n v="821"/>
    <n v="762"/>
    <n v="449"/>
    <n v="0.58923884514435698"/>
    <m/>
    <n v="23"/>
    <n v="2.9299363057324841E-2"/>
    <n v="821"/>
    <n v="762"/>
    <n v="23"/>
    <n v="2.9299363057324841E-2"/>
  </r>
  <r>
    <x v="5"/>
    <x v="14"/>
    <s v="NICOSIA"/>
    <m/>
    <m/>
    <m/>
    <m/>
    <s v=""/>
    <n v="251"/>
    <n v="165"/>
    <n v="48"/>
    <n v="0.29090909090909089"/>
    <m/>
    <n v="80"/>
    <n v="0.32653061224489793"/>
    <n v="251"/>
    <n v="165"/>
    <n v="80"/>
    <n v="0.32653061224489793"/>
  </r>
  <r>
    <x v="5"/>
    <x v="15"/>
    <s v="CAIRO"/>
    <m/>
    <m/>
    <m/>
    <m/>
    <s v=""/>
    <n v="824"/>
    <n v="583"/>
    <n v="203"/>
    <n v="0.34819897084048029"/>
    <n v="3"/>
    <n v="233"/>
    <n v="0.28449328449328448"/>
    <n v="824"/>
    <n v="586"/>
    <n v="233"/>
    <n v="0.28449328449328448"/>
  </r>
  <r>
    <x v="5"/>
    <x v="16"/>
    <s v="ADDIS ABEBA"/>
    <m/>
    <m/>
    <m/>
    <m/>
    <s v=""/>
    <n v="305"/>
    <n v="237"/>
    <n v="9"/>
    <n v="3.7974683544303799E-2"/>
    <n v="1"/>
    <n v="48"/>
    <n v="0.16783216783216784"/>
    <n v="305"/>
    <n v="238"/>
    <n v="48"/>
    <n v="0.16783216783216784"/>
  </r>
  <r>
    <x v="5"/>
    <x v="18"/>
    <s v="BERLIN"/>
    <m/>
    <m/>
    <m/>
    <m/>
    <s v=""/>
    <n v="4"/>
    <n v="4"/>
    <n v="2"/>
    <n v="0.5"/>
    <m/>
    <m/>
    <n v="0"/>
    <n v="4"/>
    <n v="4"/>
    <s v=""/>
    <s v=""/>
  </r>
  <r>
    <x v="5"/>
    <x v="19"/>
    <s v="HONG KONG"/>
    <n v="1"/>
    <n v="1"/>
    <m/>
    <m/>
    <n v="0"/>
    <n v="480"/>
    <n v="376"/>
    <n v="40"/>
    <n v="0.10638297872340426"/>
    <m/>
    <n v="97"/>
    <n v="0.20507399577167018"/>
    <n v="481"/>
    <n v="377"/>
    <n v="97"/>
    <n v="0.20464135021097046"/>
  </r>
  <r>
    <x v="5"/>
    <x v="20"/>
    <s v="NEW DELHI"/>
    <n v="1"/>
    <m/>
    <m/>
    <m/>
    <s v=""/>
    <n v="7950"/>
    <n v="6297"/>
    <n v="1518"/>
    <n v="0.24106717484516435"/>
    <n v="13"/>
    <n v="1323"/>
    <n v="0.17332634612865191"/>
    <n v="7951"/>
    <n v="6310"/>
    <n v="1323"/>
    <n v="0.17332634612865191"/>
  </r>
  <r>
    <x v="5"/>
    <x v="21"/>
    <s v="JAKARTA"/>
    <n v="1"/>
    <m/>
    <m/>
    <m/>
    <s v=""/>
    <n v="1981"/>
    <n v="1768"/>
    <n v="998"/>
    <n v="0.56447963800904977"/>
    <n v="4"/>
    <n v="160"/>
    <n v="8.2815734989648032E-2"/>
    <n v="1982"/>
    <n v="1772"/>
    <n v="160"/>
    <n v="8.2815734989648032E-2"/>
  </r>
  <r>
    <x v="5"/>
    <x v="22"/>
    <s v="TEHERAN"/>
    <m/>
    <m/>
    <m/>
    <m/>
    <s v=""/>
    <n v="1836"/>
    <n v="1177"/>
    <n v="123"/>
    <n v="0.10450297366185217"/>
    <n v="10"/>
    <n v="608"/>
    <n v="0.33871866295264624"/>
    <n v="1836"/>
    <n v="1187"/>
    <n v="608"/>
    <n v="0.33871866295264624"/>
  </r>
  <r>
    <x v="5"/>
    <x v="23"/>
    <s v="DUBLIN"/>
    <n v="7"/>
    <m/>
    <m/>
    <m/>
    <s v=""/>
    <n v="431"/>
    <n v="401"/>
    <n v="118"/>
    <n v="0.29426433915211969"/>
    <m/>
    <n v="33"/>
    <n v="7.6036866359447008E-2"/>
    <n v="438"/>
    <n v="401"/>
    <n v="33"/>
    <n v="7.6036866359447008E-2"/>
  </r>
  <r>
    <x v="5"/>
    <x v="24"/>
    <s v="TEL AVIV"/>
    <m/>
    <m/>
    <m/>
    <m/>
    <s v=""/>
    <n v="155"/>
    <n v="110"/>
    <n v="25"/>
    <n v="0.22727272727272727"/>
    <n v="15"/>
    <n v="13"/>
    <n v="9.420289855072464E-2"/>
    <n v="155"/>
    <n v="125"/>
    <n v="13"/>
    <n v="9.420289855072464E-2"/>
  </r>
  <r>
    <x v="5"/>
    <x v="25"/>
    <s v="TOKYO"/>
    <m/>
    <m/>
    <m/>
    <m/>
    <s v=""/>
    <n v="150"/>
    <n v="118"/>
    <n v="10"/>
    <n v="8.4745762711864403E-2"/>
    <m/>
    <n v="22"/>
    <n v="0.15714285714285714"/>
    <n v="150"/>
    <n v="118"/>
    <n v="22"/>
    <n v="0.15714285714285714"/>
  </r>
  <r>
    <x v="5"/>
    <x v="27"/>
    <s v="ASTANA"/>
    <m/>
    <m/>
    <m/>
    <m/>
    <s v=""/>
    <n v="61"/>
    <n v="47"/>
    <n v="3"/>
    <n v="6.3829787234042548E-2"/>
    <m/>
    <m/>
    <n v="0"/>
    <n v="61"/>
    <n v="47"/>
    <s v=""/>
    <s v=""/>
  </r>
  <r>
    <x v="5"/>
    <x v="28"/>
    <s v="NAIROBI"/>
    <m/>
    <m/>
    <m/>
    <m/>
    <s v=""/>
    <n v="862"/>
    <n v="491"/>
    <n v="23"/>
    <n v="4.684317718940937E-2"/>
    <n v="6"/>
    <n v="355"/>
    <n v="0.41666666666666669"/>
    <n v="862"/>
    <n v="497"/>
    <n v="355"/>
    <n v="0.41666666666666669"/>
  </r>
  <r>
    <x v="5"/>
    <x v="98"/>
    <s v="PRISTINA"/>
    <m/>
    <m/>
    <m/>
    <m/>
    <s v=""/>
    <n v="3484"/>
    <n v="30"/>
    <n v="7"/>
    <n v="0.23333333333333334"/>
    <n v="2360"/>
    <n v="930"/>
    <n v="0.28012048192771083"/>
    <n v="3484"/>
    <n v="2390"/>
    <n v="930"/>
    <n v="0.28012048192771083"/>
  </r>
  <r>
    <x v="5"/>
    <x v="99"/>
    <s v="VILNIUS"/>
    <m/>
    <m/>
    <m/>
    <m/>
    <s v=""/>
    <n v="0"/>
    <m/>
    <m/>
    <s v=""/>
    <n v="1"/>
    <m/>
    <n v="0"/>
    <s v=""/>
    <n v="1"/>
    <s v=""/>
    <s v=""/>
  </r>
  <r>
    <x v="5"/>
    <x v="31"/>
    <s v="KUALA LUMPUR"/>
    <m/>
    <m/>
    <m/>
    <m/>
    <s v=""/>
    <n v="66"/>
    <n v="50"/>
    <n v="16"/>
    <n v="0.32"/>
    <m/>
    <n v="12"/>
    <n v="0.19354838709677419"/>
    <n v="66"/>
    <n v="50"/>
    <n v="12"/>
    <n v="0.19354838709677419"/>
  </r>
  <r>
    <x v="5"/>
    <x v="32"/>
    <s v="MEXICO CITY"/>
    <m/>
    <m/>
    <m/>
    <m/>
    <s v=""/>
    <n v="28"/>
    <n v="21"/>
    <n v="16"/>
    <n v="0.76190476190476186"/>
    <m/>
    <n v="4"/>
    <n v="0.16"/>
    <n v="28"/>
    <n v="21"/>
    <n v="4"/>
    <n v="0.16"/>
  </r>
  <r>
    <x v="5"/>
    <x v="33"/>
    <s v="RABAT"/>
    <n v="1"/>
    <m/>
    <m/>
    <m/>
    <s v=""/>
    <n v="857"/>
    <n v="378"/>
    <n v="100"/>
    <n v="0.26455026455026454"/>
    <n v="1"/>
    <n v="456"/>
    <n v="0.54610778443113772"/>
    <n v="858"/>
    <n v="379"/>
    <n v="456"/>
    <n v="0.54610778443113772"/>
  </r>
  <r>
    <x v="5"/>
    <x v="100"/>
    <s v="MAPUTO"/>
    <m/>
    <m/>
    <m/>
    <m/>
    <s v=""/>
    <n v="153"/>
    <n v="142"/>
    <n v="50"/>
    <n v="0.352112676056338"/>
    <n v="1"/>
    <n v="6"/>
    <n v="4.0268456375838924E-2"/>
    <n v="153"/>
    <n v="143"/>
    <n v="6"/>
    <n v="4.0268456375838924E-2"/>
  </r>
  <r>
    <x v="5"/>
    <x v="101"/>
    <s v="WINDHOEK"/>
    <m/>
    <m/>
    <m/>
    <m/>
    <s v=""/>
    <n v="543"/>
    <n v="489"/>
    <n v="315"/>
    <n v="0.64417177914110424"/>
    <n v="7"/>
    <n v="43"/>
    <n v="7.9777365491651209E-2"/>
    <n v="543"/>
    <n v="496"/>
    <n v="43"/>
    <n v="7.9777365491651209E-2"/>
  </r>
  <r>
    <x v="5"/>
    <x v="102"/>
    <s v="KATHMANDU"/>
    <m/>
    <m/>
    <m/>
    <m/>
    <s v=""/>
    <n v="823"/>
    <n v="561"/>
    <n v="28"/>
    <n v="4.9910873440285206E-2"/>
    <m/>
    <n v="251"/>
    <n v="0.30911330049261082"/>
    <n v="823"/>
    <n v="561"/>
    <n v="251"/>
    <n v="0.30911330049261082"/>
  </r>
  <r>
    <x v="5"/>
    <x v="34"/>
    <s v="ABUJA"/>
    <m/>
    <m/>
    <m/>
    <m/>
    <s v=""/>
    <n v="1505"/>
    <n v="632"/>
    <n v="11"/>
    <n v="1.740506329113924E-2"/>
    <n v="3"/>
    <n v="818"/>
    <n v="0.56297315898141775"/>
    <n v="1505"/>
    <n v="635"/>
    <n v="818"/>
    <n v="0.56297315898141775"/>
  </r>
  <r>
    <x v="5"/>
    <x v="38"/>
    <s v="LIMA"/>
    <m/>
    <m/>
    <m/>
    <m/>
    <s v=""/>
    <n v="27"/>
    <n v="27"/>
    <n v="15"/>
    <n v="0.55555555555555558"/>
    <m/>
    <m/>
    <n v="0"/>
    <n v="27"/>
    <n v="27"/>
    <s v=""/>
    <s v=""/>
  </r>
  <r>
    <x v="5"/>
    <x v="39"/>
    <s v="MANILA"/>
    <m/>
    <m/>
    <m/>
    <m/>
    <s v=""/>
    <n v="1587"/>
    <n v="1127"/>
    <n v="580"/>
    <n v="0.51464063886424138"/>
    <m/>
    <n v="430"/>
    <n v="0.27617212588310852"/>
    <n v="1587"/>
    <n v="1127"/>
    <n v="430"/>
    <n v="0.27617212588310852"/>
  </r>
  <r>
    <x v="5"/>
    <x v="41"/>
    <s v="MOSCOW"/>
    <n v="4"/>
    <m/>
    <m/>
    <n v="1"/>
    <n v="1"/>
    <n v="14741"/>
    <n v="11306"/>
    <n v="7542"/>
    <n v="0.66707942685299837"/>
    <n v="81"/>
    <n v="2928"/>
    <n v="0.20454069158225638"/>
    <n v="14745"/>
    <n v="11387"/>
    <n v="2929"/>
    <n v="0.20459625593741268"/>
  </r>
  <r>
    <x v="5"/>
    <x v="41"/>
    <s v="MURMANSK"/>
    <m/>
    <m/>
    <m/>
    <m/>
    <s v=""/>
    <n v="2627"/>
    <n v="2542"/>
    <n v="2164"/>
    <n v="0.85129819040125887"/>
    <m/>
    <n v="47"/>
    <n v="1.8153727307840865E-2"/>
    <n v="2627"/>
    <n v="2542"/>
    <n v="47"/>
    <n v="1.8153727307840865E-2"/>
  </r>
  <r>
    <x v="5"/>
    <x v="41"/>
    <s v="PETROZAVODSK"/>
    <m/>
    <m/>
    <m/>
    <m/>
    <s v=""/>
    <n v="9972"/>
    <n v="9672"/>
    <n v="8739"/>
    <n v="0.90353598014888337"/>
    <m/>
    <n v="70"/>
    <n v="7.1853828782590841E-3"/>
    <n v="9972"/>
    <n v="9672"/>
    <n v="70"/>
    <n v="7.1853828782590841E-3"/>
  </r>
  <r>
    <x v="5"/>
    <x v="41"/>
    <s v="ST. PETERSBURG"/>
    <n v="15"/>
    <m/>
    <m/>
    <m/>
    <s v=""/>
    <n v="85397"/>
    <n v="81803"/>
    <n v="75279"/>
    <n v="0.92024742368861778"/>
    <n v="7"/>
    <n v="1677"/>
    <n v="2.0086959646412016E-2"/>
    <n v="85412"/>
    <n v="81810"/>
    <n v="1677"/>
    <n v="2.0086959646412016E-2"/>
  </r>
  <r>
    <x v="5"/>
    <x v="42"/>
    <s v="RIYADH"/>
    <m/>
    <m/>
    <m/>
    <m/>
    <s v=""/>
    <n v="89"/>
    <n v="87"/>
    <n v="23"/>
    <n v="0.26436781609195403"/>
    <n v="2"/>
    <m/>
    <n v="0"/>
    <n v="89"/>
    <n v="89"/>
    <s v=""/>
    <s v=""/>
  </r>
  <r>
    <x v="5"/>
    <x v="44"/>
    <s v="BELGRADE"/>
    <m/>
    <m/>
    <m/>
    <m/>
    <s v=""/>
    <n v="104"/>
    <n v="87"/>
    <n v="49"/>
    <n v="0.56321839080459768"/>
    <m/>
    <n v="15"/>
    <n v="0.14705882352941177"/>
    <n v="104"/>
    <n v="87"/>
    <n v="15"/>
    <n v="0.14705882352941177"/>
  </r>
  <r>
    <x v="5"/>
    <x v="47"/>
    <s v="PRETORIA"/>
    <m/>
    <m/>
    <m/>
    <m/>
    <s v=""/>
    <n v="1267"/>
    <n v="1197"/>
    <n v="1030"/>
    <n v="0.86048454469507096"/>
    <n v="2"/>
    <n v="52"/>
    <n v="4.1566746602717829E-2"/>
    <n v="1267"/>
    <n v="1199"/>
    <n v="52"/>
    <n v="4.1566746602717829E-2"/>
  </r>
  <r>
    <x v="5"/>
    <x v="48"/>
    <s v="SEOUL"/>
    <m/>
    <m/>
    <m/>
    <m/>
    <s v=""/>
    <n v="39"/>
    <n v="24"/>
    <n v="2"/>
    <n v="8.3333333333333329E-2"/>
    <m/>
    <n v="13"/>
    <n v="0.35135135135135137"/>
    <n v="39"/>
    <n v="24"/>
    <n v="13"/>
    <n v="0.35135135135135137"/>
  </r>
  <r>
    <x v="5"/>
    <x v="82"/>
    <s v="DAR ES SALAAM"/>
    <m/>
    <m/>
    <m/>
    <m/>
    <s v=""/>
    <n v="347"/>
    <n v="214"/>
    <n v="17"/>
    <n v="7.9439252336448593E-2"/>
    <m/>
    <n v="115"/>
    <n v="0.34954407294832829"/>
    <n v="347"/>
    <n v="214"/>
    <n v="115"/>
    <n v="0.34954407294832829"/>
  </r>
  <r>
    <x v="5"/>
    <x v="51"/>
    <s v="BANGKOK"/>
    <n v="1"/>
    <m/>
    <m/>
    <m/>
    <s v=""/>
    <n v="9358"/>
    <n v="8599"/>
    <n v="246"/>
    <n v="2.8607977671822306E-2"/>
    <m/>
    <n v="585"/>
    <n v="6.3697735191637628E-2"/>
    <n v="9359"/>
    <n v="8599"/>
    <n v="585"/>
    <n v="6.3697735191637628E-2"/>
  </r>
  <r>
    <x v="5"/>
    <x v="52"/>
    <s v="TUNIS"/>
    <n v="4"/>
    <m/>
    <m/>
    <m/>
    <s v=""/>
    <n v="2336"/>
    <n v="1072"/>
    <n v="192"/>
    <n v="0.17910447761194029"/>
    <n v="3"/>
    <n v="1262"/>
    <n v="0.54000855798031666"/>
    <n v="2340"/>
    <n v="1075"/>
    <n v="1262"/>
    <n v="0.54000855798031666"/>
  </r>
  <r>
    <x v="5"/>
    <x v="53"/>
    <s v="ANKARA"/>
    <m/>
    <m/>
    <m/>
    <m/>
    <s v=""/>
    <n v="4073"/>
    <n v="2263"/>
    <n v="825"/>
    <n v="0.36456031816173223"/>
    <n v="17"/>
    <n v="1558"/>
    <n v="0.40594059405940597"/>
    <n v="4073"/>
    <n v="2280"/>
    <n v="1558"/>
    <n v="0.40594059405940597"/>
  </r>
  <r>
    <x v="5"/>
    <x v="54"/>
    <s v="KYIV"/>
    <m/>
    <m/>
    <m/>
    <m/>
    <s v=""/>
    <n v="12"/>
    <n v="3"/>
    <n v="3"/>
    <n v="1"/>
    <m/>
    <n v="5"/>
    <n v="0.625"/>
    <n v="12"/>
    <n v="3"/>
    <n v="5"/>
    <n v="0.625"/>
  </r>
  <r>
    <x v="5"/>
    <x v="55"/>
    <s v="ABU DHABI"/>
    <m/>
    <m/>
    <m/>
    <m/>
    <s v=""/>
    <n v="1814"/>
    <n v="1258"/>
    <n v="436"/>
    <n v="0.34658187599364071"/>
    <n v="2"/>
    <n v="565"/>
    <n v="0.30958904109589042"/>
    <n v="1814"/>
    <n v="1260"/>
    <n v="565"/>
    <n v="0.30958904109589042"/>
  </r>
  <r>
    <x v="5"/>
    <x v="56"/>
    <s v="LONDON"/>
    <n v="2"/>
    <m/>
    <m/>
    <m/>
    <s v=""/>
    <n v="3620"/>
    <n v="3439"/>
    <n v="1103"/>
    <n v="0.32073277115440535"/>
    <n v="17"/>
    <n v="125"/>
    <n v="3.4906450712091593E-2"/>
    <n v="3622"/>
    <n v="3456"/>
    <n v="125"/>
    <n v="3.4906450712091593E-2"/>
  </r>
  <r>
    <x v="5"/>
    <x v="57"/>
    <s v="LOS ANGELES, CA"/>
    <n v="1"/>
    <m/>
    <m/>
    <m/>
    <s v=""/>
    <n v="413"/>
    <n v="285"/>
    <n v="59"/>
    <n v="0.20701754385964913"/>
    <m/>
    <n v="119"/>
    <n v="0.29455445544554454"/>
    <n v="414"/>
    <n v="285"/>
    <n v="119"/>
    <n v="0.29455445544554454"/>
  </r>
  <r>
    <x v="5"/>
    <x v="57"/>
    <s v="NEW YORK, NY"/>
    <n v="15"/>
    <m/>
    <m/>
    <n v="2"/>
    <n v="1"/>
    <n v="892"/>
    <n v="811"/>
    <n v="168"/>
    <n v="0.20715166461159062"/>
    <n v="3"/>
    <n v="74"/>
    <n v="8.3333333333333329E-2"/>
    <n v="907"/>
    <n v="814"/>
    <n v="76"/>
    <n v="8.5393258426966295E-2"/>
  </r>
  <r>
    <x v="5"/>
    <x v="58"/>
    <s v="HANOI"/>
    <m/>
    <m/>
    <m/>
    <m/>
    <s v=""/>
    <n v="869"/>
    <n v="670"/>
    <n v="35"/>
    <n v="5.2238805970149252E-2"/>
    <n v="3"/>
    <n v="156"/>
    <n v="0.1881785283474065"/>
    <n v="869"/>
    <n v="673"/>
    <n v="156"/>
    <n v="0.1881785283474065"/>
  </r>
  <r>
    <x v="6"/>
    <x v="0"/>
    <s v="TIRANA"/>
    <m/>
    <m/>
    <m/>
    <n v="2"/>
    <n v="1"/>
    <n v="67"/>
    <n v="58"/>
    <n v="5"/>
    <n v="8.6206896551724144E-2"/>
    <m/>
    <n v="2"/>
    <n v="3.3333333333333333E-2"/>
    <n v="67"/>
    <n v="58"/>
    <n v="4"/>
    <n v="6.4516129032258063E-2"/>
  </r>
  <r>
    <x v="6"/>
    <x v="1"/>
    <s v="ALGIERS"/>
    <n v="759"/>
    <n v="773"/>
    <m/>
    <n v="1"/>
    <n v="1.2919896640826874E-3"/>
    <n v="134764"/>
    <n v="60431"/>
    <n v="20290"/>
    <n v="0.33575482782015853"/>
    <n v="45"/>
    <n v="66111"/>
    <n v="0.52225741979824147"/>
    <n v="135523"/>
    <n v="61249"/>
    <n v="66112"/>
    <n v="0.51909140160645728"/>
  </r>
  <r>
    <x v="6"/>
    <x v="1"/>
    <s v="ANNABA"/>
    <m/>
    <m/>
    <m/>
    <m/>
    <s v=""/>
    <n v="41109"/>
    <n v="19732"/>
    <n v="4947"/>
    <n v="0.2507095073991486"/>
    <n v="4"/>
    <n v="17937"/>
    <n v="0.4761234836620391"/>
    <n v="41109"/>
    <n v="19736"/>
    <n v="17937"/>
    <n v="0.4761234836620391"/>
  </r>
  <r>
    <x v="6"/>
    <x v="1"/>
    <s v="ORAN"/>
    <m/>
    <m/>
    <m/>
    <m/>
    <s v=""/>
    <n v="64054"/>
    <n v="29927"/>
    <n v="8452"/>
    <n v="0.28242055668794064"/>
    <n v="6"/>
    <n v="31759"/>
    <n v="0.51479932568242237"/>
    <n v="64054"/>
    <n v="29933"/>
    <n v="31759"/>
    <n v="0.51479932568242237"/>
  </r>
  <r>
    <x v="6"/>
    <x v="59"/>
    <s v="LUANDA"/>
    <n v="401"/>
    <n v="392"/>
    <m/>
    <n v="5"/>
    <n v="1.2594458438287154E-2"/>
    <n v="1907"/>
    <n v="951"/>
    <n v="145"/>
    <n v="0.15247108307045215"/>
    <m/>
    <n v="893"/>
    <n v="0.48427331887201736"/>
    <n v="2308"/>
    <n v="1343"/>
    <n v="898"/>
    <n v="0.40071396697902723"/>
  </r>
  <r>
    <x v="6"/>
    <x v="2"/>
    <s v="BUENOS AIRES"/>
    <n v="1"/>
    <n v="1"/>
    <m/>
    <m/>
    <n v="0"/>
    <n v="157"/>
    <n v="122"/>
    <n v="27"/>
    <n v="0.22131147540983606"/>
    <m/>
    <n v="20"/>
    <n v="0.14084507042253522"/>
    <n v="158"/>
    <n v="123"/>
    <n v="20"/>
    <n v="0.13986013986013987"/>
  </r>
  <r>
    <x v="6"/>
    <x v="84"/>
    <s v="YEREVAN"/>
    <n v="16"/>
    <n v="15"/>
    <m/>
    <n v="1"/>
    <n v="6.25E-2"/>
    <n v="10080"/>
    <n v="8942"/>
    <n v="2409"/>
    <n v="0.26940281816148515"/>
    <n v="19"/>
    <n v="1022"/>
    <n v="0.10237403586096364"/>
    <n v="10096"/>
    <n v="8976"/>
    <n v="1023"/>
    <n v="0.10231023102310231"/>
  </r>
  <r>
    <x v="6"/>
    <x v="3"/>
    <s v="SYDNEY"/>
    <n v="2"/>
    <n v="2"/>
    <m/>
    <m/>
    <n v="0"/>
    <n v="2190"/>
    <n v="1979"/>
    <n v="109"/>
    <n v="5.5078322385042948E-2"/>
    <n v="13"/>
    <n v="19"/>
    <n v="9.4480358030830432E-3"/>
    <n v="2192"/>
    <n v="1994"/>
    <n v="19"/>
    <n v="9.4386487829110789E-3"/>
  </r>
  <r>
    <x v="6"/>
    <x v="60"/>
    <s v="VIENNA"/>
    <m/>
    <m/>
    <m/>
    <m/>
    <s v=""/>
    <n v="23"/>
    <n v="23"/>
    <m/>
    <n v="0"/>
    <m/>
    <m/>
    <n v="0"/>
    <n v="23"/>
    <n v="23"/>
    <s v=""/>
    <s v=""/>
  </r>
  <r>
    <x v="6"/>
    <x v="4"/>
    <s v="BAKU"/>
    <m/>
    <m/>
    <m/>
    <m/>
    <s v=""/>
    <n v="13847"/>
    <n v="12242"/>
    <n v="4275"/>
    <n v="0.34920764580950825"/>
    <m/>
    <n v="1046"/>
    <n v="7.8717639975918116E-2"/>
    <n v="13847"/>
    <n v="12242"/>
    <n v="1046"/>
    <n v="7.8717639975918116E-2"/>
  </r>
  <r>
    <x v="6"/>
    <x v="103"/>
    <s v="MANAMA"/>
    <m/>
    <m/>
    <m/>
    <m/>
    <s v=""/>
    <n v="5530"/>
    <n v="5247"/>
    <n v="3047"/>
    <n v="0.58071278825995809"/>
    <n v="1"/>
    <n v="261"/>
    <n v="4.7377019422762755E-2"/>
    <n v="5530"/>
    <n v="5248"/>
    <n v="261"/>
    <n v="4.7377019422762755E-2"/>
  </r>
  <r>
    <x v="6"/>
    <x v="92"/>
    <s v="DHAKA"/>
    <n v="8"/>
    <n v="8"/>
    <m/>
    <m/>
    <n v="0"/>
    <n v="4460"/>
    <n v="2935"/>
    <n v="366"/>
    <n v="0.12470187393526405"/>
    <n v="16"/>
    <n v="1440"/>
    <n v="0.32794352083807787"/>
    <n v="4468"/>
    <n v="2959"/>
    <n v="1440"/>
    <n v="0.32734712434644236"/>
  </r>
  <r>
    <x v="6"/>
    <x v="85"/>
    <s v="MINSK"/>
    <n v="3"/>
    <m/>
    <m/>
    <n v="3"/>
    <n v="1"/>
    <n v="8975"/>
    <n v="8818"/>
    <n v="7396"/>
    <n v="0.83873894307099117"/>
    <n v="1"/>
    <n v="53"/>
    <n v="5.9738503155996395E-3"/>
    <n v="8978"/>
    <n v="8819"/>
    <n v="56"/>
    <n v="6.3098591549295771E-3"/>
  </r>
  <r>
    <x v="6"/>
    <x v="61"/>
    <s v="BRUSSELS"/>
    <m/>
    <m/>
    <m/>
    <m/>
    <s v=""/>
    <n v="27"/>
    <n v="21"/>
    <n v="13"/>
    <n v="0.61904761904761907"/>
    <n v="1"/>
    <m/>
    <n v="0"/>
    <n v="27"/>
    <n v="22"/>
    <s v=""/>
    <s v=""/>
  </r>
  <r>
    <x v="6"/>
    <x v="104"/>
    <s v="COTONOU"/>
    <n v="38"/>
    <n v="27"/>
    <m/>
    <n v="2"/>
    <n v="6.8965517241379309E-2"/>
    <n v="12647"/>
    <n v="9413"/>
    <n v="3068"/>
    <n v="0.3259322213959418"/>
    <n v="4"/>
    <n v="3132"/>
    <n v="0.24958163997131247"/>
    <n v="12685"/>
    <n v="9444"/>
    <n v="3134"/>
    <n v="0.24916520909524567"/>
  </r>
  <r>
    <x v="6"/>
    <x v="105"/>
    <s v="LA PAZ"/>
    <n v="2"/>
    <n v="2"/>
    <m/>
    <m/>
    <n v="0"/>
    <n v="94"/>
    <n v="85"/>
    <n v="33"/>
    <n v="0.38823529411764707"/>
    <m/>
    <n v="3"/>
    <n v="3.4090909090909088E-2"/>
    <n v="96"/>
    <n v="87"/>
    <n v="3"/>
    <n v="3.3333333333333333E-2"/>
  </r>
  <r>
    <x v="6"/>
    <x v="5"/>
    <s v="SARAJEVO"/>
    <m/>
    <m/>
    <m/>
    <m/>
    <s v=""/>
    <n v="65"/>
    <n v="52"/>
    <n v="4"/>
    <n v="7.6923076923076927E-2"/>
    <m/>
    <n v="7"/>
    <n v="0.11864406779661017"/>
    <n v="65"/>
    <n v="52"/>
    <n v="7"/>
    <n v="0.11864406779661017"/>
  </r>
  <r>
    <x v="6"/>
    <x v="6"/>
    <s v="BRASILIA"/>
    <n v="2"/>
    <n v="2"/>
    <m/>
    <m/>
    <n v="0"/>
    <n v="51"/>
    <n v="45"/>
    <n v="6"/>
    <n v="0.13333333333333333"/>
    <m/>
    <n v="6"/>
    <n v="0.11764705882352941"/>
    <n v="53"/>
    <n v="47"/>
    <n v="6"/>
    <n v="0.11320754716981132"/>
  </r>
  <r>
    <x v="6"/>
    <x v="6"/>
    <s v="RECIFE"/>
    <m/>
    <m/>
    <m/>
    <m/>
    <s v=""/>
    <n v="2"/>
    <n v="1"/>
    <m/>
    <n v="0"/>
    <m/>
    <n v="1"/>
    <n v="0.5"/>
    <n v="2"/>
    <n v="1"/>
    <n v="1"/>
    <n v="0.5"/>
  </r>
  <r>
    <x v="6"/>
    <x v="6"/>
    <s v="RIO DE JANEIRO"/>
    <n v="3"/>
    <n v="2"/>
    <m/>
    <m/>
    <n v="0"/>
    <n v="35"/>
    <n v="28"/>
    <n v="11"/>
    <n v="0.39285714285714285"/>
    <m/>
    <n v="6"/>
    <n v="0.17647058823529413"/>
    <n v="38"/>
    <n v="30"/>
    <n v="6"/>
    <n v="0.16666666666666666"/>
  </r>
  <r>
    <x v="6"/>
    <x v="6"/>
    <s v="SAO PAULO"/>
    <n v="8"/>
    <n v="6"/>
    <m/>
    <n v="1"/>
    <n v="0.14285714285714285"/>
    <n v="177"/>
    <n v="93"/>
    <n v="14"/>
    <n v="0.15053763440860216"/>
    <m/>
    <n v="69"/>
    <n v="0.42592592592592593"/>
    <n v="185"/>
    <n v="99"/>
    <n v="70"/>
    <n v="0.41420118343195267"/>
  </r>
  <r>
    <x v="6"/>
    <x v="7"/>
    <s v="SOFIA"/>
    <m/>
    <m/>
    <m/>
    <m/>
    <s v=""/>
    <n v="343"/>
    <n v="323"/>
    <n v="25"/>
    <n v="7.7399380804953566E-2"/>
    <m/>
    <n v="10"/>
    <n v="3.003003003003003E-2"/>
    <n v="343"/>
    <n v="323"/>
    <n v="10"/>
    <n v="3.003003003003003E-2"/>
  </r>
  <r>
    <x v="6"/>
    <x v="62"/>
    <s v="OUAGADOUGOU"/>
    <n v="6"/>
    <n v="4"/>
    <m/>
    <m/>
    <n v="0"/>
    <n v="10310"/>
    <n v="7122"/>
    <n v="1848"/>
    <n v="0.25947767481044648"/>
    <n v="2"/>
    <n v="2766"/>
    <n v="0.27967644084934279"/>
    <n v="10316"/>
    <n v="7128"/>
    <n v="2766"/>
    <n v="0.27956337174044876"/>
  </r>
  <r>
    <x v="6"/>
    <x v="63"/>
    <s v="BUJUMBURA"/>
    <m/>
    <m/>
    <m/>
    <m/>
    <s v=""/>
    <n v="64"/>
    <n v="59"/>
    <n v="12"/>
    <n v="0.20338983050847459"/>
    <n v="1"/>
    <m/>
    <n v="0"/>
    <n v="64"/>
    <n v="60"/>
    <s v=""/>
    <s v=""/>
  </r>
  <r>
    <x v="6"/>
    <x v="106"/>
    <s v="PHNOM PENH"/>
    <m/>
    <m/>
    <m/>
    <m/>
    <s v=""/>
    <n v="7513"/>
    <n v="6738"/>
    <n v="927"/>
    <n v="0.13757791629563668"/>
    <n v="2"/>
    <n v="711"/>
    <n v="9.5423433096228694E-2"/>
    <n v="7513"/>
    <n v="6740"/>
    <n v="711"/>
    <n v="9.5423433096228694E-2"/>
  </r>
  <r>
    <x v="6"/>
    <x v="64"/>
    <s v="DOUALA"/>
    <n v="70"/>
    <n v="38"/>
    <m/>
    <n v="32"/>
    <n v="0.45714285714285713"/>
    <n v="11677"/>
    <n v="8008"/>
    <n v="2835"/>
    <n v="0.35402097902097901"/>
    <n v="1"/>
    <n v="3237"/>
    <n v="0.28783567490663348"/>
    <n v="11747"/>
    <n v="8047"/>
    <n v="3269"/>
    <n v="0.28888299752562741"/>
  </r>
  <r>
    <x v="6"/>
    <x v="64"/>
    <s v="YAONDE"/>
    <n v="39"/>
    <n v="31"/>
    <m/>
    <n v="2"/>
    <n v="6.0606060606060608E-2"/>
    <n v="8808"/>
    <n v="6519"/>
    <n v="1038"/>
    <n v="0.15922687528762081"/>
    <m/>
    <n v="2001"/>
    <n v="0.23485915492957746"/>
    <n v="8847"/>
    <n v="6550"/>
    <n v="2003"/>
    <n v="0.23418683502864493"/>
  </r>
  <r>
    <x v="6"/>
    <x v="8"/>
    <s v="MONTREAL"/>
    <n v="9"/>
    <n v="7"/>
    <m/>
    <m/>
    <n v="0"/>
    <n v="8860"/>
    <n v="7652"/>
    <n v="606"/>
    <n v="7.9194981704129641E-2"/>
    <n v="41"/>
    <n v="760"/>
    <n v="8.9908908079971608E-2"/>
    <n v="8869"/>
    <n v="7700"/>
    <n v="760"/>
    <n v="8.9834515366430265E-2"/>
  </r>
  <r>
    <x v="6"/>
    <x v="107"/>
    <s v="BANGUI"/>
    <n v="12"/>
    <n v="12"/>
    <m/>
    <m/>
    <n v="0"/>
    <n v="2004"/>
    <n v="1297"/>
    <n v="143"/>
    <n v="0.110254433307633"/>
    <m/>
    <n v="616"/>
    <n v="0.32200731834814428"/>
    <n v="2016"/>
    <n v="1309"/>
    <n v="616"/>
    <n v="0.32"/>
  </r>
  <r>
    <x v="6"/>
    <x v="108"/>
    <s v="N'DJAMENA"/>
    <n v="4"/>
    <n v="4"/>
    <m/>
    <m/>
    <n v="0"/>
    <n v="6785"/>
    <n v="4972"/>
    <n v="2171"/>
    <n v="0.43664521319388577"/>
    <m/>
    <n v="1655"/>
    <n v="0.2497359287762185"/>
    <n v="6789"/>
    <n v="4976"/>
    <n v="1655"/>
    <n v="0.24958528125471272"/>
  </r>
  <r>
    <x v="6"/>
    <x v="9"/>
    <s v="SANTIAGO DE CHILE"/>
    <n v="4"/>
    <n v="3"/>
    <m/>
    <m/>
    <n v="0"/>
    <n v="484"/>
    <n v="327"/>
    <n v="11"/>
    <n v="3.3639143730886847E-2"/>
    <m/>
    <n v="149"/>
    <n v="0.31302521008403361"/>
    <n v="488"/>
    <n v="330"/>
    <n v="149"/>
    <n v="0.31106471816283926"/>
  </r>
  <r>
    <x v="6"/>
    <x v="10"/>
    <s v="BEIJING"/>
    <n v="52"/>
    <n v="31"/>
    <m/>
    <n v="4"/>
    <n v="0.11428571428571428"/>
    <n v="8503"/>
    <n v="6989"/>
    <n v="4562"/>
    <n v="0.65274002003147802"/>
    <n v="2"/>
    <n v="460"/>
    <n v="6.1736679640316733E-2"/>
    <n v="8555"/>
    <n v="7022"/>
    <n v="464"/>
    <n v="6.1982367085225754E-2"/>
  </r>
  <r>
    <x v="6"/>
    <x v="10"/>
    <s v="CHENGDU"/>
    <m/>
    <m/>
    <m/>
    <m/>
    <s v=""/>
    <n v="1929"/>
    <n v="1535"/>
    <n v="629"/>
    <n v="0.40977198697068407"/>
    <n v="8"/>
    <n v="164"/>
    <n v="9.6074985354422965E-2"/>
    <n v="1929"/>
    <n v="1543"/>
    <n v="164"/>
    <n v="9.6074985354422965E-2"/>
  </r>
  <r>
    <x v="6"/>
    <x v="10"/>
    <s v="GUANGZHOU (CANTON)"/>
    <m/>
    <m/>
    <m/>
    <m/>
    <s v=""/>
    <n v="6028"/>
    <n v="5212"/>
    <n v="2395"/>
    <n v="0.45951650038372988"/>
    <n v="1"/>
    <n v="321"/>
    <n v="5.8005059631369711E-2"/>
    <n v="6028"/>
    <n v="5213"/>
    <n v="321"/>
    <n v="5.8005059631369711E-2"/>
  </r>
  <r>
    <x v="6"/>
    <x v="10"/>
    <s v="SHANGHAI"/>
    <n v="9"/>
    <n v="3"/>
    <m/>
    <n v="3"/>
    <n v="0.5"/>
    <n v="8033"/>
    <n v="7027"/>
    <n v="2949"/>
    <n v="0.41966699871922586"/>
    <n v="2"/>
    <n v="427"/>
    <n v="5.7269313304721028E-2"/>
    <n v="8042"/>
    <n v="7032"/>
    <n v="430"/>
    <n v="5.7625301527740549E-2"/>
  </r>
  <r>
    <x v="6"/>
    <x v="10"/>
    <s v="SHENYANG"/>
    <n v="3"/>
    <n v="3"/>
    <m/>
    <m/>
    <n v="0"/>
    <n v="555"/>
    <n v="335"/>
    <n v="143"/>
    <n v="0.42686567164179107"/>
    <m/>
    <n v="153"/>
    <n v="0.31352459016393441"/>
    <n v="558"/>
    <n v="338"/>
    <n v="153"/>
    <n v="0.31160896130346233"/>
  </r>
  <r>
    <x v="6"/>
    <x v="10"/>
    <s v="WUHAN"/>
    <n v="4"/>
    <n v="4"/>
    <m/>
    <m/>
    <n v="0"/>
    <n v="1712"/>
    <n v="1434"/>
    <n v="294"/>
    <n v="0.20502092050209206"/>
    <m/>
    <n v="120"/>
    <n v="7.7220077220077218E-2"/>
    <n v="1716"/>
    <n v="1438"/>
    <n v="120"/>
    <n v="7.702182284980745E-2"/>
  </r>
  <r>
    <x v="6"/>
    <x v="11"/>
    <s v="BOGOTA"/>
    <m/>
    <m/>
    <m/>
    <m/>
    <s v=""/>
    <n v="49"/>
    <n v="41"/>
    <n v="18"/>
    <n v="0.43902439024390244"/>
    <m/>
    <n v="2"/>
    <n v="4.6511627906976744E-2"/>
    <n v="49"/>
    <n v="41"/>
    <n v="2"/>
    <n v="4.6511627906976744E-2"/>
  </r>
  <r>
    <x v="6"/>
    <x v="109"/>
    <s v="MORONI"/>
    <m/>
    <m/>
    <m/>
    <m/>
    <s v=""/>
    <n v="2770"/>
    <n v="1695"/>
    <n v="460"/>
    <n v="0.27138643067846607"/>
    <n v="1"/>
    <n v="974"/>
    <n v="0.36479400749063673"/>
    <n v="2770"/>
    <n v="1696"/>
    <n v="974"/>
    <n v="0.36479400749063673"/>
  </r>
  <r>
    <x v="6"/>
    <x v="109"/>
    <s v="MUTSAMUDU"/>
    <m/>
    <m/>
    <m/>
    <m/>
    <s v=""/>
    <n v="4"/>
    <m/>
    <m/>
    <s v=""/>
    <m/>
    <n v="2"/>
    <n v="1"/>
    <n v="4"/>
    <s v=""/>
    <n v="2"/>
    <s v=""/>
  </r>
  <r>
    <x v="6"/>
    <x v="110"/>
    <s v="BRAZZAVILLE"/>
    <n v="22"/>
    <n v="16"/>
    <m/>
    <n v="5"/>
    <n v="0.23809523809523808"/>
    <n v="12257"/>
    <n v="8357"/>
    <n v="2269"/>
    <n v="0.27150891468230226"/>
    <m/>
    <n v="3634"/>
    <n v="0.30306062880493706"/>
    <n v="12279"/>
    <n v="8373"/>
    <n v="3639"/>
    <n v="0.30294705294705293"/>
  </r>
  <r>
    <x v="6"/>
    <x v="110"/>
    <s v="POINTE NOIRE"/>
    <n v="5"/>
    <n v="4"/>
    <m/>
    <n v="2"/>
    <n v="0.33333333333333331"/>
    <n v="3100"/>
    <n v="1693"/>
    <n v="348"/>
    <n v="0.20555227406969875"/>
    <m/>
    <n v="1346"/>
    <n v="0.44290885159591969"/>
    <n v="3105"/>
    <n v="1697"/>
    <n v="1348"/>
    <n v="0.44269293924466341"/>
  </r>
  <r>
    <x v="6"/>
    <x v="65"/>
    <s v="KINSHASA"/>
    <m/>
    <m/>
    <m/>
    <m/>
    <s v=""/>
    <n v="6"/>
    <n v="4"/>
    <n v="4"/>
    <n v="1"/>
    <m/>
    <m/>
    <n v="0"/>
    <n v="6"/>
    <n v="4"/>
    <s v=""/>
    <s v=""/>
  </r>
  <r>
    <x v="6"/>
    <x v="66"/>
    <s v="ABIDJAN"/>
    <n v="126"/>
    <n v="96"/>
    <m/>
    <n v="11"/>
    <n v="0.10280373831775701"/>
    <n v="45993"/>
    <n v="30216"/>
    <n v="9534"/>
    <n v="0.31552819698173151"/>
    <n v="38"/>
    <n v="12451"/>
    <n v="0.29155836553096826"/>
    <n v="46119"/>
    <n v="30350"/>
    <n v="12462"/>
    <n v="0.29108661123049612"/>
  </r>
  <r>
    <x v="6"/>
    <x v="12"/>
    <s v="ZAGREB"/>
    <m/>
    <m/>
    <m/>
    <m/>
    <s v=""/>
    <n v="97"/>
    <n v="92"/>
    <n v="30"/>
    <n v="0.32608695652173914"/>
    <m/>
    <n v="2"/>
    <n v="2.1276595744680851E-2"/>
    <n v="97"/>
    <n v="92"/>
    <n v="2"/>
    <n v="2.1276595744680851E-2"/>
  </r>
  <r>
    <x v="6"/>
    <x v="13"/>
    <s v="HAVANA"/>
    <n v="1108"/>
    <n v="1023"/>
    <m/>
    <n v="78"/>
    <n v="7.0844686648501368E-2"/>
    <n v="4453"/>
    <n v="3259"/>
    <n v="549"/>
    <n v="0.16845658177355016"/>
    <m/>
    <n v="1105"/>
    <n v="0.25320806599450046"/>
    <n v="5561"/>
    <n v="4282"/>
    <n v="1183"/>
    <n v="0.21646843549862763"/>
  </r>
  <r>
    <x v="6"/>
    <x v="14"/>
    <s v="NICOSIA"/>
    <m/>
    <m/>
    <m/>
    <m/>
    <s v=""/>
    <n v="433"/>
    <n v="356"/>
    <n v="39"/>
    <n v="0.10955056179775281"/>
    <m/>
    <n v="51"/>
    <n v="0.12530712530712532"/>
    <n v="433"/>
    <n v="356"/>
    <n v="51"/>
    <n v="0.12530712530712532"/>
  </r>
  <r>
    <x v="6"/>
    <x v="93"/>
    <s v="COPENHAGEN"/>
    <m/>
    <m/>
    <m/>
    <m/>
    <s v=""/>
    <n v="1"/>
    <n v="1"/>
    <m/>
    <n v="0"/>
    <m/>
    <m/>
    <n v="0"/>
    <n v="1"/>
    <n v="1"/>
    <s v=""/>
    <s v=""/>
  </r>
  <r>
    <x v="6"/>
    <x v="111"/>
    <s v="DJIBOUTI"/>
    <m/>
    <m/>
    <m/>
    <m/>
    <s v=""/>
    <n v="4530"/>
    <n v="2823"/>
    <n v="956"/>
    <n v="0.33864682961388592"/>
    <n v="3"/>
    <n v="1602"/>
    <n v="0.36178861788617889"/>
    <n v="4530"/>
    <n v="2826"/>
    <n v="1602"/>
    <n v="0.36178861788617889"/>
  </r>
  <r>
    <x v="6"/>
    <x v="112"/>
    <s v="SANTO DOMINGO"/>
    <n v="41"/>
    <n v="31"/>
    <m/>
    <n v="7"/>
    <n v="0.18421052631578946"/>
    <n v="4520"/>
    <n v="3625"/>
    <n v="674"/>
    <n v="0.18593103448275863"/>
    <m/>
    <n v="841"/>
    <n v="0.18831168831168832"/>
    <n v="4561"/>
    <n v="3656"/>
    <n v="848"/>
    <n v="0.18827708703374779"/>
  </r>
  <r>
    <x v="6"/>
    <x v="113"/>
    <s v="QUITO"/>
    <n v="4"/>
    <n v="2"/>
    <m/>
    <n v="2"/>
    <n v="0.5"/>
    <n v="5350"/>
    <n v="4253"/>
    <n v="544"/>
    <n v="0.12790971079238184"/>
    <n v="1"/>
    <n v="940"/>
    <n v="0.18097805159799768"/>
    <n v="5354"/>
    <n v="4256"/>
    <n v="942"/>
    <n v="0.18122354751827627"/>
  </r>
  <r>
    <x v="6"/>
    <x v="15"/>
    <s v="CAIRO"/>
    <n v="4"/>
    <n v="4"/>
    <m/>
    <m/>
    <n v="0"/>
    <n v="39590"/>
    <n v="33757"/>
    <n v="16610"/>
    <n v="0.49204609414343692"/>
    <n v="77"/>
    <n v="5206"/>
    <n v="0.13335040983606558"/>
    <n v="39594"/>
    <n v="33838"/>
    <n v="5206"/>
    <n v="0.13333674828398728"/>
  </r>
  <r>
    <x v="6"/>
    <x v="114"/>
    <s v="MALABO"/>
    <n v="6"/>
    <n v="6"/>
    <m/>
    <m/>
    <n v="0"/>
    <n v="822"/>
    <n v="550"/>
    <n v="155"/>
    <n v="0.2818181818181818"/>
    <n v="69"/>
    <n v="197"/>
    <n v="0.24142156862745098"/>
    <n v="828"/>
    <n v="625"/>
    <n v="197"/>
    <n v="0.23965936739659369"/>
  </r>
  <r>
    <x v="6"/>
    <x v="16"/>
    <s v="ADDIS ABEBA"/>
    <m/>
    <m/>
    <m/>
    <m/>
    <s v=""/>
    <n v="3836"/>
    <n v="2578"/>
    <n v="478"/>
    <n v="0.18541505042668735"/>
    <n v="15"/>
    <n v="1105"/>
    <n v="0.29881016765819363"/>
    <n v="3836"/>
    <n v="2593"/>
    <n v="1105"/>
    <n v="0.29881016765819363"/>
  </r>
  <r>
    <x v="6"/>
    <x v="67"/>
    <s v="HELSINKI"/>
    <m/>
    <m/>
    <m/>
    <m/>
    <s v=""/>
    <n v="2"/>
    <n v="1"/>
    <m/>
    <n v="0"/>
    <m/>
    <m/>
    <n v="0"/>
    <n v="2"/>
    <n v="1"/>
    <s v=""/>
    <s v=""/>
  </r>
  <r>
    <x v="6"/>
    <x v="68"/>
    <s v="PARIS"/>
    <m/>
    <m/>
    <m/>
    <m/>
    <s v=""/>
    <n v="73"/>
    <m/>
    <m/>
    <s v=""/>
    <m/>
    <m/>
    <s v=""/>
    <n v="73"/>
    <s v=""/>
    <s v=""/>
    <s v=""/>
  </r>
  <r>
    <x v="6"/>
    <x v="115"/>
    <s v="LIBREVILLE"/>
    <n v="1"/>
    <m/>
    <m/>
    <m/>
    <s v=""/>
    <n v="15718"/>
    <n v="10783"/>
    <n v="2605"/>
    <n v="0.24158397477510896"/>
    <n v="1"/>
    <n v="4250"/>
    <n v="0.28269256352268191"/>
    <n v="15719"/>
    <n v="10784"/>
    <n v="4250"/>
    <n v="0.28269256352268191"/>
  </r>
  <r>
    <x v="6"/>
    <x v="17"/>
    <s v="TBILISSI"/>
    <n v="13"/>
    <n v="13"/>
    <m/>
    <m/>
    <n v="0"/>
    <n v="504"/>
    <n v="419"/>
    <n v="142"/>
    <n v="0.33890214797136037"/>
    <m/>
    <n v="77"/>
    <n v="0.15524193548387097"/>
    <n v="517"/>
    <n v="432"/>
    <n v="77"/>
    <n v="0.15127701375245581"/>
  </r>
  <r>
    <x v="6"/>
    <x v="18"/>
    <s v="FRANKFURT/MAIN"/>
    <m/>
    <m/>
    <m/>
    <m/>
    <s v=""/>
    <n v="18"/>
    <n v="15"/>
    <n v="4"/>
    <n v="0.26666666666666666"/>
    <m/>
    <n v="2"/>
    <n v="0.11764705882352941"/>
    <n v="18"/>
    <n v="15"/>
    <n v="2"/>
    <n v="0.11764705882352941"/>
  </r>
  <r>
    <x v="6"/>
    <x v="86"/>
    <s v="ACCRA"/>
    <n v="64"/>
    <n v="55"/>
    <m/>
    <n v="9"/>
    <n v="0.140625"/>
    <n v="4956"/>
    <n v="3424"/>
    <n v="679"/>
    <n v="0.19830607476635514"/>
    <n v="1"/>
    <n v="1495"/>
    <n v="0.30386178861788615"/>
    <n v="5020"/>
    <n v="3480"/>
    <n v="1504"/>
    <n v="0.3017656500802568"/>
  </r>
  <r>
    <x v="6"/>
    <x v="69"/>
    <s v="ATHENS"/>
    <m/>
    <m/>
    <m/>
    <m/>
    <s v=""/>
    <n v="3"/>
    <n v="3"/>
    <n v="1"/>
    <n v="0.33333333333333331"/>
    <m/>
    <m/>
    <n v="0"/>
    <n v="3"/>
    <n v="3"/>
    <s v=""/>
    <s v=""/>
  </r>
  <r>
    <x v="6"/>
    <x v="116"/>
    <s v="GUATEMALA CITY"/>
    <m/>
    <m/>
    <m/>
    <m/>
    <s v=""/>
    <n v="81"/>
    <n v="80"/>
    <n v="6"/>
    <n v="7.4999999999999997E-2"/>
    <m/>
    <m/>
    <n v="0"/>
    <n v="81"/>
    <n v="80"/>
    <s v=""/>
    <s v=""/>
  </r>
  <r>
    <x v="6"/>
    <x v="117"/>
    <s v="CONAKRY"/>
    <n v="101"/>
    <n v="62"/>
    <m/>
    <n v="32"/>
    <n v="0.34042553191489361"/>
    <n v="9264"/>
    <n v="4779"/>
    <n v="1095"/>
    <n v="0.22912743251726303"/>
    <n v="3"/>
    <n v="4077"/>
    <n v="0.46020995597697256"/>
    <n v="9365"/>
    <n v="4844"/>
    <n v="4109"/>
    <n v="0.45895230648944491"/>
  </r>
  <r>
    <x v="6"/>
    <x v="118"/>
    <s v="PORT AU PRINCE"/>
    <n v="150"/>
    <n v="125"/>
    <m/>
    <n v="21"/>
    <n v="0.14383561643835616"/>
    <n v="5052"/>
    <n v="2685"/>
    <n v="341"/>
    <n v="0.12700186219739293"/>
    <m/>
    <n v="2283"/>
    <n v="0.45954106280193235"/>
    <n v="5202"/>
    <n v="2810"/>
    <n v="2304"/>
    <n v="0.45052796245600313"/>
  </r>
  <r>
    <x v="6"/>
    <x v="19"/>
    <s v="HONG KONG"/>
    <m/>
    <m/>
    <m/>
    <m/>
    <s v=""/>
    <n v="1795"/>
    <n v="1629"/>
    <n v="849"/>
    <n v="0.52117863720073665"/>
    <m/>
    <n v="106"/>
    <n v="6.1095100864553317E-2"/>
    <n v="1795"/>
    <n v="1629"/>
    <n v="106"/>
    <n v="6.1095100864553317E-2"/>
  </r>
  <r>
    <x v="6"/>
    <x v="20"/>
    <s v="BANGALORE"/>
    <n v="33"/>
    <n v="29"/>
    <m/>
    <m/>
    <n v="0"/>
    <n v="22622"/>
    <n v="18510"/>
    <n v="4816"/>
    <n v="0.26018368449486762"/>
    <n v="2"/>
    <n v="3386"/>
    <n v="0.1546259932413919"/>
    <n v="22655"/>
    <n v="18541"/>
    <n v="3386"/>
    <n v="0.15442148948784604"/>
  </r>
  <r>
    <x v="6"/>
    <x v="20"/>
    <s v="KOLKATA"/>
    <n v="21"/>
    <n v="13"/>
    <m/>
    <n v="8"/>
    <n v="0.38095238095238093"/>
    <n v="9670"/>
    <n v="7694"/>
    <n v="982"/>
    <n v="0.12763192097738499"/>
    <m/>
    <n v="1788"/>
    <n v="0.18856781269774309"/>
    <n v="9691"/>
    <n v="7707"/>
    <n v="1796"/>
    <n v="0.18899294959486479"/>
  </r>
  <r>
    <x v="6"/>
    <x v="20"/>
    <s v="MUMBAI"/>
    <n v="216"/>
    <n v="150"/>
    <m/>
    <n v="62"/>
    <n v="0.29245283018867924"/>
    <n v="46000"/>
    <n v="36668"/>
    <n v="7840"/>
    <n v="0.21381040689429476"/>
    <n v="1"/>
    <n v="7691"/>
    <n v="0.17337691614066728"/>
    <n v="46216"/>
    <n v="36819"/>
    <n v="7753"/>
    <n v="0.17394328277842591"/>
  </r>
  <r>
    <x v="6"/>
    <x v="20"/>
    <s v="NEW DELHI"/>
    <n v="420"/>
    <n v="375"/>
    <m/>
    <n v="46"/>
    <n v="0.10926365795724466"/>
    <n v="39276"/>
    <n v="28256"/>
    <n v="6111"/>
    <n v="0.21627265005662513"/>
    <n v="4"/>
    <n v="10296"/>
    <n v="0.26704014939309056"/>
    <n v="39696"/>
    <n v="28635"/>
    <n v="10342"/>
    <n v="0.2653359673653693"/>
  </r>
  <r>
    <x v="6"/>
    <x v="20"/>
    <s v="PONDICHERY"/>
    <n v="126"/>
    <n v="81"/>
    <m/>
    <n v="40"/>
    <n v="0.33057851239669422"/>
    <n v="21075"/>
    <n v="15859"/>
    <n v="2609"/>
    <n v="0.16451226432940286"/>
    <m/>
    <n v="4520"/>
    <n v="0.22179694783846116"/>
    <n v="21201"/>
    <n v="15940"/>
    <n v="4560"/>
    <n v="0.22243902439024391"/>
  </r>
  <r>
    <x v="6"/>
    <x v="21"/>
    <s v="JAKARTA"/>
    <m/>
    <m/>
    <m/>
    <m/>
    <s v=""/>
    <n v="36681"/>
    <n v="32565"/>
    <n v="5776"/>
    <n v="0.17736834024259174"/>
    <n v="128"/>
    <n v="2295"/>
    <n v="6.5593917914713612E-2"/>
    <n v="36681"/>
    <n v="32693"/>
    <n v="2295"/>
    <n v="6.5593917914713612E-2"/>
  </r>
  <r>
    <x v="6"/>
    <x v="22"/>
    <s v="TEHERAN"/>
    <n v="8"/>
    <n v="7"/>
    <m/>
    <n v="1"/>
    <n v="0.125"/>
    <n v="31888"/>
    <n v="23207"/>
    <n v="3629"/>
    <n v="0.1563752316111518"/>
    <n v="27"/>
    <n v="5975"/>
    <n v="0.20456023828272107"/>
    <n v="31896"/>
    <n v="23241"/>
    <n v="5976"/>
    <n v="0.20453845364000411"/>
  </r>
  <r>
    <x v="6"/>
    <x v="87"/>
    <s v="BAGHDAD"/>
    <m/>
    <m/>
    <m/>
    <m/>
    <s v=""/>
    <n v="6863"/>
    <n v="3634"/>
    <n v="975"/>
    <n v="0.26829939460649421"/>
    <n v="26"/>
    <n v="3032"/>
    <n v="0.45307830245068736"/>
    <n v="6863"/>
    <n v="3660"/>
    <n v="3032"/>
    <n v="0.45307830245068736"/>
  </r>
  <r>
    <x v="6"/>
    <x v="87"/>
    <s v="ERBIL"/>
    <m/>
    <m/>
    <m/>
    <m/>
    <s v=""/>
    <n v="8800"/>
    <n v="4961"/>
    <n v="1332"/>
    <n v="0.26849425519048581"/>
    <n v="7"/>
    <n v="3608"/>
    <n v="0.42070895522388058"/>
    <n v="8800"/>
    <n v="4968"/>
    <n v="3608"/>
    <n v="0.42070895522388058"/>
  </r>
  <r>
    <x v="6"/>
    <x v="23"/>
    <s v="DUBLIN"/>
    <m/>
    <m/>
    <m/>
    <m/>
    <s v=""/>
    <n v="3314"/>
    <n v="3236"/>
    <n v="745"/>
    <n v="0.23022249690976515"/>
    <n v="1"/>
    <n v="82"/>
    <n v="2.470623681831877E-2"/>
    <n v="3314"/>
    <n v="3237"/>
    <n v="82"/>
    <n v="2.470623681831877E-2"/>
  </r>
  <r>
    <x v="6"/>
    <x v="24"/>
    <s v="JERUSALEM"/>
    <n v="1"/>
    <m/>
    <m/>
    <m/>
    <s v=""/>
    <n v="3945"/>
    <n v="3049"/>
    <n v="993"/>
    <n v="0.325680551000328"/>
    <n v="102"/>
    <n v="435"/>
    <n v="0.12130507529280535"/>
    <n v="3946"/>
    <n v="3151"/>
    <n v="435"/>
    <n v="0.12130507529280535"/>
  </r>
  <r>
    <x v="6"/>
    <x v="24"/>
    <s v="TEL AVIV"/>
    <m/>
    <m/>
    <m/>
    <m/>
    <s v=""/>
    <n v="527"/>
    <n v="444"/>
    <n v="35"/>
    <n v="7.8828828828828829E-2"/>
    <m/>
    <n v="63"/>
    <n v="0.1242603550295858"/>
    <n v="527"/>
    <n v="444"/>
    <n v="63"/>
    <n v="0.1242603550295858"/>
  </r>
  <r>
    <x v="6"/>
    <x v="71"/>
    <s v="ROME"/>
    <m/>
    <m/>
    <m/>
    <m/>
    <s v=""/>
    <n v="52"/>
    <n v="48"/>
    <n v="20"/>
    <n v="0.41666666666666669"/>
    <m/>
    <m/>
    <n v="0"/>
    <n v="52"/>
    <n v="48"/>
    <s v=""/>
    <s v=""/>
  </r>
  <r>
    <x v="6"/>
    <x v="25"/>
    <s v="TOKYO"/>
    <m/>
    <m/>
    <m/>
    <m/>
    <s v=""/>
    <n v="1200"/>
    <n v="1024"/>
    <n v="81"/>
    <n v="7.91015625E-2"/>
    <m/>
    <n v="108"/>
    <n v="9.5406360424028266E-2"/>
    <n v="1200"/>
    <n v="1024"/>
    <n v="108"/>
    <n v="9.5406360424028266E-2"/>
  </r>
  <r>
    <x v="6"/>
    <x v="26"/>
    <s v="AMMAN"/>
    <m/>
    <m/>
    <m/>
    <m/>
    <s v=""/>
    <n v="4426"/>
    <n v="3782"/>
    <n v="1789"/>
    <n v="0.47303014278159705"/>
    <n v="30"/>
    <n v="510"/>
    <n v="0.11800092549745488"/>
    <n v="4426"/>
    <n v="3812"/>
    <n v="510"/>
    <n v="0.11800092549745488"/>
  </r>
  <r>
    <x v="6"/>
    <x v="27"/>
    <s v="ASTANA"/>
    <m/>
    <m/>
    <m/>
    <m/>
    <s v=""/>
    <n v="8334"/>
    <n v="7320"/>
    <n v="1919"/>
    <n v="0.26215846994535519"/>
    <n v="5"/>
    <n v="628"/>
    <n v="7.8963912988809254E-2"/>
    <n v="8334"/>
    <n v="7325"/>
    <n v="628"/>
    <n v="7.8963912988809254E-2"/>
  </r>
  <r>
    <x v="6"/>
    <x v="28"/>
    <s v="NAIROBI"/>
    <n v="4"/>
    <n v="4"/>
    <m/>
    <m/>
    <n v="0"/>
    <n v="3300"/>
    <n v="2842"/>
    <n v="907"/>
    <n v="0.31914144968332159"/>
    <n v="19"/>
    <n v="398"/>
    <n v="0.12212335072108009"/>
    <n v="3304"/>
    <n v="2865"/>
    <n v="398"/>
    <n v="0.12197364388599448"/>
  </r>
  <r>
    <x v="6"/>
    <x v="29"/>
    <s v="KUWAIT"/>
    <n v="2"/>
    <m/>
    <m/>
    <n v="2"/>
    <n v="1"/>
    <n v="39165"/>
    <n v="36174"/>
    <n v="15261"/>
    <n v="0.42187759164040473"/>
    <n v="112"/>
    <n v="1729"/>
    <n v="4.5482046560568194E-2"/>
    <n v="39167"/>
    <n v="36286"/>
    <n v="1731"/>
    <n v="4.5532261882841887E-2"/>
  </r>
  <r>
    <x v="6"/>
    <x v="119"/>
    <s v="VIENTIANE"/>
    <m/>
    <m/>
    <m/>
    <m/>
    <s v=""/>
    <n v="2152"/>
    <n v="1699"/>
    <n v="277"/>
    <n v="0.16303708063566805"/>
    <m/>
    <n v="382"/>
    <n v="0.18356559346468043"/>
    <n v="2152"/>
    <n v="1699"/>
    <n v="382"/>
    <n v="0.18356559346468043"/>
  </r>
  <r>
    <x v="6"/>
    <x v="120"/>
    <s v="RIGA"/>
    <m/>
    <m/>
    <m/>
    <m/>
    <s v=""/>
    <n v="1"/>
    <n v="1"/>
    <n v="1"/>
    <n v="1"/>
    <m/>
    <m/>
    <n v="0"/>
    <n v="1"/>
    <n v="1"/>
    <s v=""/>
    <s v=""/>
  </r>
  <r>
    <x v="6"/>
    <x v="30"/>
    <s v="BEIRUT"/>
    <n v="37"/>
    <n v="17"/>
    <m/>
    <n v="2"/>
    <n v="0.10526315789473684"/>
    <n v="46072"/>
    <n v="41607"/>
    <n v="21631"/>
    <n v="0.51988848030379509"/>
    <n v="114"/>
    <n v="4306"/>
    <n v="9.355378364872792E-2"/>
    <n v="46109"/>
    <n v="41738"/>
    <n v="4308"/>
    <n v="9.3558615297745729E-2"/>
  </r>
  <r>
    <x v="6"/>
    <x v="121"/>
    <s v="ANTANANARIVO"/>
    <n v="156"/>
    <n v="138"/>
    <m/>
    <n v="8"/>
    <n v="5.4794520547945202E-2"/>
    <n v="14284"/>
    <n v="9519"/>
    <n v="4498"/>
    <n v="0.47252862695661307"/>
    <m/>
    <n v="4092"/>
    <n v="0.30063918889133789"/>
    <n v="14440"/>
    <n v="9657"/>
    <n v="4100"/>
    <n v="0.29803009377044415"/>
  </r>
  <r>
    <x v="6"/>
    <x v="31"/>
    <s v="KUALA LUMPUR"/>
    <m/>
    <m/>
    <m/>
    <m/>
    <s v=""/>
    <n v="893"/>
    <n v="749"/>
    <n v="146"/>
    <n v="0.19492656875834447"/>
    <m/>
    <n v="106"/>
    <n v="0.1239766081871345"/>
    <n v="893"/>
    <n v="749"/>
    <n v="106"/>
    <n v="0.1239766081871345"/>
  </r>
  <r>
    <x v="6"/>
    <x v="95"/>
    <s v="BAMAKO"/>
    <n v="25"/>
    <n v="10"/>
    <m/>
    <n v="9"/>
    <n v="0.47368421052631576"/>
    <n v="19050"/>
    <n v="10613"/>
    <n v="3908"/>
    <n v="0.36822764534061997"/>
    <n v="26"/>
    <n v="7565"/>
    <n v="0.41556800703142166"/>
    <n v="19075"/>
    <n v="10649"/>
    <n v="7574"/>
    <n v="0.41562860121824069"/>
  </r>
  <r>
    <x v="6"/>
    <x v="122"/>
    <s v="VALETTA"/>
    <m/>
    <m/>
    <m/>
    <m/>
    <s v=""/>
    <n v="3"/>
    <n v="5"/>
    <n v="2"/>
    <n v="0.4"/>
    <m/>
    <m/>
    <n v="0"/>
    <n v="3"/>
    <n v="5"/>
    <s v=""/>
    <s v=""/>
  </r>
  <r>
    <x v="6"/>
    <x v="123"/>
    <s v="NOUAKCHOTT"/>
    <n v="13"/>
    <n v="10"/>
    <m/>
    <n v="3"/>
    <n v="0.23076923076923078"/>
    <n v="3677"/>
    <n v="2517"/>
    <n v="729"/>
    <n v="0.28963051251489869"/>
    <m/>
    <n v="1010"/>
    <n v="0.28636234760419621"/>
    <n v="3690"/>
    <n v="2527"/>
    <n v="1013"/>
    <n v="0.2861581920903955"/>
  </r>
  <r>
    <x v="6"/>
    <x v="124"/>
    <s v="PORT LOUIS"/>
    <m/>
    <m/>
    <m/>
    <m/>
    <s v=""/>
    <n v="657"/>
    <n v="597"/>
    <n v="307"/>
    <n v="0.5142378559463987"/>
    <m/>
    <n v="28"/>
    <n v="4.48E-2"/>
    <n v="657"/>
    <n v="597"/>
    <n v="28"/>
    <n v="4.48E-2"/>
  </r>
  <r>
    <x v="6"/>
    <x v="32"/>
    <s v="MEXICO CITY"/>
    <n v="35"/>
    <n v="22"/>
    <m/>
    <n v="10"/>
    <n v="0.3125"/>
    <n v="201"/>
    <n v="145"/>
    <n v="20"/>
    <n v="0.13793103448275862"/>
    <m/>
    <n v="46"/>
    <n v="0.24083769633507854"/>
    <n v="236"/>
    <n v="167"/>
    <n v="56"/>
    <n v="0.25112107623318386"/>
  </r>
  <r>
    <x v="6"/>
    <x v="89"/>
    <s v="ULAN BATOR"/>
    <m/>
    <m/>
    <m/>
    <m/>
    <s v=""/>
    <n v="3199"/>
    <n v="2603"/>
    <n v="551"/>
    <n v="0.21167883211678831"/>
    <m/>
    <n v="518"/>
    <n v="0.16597244472925343"/>
    <n v="3199"/>
    <n v="2603"/>
    <n v="518"/>
    <n v="0.16597244472925343"/>
  </r>
  <r>
    <x v="6"/>
    <x v="33"/>
    <s v="CASABLANCA"/>
    <m/>
    <m/>
    <m/>
    <m/>
    <s v=""/>
    <n v="54131"/>
    <n v="30328"/>
    <n v="14418"/>
    <n v="0.4754022685307307"/>
    <n v="14"/>
    <n v="22265"/>
    <n v="0.42323264964738533"/>
    <n v="54131"/>
    <n v="30342"/>
    <n v="22265"/>
    <n v="0.42323264964738533"/>
  </r>
  <r>
    <x v="6"/>
    <x v="33"/>
    <s v="RABAT"/>
    <n v="2"/>
    <n v="1"/>
    <m/>
    <m/>
    <n v="0"/>
    <n v="106914"/>
    <n v="74674"/>
    <n v="44978"/>
    <n v="0.60232477167421061"/>
    <n v="50"/>
    <n v="29233"/>
    <n v="0.28120280500591593"/>
    <n v="106916"/>
    <n v="74725"/>
    <n v="29233"/>
    <n v="0.28120010004040091"/>
  </r>
  <r>
    <x v="6"/>
    <x v="100"/>
    <s v="MAPUTO"/>
    <n v="8"/>
    <n v="8"/>
    <m/>
    <m/>
    <n v="0"/>
    <n v="1638"/>
    <n v="1370"/>
    <n v="121"/>
    <n v="8.8321167883211676E-2"/>
    <m/>
    <n v="218"/>
    <n v="0.13727959697732997"/>
    <n v="1646"/>
    <n v="1378"/>
    <n v="218"/>
    <n v="0.13659147869674185"/>
  </r>
  <r>
    <x v="6"/>
    <x v="125"/>
    <s v="YANGON"/>
    <m/>
    <m/>
    <m/>
    <m/>
    <s v=""/>
    <n v="1259"/>
    <n v="1095"/>
    <n v="58"/>
    <n v="5.2968036529680365E-2"/>
    <n v="6"/>
    <n v="67"/>
    <n v="5.7363013698630137E-2"/>
    <n v="1259"/>
    <n v="1101"/>
    <n v="67"/>
    <n v="5.7363013698630137E-2"/>
  </r>
  <r>
    <x v="6"/>
    <x v="126"/>
    <s v="WELLINGTON"/>
    <m/>
    <m/>
    <m/>
    <m/>
    <s v=""/>
    <n v="269"/>
    <n v="258"/>
    <n v="21"/>
    <n v="8.1395348837209308E-2"/>
    <m/>
    <n v="3"/>
    <n v="1.1494252873563218E-2"/>
    <n v="269"/>
    <n v="258"/>
    <n v="3"/>
    <n v="1.1494252873563218E-2"/>
  </r>
  <r>
    <x v="6"/>
    <x v="127"/>
    <s v="NIAMEY"/>
    <n v="11"/>
    <n v="9"/>
    <m/>
    <m/>
    <n v="0"/>
    <n v="7285"/>
    <n v="5840"/>
    <n v="1997"/>
    <n v="0.34195205479452057"/>
    <n v="79"/>
    <n v="1239"/>
    <n v="0.17309304274937135"/>
    <n v="7296"/>
    <n v="5928"/>
    <n v="1239"/>
    <n v="0.17287568020092089"/>
  </r>
  <r>
    <x v="6"/>
    <x v="34"/>
    <s v="ABUJA"/>
    <n v="621"/>
    <n v="554"/>
    <m/>
    <n v="65"/>
    <n v="0.1050080775444265"/>
    <n v="16274"/>
    <n v="9087"/>
    <n v="2737"/>
    <n v="0.3011995157917905"/>
    <n v="3"/>
    <n v="7156"/>
    <n v="0.44047765603840944"/>
    <n v="16895"/>
    <n v="9644"/>
    <n v="7221"/>
    <n v="0.42816483842276903"/>
  </r>
  <r>
    <x v="6"/>
    <x v="34"/>
    <s v="LAGOS"/>
    <n v="2623"/>
    <n v="2008"/>
    <m/>
    <n v="566"/>
    <n v="0.2198912198912199"/>
    <n v="21418"/>
    <n v="12944"/>
    <n v="3179"/>
    <n v="0.2455964153275649"/>
    <n v="9"/>
    <n v="8130"/>
    <n v="0.38561874496039461"/>
    <n v="24041"/>
    <n v="14961"/>
    <n v="8696"/>
    <n v="0.36758676078961827"/>
  </r>
  <r>
    <x v="6"/>
    <x v="35"/>
    <s v="SKOPJE"/>
    <m/>
    <m/>
    <m/>
    <m/>
    <s v=""/>
    <n v="23"/>
    <n v="21"/>
    <n v="7"/>
    <n v="0.33333333333333331"/>
    <m/>
    <n v="2"/>
    <n v="8.6956521739130432E-2"/>
    <n v="23"/>
    <n v="21"/>
    <n v="2"/>
    <n v="8.6956521739130432E-2"/>
  </r>
  <r>
    <x v="6"/>
    <x v="96"/>
    <s v="OSLO"/>
    <m/>
    <m/>
    <m/>
    <m/>
    <s v=""/>
    <n v="4"/>
    <n v="3"/>
    <m/>
    <n v="0"/>
    <m/>
    <m/>
    <n v="0"/>
    <n v="4"/>
    <n v="3"/>
    <s v=""/>
    <s v=""/>
  </r>
  <r>
    <x v="6"/>
    <x v="36"/>
    <s v="MUSCAT"/>
    <m/>
    <m/>
    <m/>
    <m/>
    <s v=""/>
    <n v="4292"/>
    <n v="3835"/>
    <n v="2734"/>
    <n v="0.71290743155149938"/>
    <n v="10"/>
    <n v="400"/>
    <n v="9.4228504122497059E-2"/>
    <n v="4292"/>
    <n v="3845"/>
    <n v="400"/>
    <n v="9.4228504122497059E-2"/>
  </r>
  <r>
    <x v="6"/>
    <x v="37"/>
    <s v="ISLAMABAD"/>
    <n v="1"/>
    <n v="1"/>
    <m/>
    <m/>
    <n v="0"/>
    <n v="8959"/>
    <n v="5302"/>
    <n v="1288"/>
    <n v="0.24292719728404374"/>
    <n v="3"/>
    <n v="3513"/>
    <n v="0.39838965751871175"/>
    <n v="8960"/>
    <n v="5306"/>
    <n v="3513"/>
    <n v="0.39834448350153079"/>
  </r>
  <r>
    <x v="6"/>
    <x v="74"/>
    <s v="PANAMA CITY"/>
    <n v="1"/>
    <n v="1"/>
    <m/>
    <m/>
    <n v="0"/>
    <n v="109"/>
    <n v="101"/>
    <n v="24"/>
    <n v="0.23762376237623761"/>
    <m/>
    <n v="6"/>
    <n v="5.6074766355140186E-2"/>
    <n v="110"/>
    <n v="102"/>
    <n v="6"/>
    <n v="5.5555555555555552E-2"/>
  </r>
  <r>
    <x v="6"/>
    <x v="38"/>
    <s v="LIMA"/>
    <n v="4"/>
    <n v="4"/>
    <m/>
    <m/>
    <n v="0"/>
    <n v="76"/>
    <n v="64"/>
    <n v="10"/>
    <n v="0.15625"/>
    <m/>
    <n v="9"/>
    <n v="0.12328767123287671"/>
    <n v="80"/>
    <n v="68"/>
    <n v="9"/>
    <n v="0.11688311688311688"/>
  </r>
  <r>
    <x v="6"/>
    <x v="39"/>
    <s v="MANILA"/>
    <n v="3"/>
    <n v="3"/>
    <m/>
    <m/>
    <n v="0"/>
    <n v="26596"/>
    <n v="24330"/>
    <n v="9458"/>
    <n v="0.38873818331278259"/>
    <m/>
    <n v="1932"/>
    <n v="7.3566369659584185E-2"/>
    <n v="26599"/>
    <n v="24333"/>
    <n v="1932"/>
    <n v="7.3557966876070816E-2"/>
  </r>
  <r>
    <x v="6"/>
    <x v="75"/>
    <s v="WARSAW"/>
    <m/>
    <m/>
    <m/>
    <m/>
    <s v=""/>
    <n v="5"/>
    <n v="4"/>
    <m/>
    <n v="0"/>
    <m/>
    <m/>
    <n v="0"/>
    <n v="5"/>
    <n v="4"/>
    <s v=""/>
    <s v=""/>
  </r>
  <r>
    <x v="6"/>
    <x v="77"/>
    <s v="DOHA"/>
    <n v="4"/>
    <n v="4"/>
    <m/>
    <m/>
    <n v="0"/>
    <n v="17617"/>
    <n v="15463"/>
    <n v="10338"/>
    <n v="0.66856366811097456"/>
    <n v="117"/>
    <n v="1864"/>
    <n v="0.10685622563632194"/>
    <n v="17621"/>
    <n v="15584"/>
    <n v="1864"/>
    <n v="0.10683172856487849"/>
  </r>
  <r>
    <x v="6"/>
    <x v="40"/>
    <s v="BUCHAREST"/>
    <m/>
    <m/>
    <m/>
    <m/>
    <s v=""/>
    <n v="1209"/>
    <n v="1179"/>
    <n v="314"/>
    <n v="0.26632739609838846"/>
    <n v="1"/>
    <n v="19"/>
    <n v="1.5846538782318599E-2"/>
    <n v="1209"/>
    <n v="1180"/>
    <n v="19"/>
    <n v="1.5846538782318599E-2"/>
  </r>
  <r>
    <x v="6"/>
    <x v="41"/>
    <s v="MOSCOW"/>
    <n v="4"/>
    <n v="4"/>
    <m/>
    <m/>
    <n v="0"/>
    <n v="64309"/>
    <n v="55285"/>
    <n v="36060"/>
    <n v="0.65225648910192635"/>
    <n v="2"/>
    <n v="4842"/>
    <n v="8.0526867235443791E-2"/>
    <n v="64313"/>
    <n v="55291"/>
    <n v="4842"/>
    <n v="8.0521510651389419E-2"/>
  </r>
  <r>
    <x v="6"/>
    <x v="78"/>
    <s v="KIGALI"/>
    <m/>
    <m/>
    <m/>
    <m/>
    <s v=""/>
    <n v="152"/>
    <n v="151"/>
    <n v="35"/>
    <n v="0.23178807947019867"/>
    <n v="15"/>
    <m/>
    <n v="0"/>
    <n v="152"/>
    <n v="166"/>
    <s v=""/>
    <s v=""/>
  </r>
  <r>
    <x v="6"/>
    <x v="128"/>
    <s v="CASTRIES"/>
    <n v="65"/>
    <n v="61"/>
    <m/>
    <m/>
    <n v="0"/>
    <n v="164"/>
    <n v="128"/>
    <n v="27"/>
    <n v="0.2109375"/>
    <m/>
    <n v="17"/>
    <n v="0.11724137931034483"/>
    <n v="229"/>
    <n v="189"/>
    <n v="17"/>
    <n v="8.2524271844660199E-2"/>
  </r>
  <r>
    <x v="6"/>
    <x v="42"/>
    <s v="JEDDAH"/>
    <n v="50"/>
    <n v="44"/>
    <m/>
    <n v="4"/>
    <n v="8.3333333333333329E-2"/>
    <n v="57506"/>
    <n v="51635"/>
    <n v="46001"/>
    <n v="0.89088796359058775"/>
    <n v="410"/>
    <n v="3990"/>
    <n v="7.12054965646471E-2"/>
    <n v="57556"/>
    <n v="52089"/>
    <n v="3994"/>
    <n v="7.1215876468805159E-2"/>
  </r>
  <r>
    <x v="6"/>
    <x v="42"/>
    <s v="RIYADH"/>
    <n v="29"/>
    <n v="29"/>
    <m/>
    <m/>
    <n v="0"/>
    <n v="63124"/>
    <n v="58562"/>
    <n v="53399"/>
    <n v="0.9118370274239268"/>
    <n v="61"/>
    <n v="2470"/>
    <n v="4.0430163848558756E-2"/>
    <n v="63153"/>
    <n v="58652"/>
    <n v="2470"/>
    <n v="4.0410981316056409E-2"/>
  </r>
  <r>
    <x v="6"/>
    <x v="43"/>
    <s v="DAKAR"/>
    <n v="129"/>
    <n v="10"/>
    <m/>
    <n v="50"/>
    <n v="0.83333333333333337"/>
    <n v="27556"/>
    <n v="15764"/>
    <n v="6425"/>
    <n v="0.40757421974118246"/>
    <n v="7"/>
    <n v="10347"/>
    <n v="0.39616356535722491"/>
    <n v="27685"/>
    <n v="15781"/>
    <n v="10397"/>
    <n v="0.39716555886622357"/>
  </r>
  <r>
    <x v="6"/>
    <x v="44"/>
    <s v="BELGRADE"/>
    <n v="1"/>
    <n v="1"/>
    <m/>
    <m/>
    <n v="0"/>
    <n v="492"/>
    <n v="438"/>
    <n v="23"/>
    <n v="5.2511415525114152E-2"/>
    <m/>
    <n v="37"/>
    <n v="7.7894736842105267E-2"/>
    <n v="493"/>
    <n v="439"/>
    <n v="37"/>
    <n v="7.7731092436974791E-2"/>
  </r>
  <r>
    <x v="6"/>
    <x v="79"/>
    <s v="SINGAPORE"/>
    <n v="3"/>
    <n v="4"/>
    <m/>
    <m/>
    <n v="0"/>
    <n v="8927"/>
    <n v="8292"/>
    <n v="2118"/>
    <n v="0.25542691751085383"/>
    <m/>
    <n v="502"/>
    <n v="5.708437571071185E-2"/>
    <n v="8930"/>
    <n v="8296"/>
    <n v="502"/>
    <n v="5.7058422368720163E-2"/>
  </r>
  <r>
    <x v="6"/>
    <x v="47"/>
    <s v="CAPE TOWN"/>
    <n v="1"/>
    <m/>
    <m/>
    <m/>
    <s v=""/>
    <n v="8795"/>
    <n v="8273"/>
    <n v="3551"/>
    <n v="0.42922760788105885"/>
    <n v="29"/>
    <n v="377"/>
    <n v="4.3438184122594772E-2"/>
    <n v="8796"/>
    <n v="8302"/>
    <n v="377"/>
    <n v="4.3438184122594772E-2"/>
  </r>
  <r>
    <x v="6"/>
    <x v="47"/>
    <s v="JOHANNESBURG"/>
    <n v="7"/>
    <n v="5"/>
    <m/>
    <m/>
    <n v="0"/>
    <n v="17001"/>
    <n v="15613"/>
    <n v="9636"/>
    <n v="0.61717799269839235"/>
    <n v="4"/>
    <n v="1012"/>
    <n v="6.0857538035961271E-2"/>
    <n v="17008"/>
    <n v="15622"/>
    <n v="1012"/>
    <n v="6.0839244920043285E-2"/>
  </r>
  <r>
    <x v="6"/>
    <x v="48"/>
    <s v="SEOUL"/>
    <n v="1"/>
    <n v="0"/>
    <m/>
    <m/>
    <s v=""/>
    <n v="612"/>
    <n v="476"/>
    <n v="29"/>
    <n v="6.0924369747899158E-2"/>
    <m/>
    <n v="102"/>
    <n v="0.17647058823529413"/>
    <n v="613"/>
    <n v="476"/>
    <n v="102"/>
    <n v="0.17647058823529413"/>
  </r>
  <r>
    <x v="6"/>
    <x v="80"/>
    <s v="MADRID"/>
    <m/>
    <m/>
    <m/>
    <m/>
    <s v=""/>
    <n v="78"/>
    <n v="73"/>
    <n v="2"/>
    <n v="2.7397260273972601E-2"/>
    <m/>
    <n v="1"/>
    <n v="1.3513513513513514E-2"/>
    <n v="78"/>
    <n v="73"/>
    <n v="1"/>
    <n v="1.3513513513513514E-2"/>
  </r>
  <r>
    <x v="6"/>
    <x v="129"/>
    <s v="COLOMBO"/>
    <n v="108"/>
    <n v="95"/>
    <m/>
    <n v="6"/>
    <n v="5.9405940594059403E-2"/>
    <n v="8728"/>
    <n v="4436"/>
    <n v="1228"/>
    <n v="0.2768259693417493"/>
    <m/>
    <n v="4118"/>
    <n v="0.48141220481646013"/>
    <n v="8836"/>
    <n v="4531"/>
    <n v="4124"/>
    <n v="0.47648757943385328"/>
  </r>
  <r>
    <x v="6"/>
    <x v="130"/>
    <s v="KHARTOUM"/>
    <m/>
    <m/>
    <m/>
    <m/>
    <s v=""/>
    <n v="2089"/>
    <n v="1224"/>
    <n v="422"/>
    <n v="0.34477124183006536"/>
    <n v="17"/>
    <n v="858"/>
    <n v="0.40876607908527868"/>
    <n v="2089"/>
    <n v="1241"/>
    <n v="858"/>
    <n v="0.40876607908527868"/>
  </r>
  <r>
    <x v="6"/>
    <x v="131"/>
    <s v="PARAMARIBO"/>
    <m/>
    <m/>
    <m/>
    <m/>
    <s v=""/>
    <n v="52"/>
    <n v="49"/>
    <n v="27"/>
    <n v="0.55102040816326525"/>
    <m/>
    <m/>
    <n v="0"/>
    <n v="52"/>
    <n v="49"/>
    <s v=""/>
    <s v=""/>
  </r>
  <r>
    <x v="6"/>
    <x v="81"/>
    <s v="GENEVA"/>
    <m/>
    <m/>
    <m/>
    <m/>
    <s v=""/>
    <n v="29"/>
    <n v="25"/>
    <n v="6"/>
    <n v="0.24"/>
    <m/>
    <n v="2"/>
    <n v="7.407407407407407E-2"/>
    <n v="29"/>
    <n v="25"/>
    <n v="2"/>
    <n v="7.407407407407407E-2"/>
  </r>
  <r>
    <x v="6"/>
    <x v="50"/>
    <s v="TAIPEI"/>
    <m/>
    <m/>
    <m/>
    <m/>
    <s v=""/>
    <n v="187"/>
    <n v="181"/>
    <n v="21"/>
    <n v="0.11602209944751381"/>
    <m/>
    <m/>
    <n v="0"/>
    <n v="187"/>
    <n v="181"/>
    <s v=""/>
    <s v=""/>
  </r>
  <r>
    <x v="6"/>
    <x v="82"/>
    <s v="DAR ES SALAAM"/>
    <m/>
    <m/>
    <m/>
    <m/>
    <s v=""/>
    <n v="1525"/>
    <n v="1135"/>
    <n v="293"/>
    <n v="0.25814977973568282"/>
    <n v="94"/>
    <n v="369"/>
    <n v="0.2309136420525657"/>
    <n v="1525"/>
    <n v="1229"/>
    <n v="369"/>
    <n v="0.2309136420525657"/>
  </r>
  <r>
    <x v="6"/>
    <x v="51"/>
    <s v="BANGKOK"/>
    <n v="1"/>
    <n v="1"/>
    <m/>
    <m/>
    <n v="0"/>
    <n v="38188"/>
    <n v="35382"/>
    <n v="12357"/>
    <n v="0.34924537900627439"/>
    <n v="1"/>
    <n v="2079"/>
    <n v="5.5496236186001816E-2"/>
    <n v="38189"/>
    <n v="35384"/>
    <n v="2079"/>
    <n v="5.5494754824760427E-2"/>
  </r>
  <r>
    <x v="6"/>
    <x v="132"/>
    <s v="LOME"/>
    <n v="15"/>
    <n v="11"/>
    <m/>
    <m/>
    <n v="0"/>
    <n v="7097"/>
    <n v="5240"/>
    <n v="2343"/>
    <n v="0.44713740458015266"/>
    <m/>
    <n v="1763"/>
    <n v="0.25174925032129086"/>
    <n v="7112"/>
    <n v="5251"/>
    <n v="1763"/>
    <n v="0.25135443398916452"/>
  </r>
  <r>
    <x v="6"/>
    <x v="52"/>
    <s v="TUNIS"/>
    <n v="2"/>
    <n v="1"/>
    <m/>
    <m/>
    <n v="0"/>
    <n v="95515"/>
    <n v="64209"/>
    <n v="25757"/>
    <n v="0.40114314192714418"/>
    <n v="73"/>
    <n v="25845"/>
    <n v="0.28676201360302683"/>
    <n v="95517"/>
    <n v="64283"/>
    <n v="25845"/>
    <n v="0.2867588318835434"/>
  </r>
  <r>
    <x v="6"/>
    <x v="53"/>
    <s v="ANKARA"/>
    <n v="11"/>
    <n v="7"/>
    <m/>
    <n v="3"/>
    <n v="0.3"/>
    <n v="39599"/>
    <n v="31865"/>
    <n v="21788"/>
    <n v="0.6837596108583085"/>
    <n v="17"/>
    <n v="5803"/>
    <n v="0.1539869974791031"/>
    <n v="39610"/>
    <n v="31889"/>
    <n v="5806"/>
    <n v="0.15402573285581642"/>
  </r>
  <r>
    <x v="6"/>
    <x v="53"/>
    <s v="ISTANBUL"/>
    <n v="93"/>
    <n v="73"/>
    <m/>
    <n v="3"/>
    <n v="3.9473684210526314E-2"/>
    <n v="75515"/>
    <n v="62000"/>
    <n v="30981"/>
    <n v="0.49969354838709679"/>
    <n v="15"/>
    <n v="9632"/>
    <n v="0.13443689198431197"/>
    <n v="75608"/>
    <n v="62088"/>
    <n v="9635"/>
    <n v="0.13433626591191111"/>
  </r>
  <r>
    <x v="6"/>
    <x v="83"/>
    <s v="KAMPALA"/>
    <m/>
    <m/>
    <m/>
    <m/>
    <s v=""/>
    <n v="3017"/>
    <n v="2606"/>
    <n v="582"/>
    <n v="0.22333077513430544"/>
    <m/>
    <n v="342"/>
    <n v="0.11601085481682497"/>
    <n v="3017"/>
    <n v="2606"/>
    <n v="342"/>
    <n v="0.11601085481682497"/>
  </r>
  <r>
    <x v="6"/>
    <x v="54"/>
    <s v="KYIV"/>
    <m/>
    <m/>
    <m/>
    <m/>
    <s v=""/>
    <n v="36"/>
    <n v="37"/>
    <n v="10"/>
    <n v="0.27027027027027029"/>
    <n v="6"/>
    <n v="16"/>
    <n v="0.2711864406779661"/>
    <n v="36"/>
    <n v="43"/>
    <n v="16"/>
    <n v="0.2711864406779661"/>
  </r>
  <r>
    <x v="6"/>
    <x v="55"/>
    <s v="ABU DHABI"/>
    <n v="25"/>
    <n v="21"/>
    <m/>
    <n v="1"/>
    <n v="4.5454545454545456E-2"/>
    <n v="21935"/>
    <n v="17606"/>
    <n v="7654"/>
    <n v="0.4347381574463251"/>
    <n v="124"/>
    <n v="4056"/>
    <n v="0.18617460754613055"/>
    <n v="21960"/>
    <n v="17751"/>
    <n v="4057"/>
    <n v="0.18603264856933235"/>
  </r>
  <r>
    <x v="6"/>
    <x v="56"/>
    <s v="LONDON"/>
    <n v="335"/>
    <n v="313"/>
    <m/>
    <n v="16"/>
    <n v="4.8632218844984802E-2"/>
    <n v="91702"/>
    <n v="83021"/>
    <n v="10987"/>
    <n v="0.13234001035882487"/>
    <n v="11"/>
    <n v="3552"/>
    <n v="4.102374572669315E-2"/>
    <n v="92037"/>
    <n v="83345"/>
    <n v="3568"/>
    <n v="4.105254679967324E-2"/>
  </r>
  <r>
    <x v="6"/>
    <x v="133"/>
    <s v="MONTEVIDEO"/>
    <n v="1"/>
    <m/>
    <m/>
    <m/>
    <s v=""/>
    <n v="65"/>
    <n v="56"/>
    <n v="1"/>
    <n v="1.7857142857142856E-2"/>
    <m/>
    <n v="1"/>
    <n v="1.7543859649122806E-2"/>
    <n v="66"/>
    <n v="56"/>
    <n v="1"/>
    <n v="1.7543859649122806E-2"/>
  </r>
  <r>
    <x v="6"/>
    <x v="57"/>
    <s v="WASHINGTON, DC"/>
    <n v="247"/>
    <n v="152"/>
    <m/>
    <m/>
    <n v="0"/>
    <n v="39817"/>
    <n v="31774"/>
    <n v="5226"/>
    <n v="0.16447409831938062"/>
    <n v="70"/>
    <n v="2227"/>
    <n v="6.5363505620615769E-2"/>
    <n v="40064"/>
    <n v="31996"/>
    <n v="2227"/>
    <n v="6.5073196388393775E-2"/>
  </r>
  <r>
    <x v="6"/>
    <x v="90"/>
    <s v="TASHKENT"/>
    <m/>
    <m/>
    <m/>
    <m/>
    <s v=""/>
    <n v="6910"/>
    <n v="5866"/>
    <n v="584"/>
    <n v="9.9556767814524383E-2"/>
    <n v="106"/>
    <n v="901"/>
    <n v="0.1310926815073476"/>
    <n v="6910"/>
    <n v="5972"/>
    <n v="901"/>
    <n v="0.1310926815073476"/>
  </r>
  <r>
    <x v="6"/>
    <x v="134"/>
    <s v="PORT VILA"/>
    <m/>
    <m/>
    <m/>
    <m/>
    <s v=""/>
    <n v="50"/>
    <n v="45"/>
    <n v="7"/>
    <n v="0.15555555555555556"/>
    <m/>
    <n v="2"/>
    <n v="4.2553191489361701E-2"/>
    <n v="50"/>
    <n v="45"/>
    <n v="2"/>
    <n v="4.2553191489361701E-2"/>
  </r>
  <r>
    <x v="6"/>
    <x v="135"/>
    <s v="CARACAS"/>
    <m/>
    <m/>
    <m/>
    <m/>
    <s v=""/>
    <n v="10"/>
    <n v="8"/>
    <n v="1"/>
    <n v="0.125"/>
    <m/>
    <m/>
    <n v="0"/>
    <n v="10"/>
    <n v="8"/>
    <s v=""/>
    <s v=""/>
  </r>
  <r>
    <x v="6"/>
    <x v="58"/>
    <s v="HANOI"/>
    <n v="4"/>
    <n v="2"/>
    <m/>
    <n v="1"/>
    <n v="0.33333333333333331"/>
    <n v="20381"/>
    <n v="18738"/>
    <n v="2207"/>
    <n v="0.11778204717685986"/>
    <n v="590"/>
    <n v="1046"/>
    <n v="5.1339943064690294E-2"/>
    <n v="20385"/>
    <n v="19330"/>
    <n v="1047"/>
    <n v="5.1381459488639154E-2"/>
  </r>
  <r>
    <x v="6"/>
    <x v="58"/>
    <s v="HO CHI MINH"/>
    <n v="8"/>
    <n v="5"/>
    <m/>
    <n v="2"/>
    <n v="0.2857142857142857"/>
    <n v="20555"/>
    <n v="17007"/>
    <n v="1601"/>
    <n v="9.4137708002587167E-2"/>
    <n v="594"/>
    <n v="2639"/>
    <n v="0.13038537549407114"/>
    <n v="20563"/>
    <n v="17606"/>
    <n v="2641"/>
    <n v="0.13043907739418184"/>
  </r>
  <r>
    <x v="6"/>
    <x v="136"/>
    <s v="HARARE"/>
    <m/>
    <m/>
    <m/>
    <m/>
    <s v=""/>
    <n v="2246"/>
    <n v="1990"/>
    <n v="280"/>
    <n v="0.1407035175879397"/>
    <m/>
    <n v="190"/>
    <n v="8.7155963302752298E-2"/>
    <n v="2246"/>
    <n v="1990"/>
    <n v="190"/>
    <n v="8.7155963302752298E-2"/>
  </r>
  <r>
    <x v="7"/>
    <x v="0"/>
    <s v="TIRANA"/>
    <n v="0"/>
    <n v="0"/>
    <n v="0"/>
    <n v="0"/>
    <s v=""/>
    <n v="89"/>
    <n v="30"/>
    <n v="29"/>
    <n v="0.96666666666666667"/>
    <n v="47"/>
    <n v="12"/>
    <n v="0.1348314606741573"/>
    <n v="89"/>
    <n v="77"/>
    <n v="12"/>
    <n v="0.1348314606741573"/>
  </r>
  <r>
    <x v="7"/>
    <x v="1"/>
    <s v="ALGIERS"/>
    <n v="0"/>
    <n v="0"/>
    <n v="0"/>
    <n v="0"/>
    <s v=""/>
    <n v="6096"/>
    <n v="2860"/>
    <n v="1414"/>
    <n v="0.4944055944055944"/>
    <n v="43"/>
    <n v="2846"/>
    <n v="0.49504261610714906"/>
    <n v="6096"/>
    <n v="2903"/>
    <n v="2846"/>
    <n v="0.49504261610714906"/>
  </r>
  <r>
    <x v="7"/>
    <x v="59"/>
    <s v="LUANDA"/>
    <n v="6"/>
    <n v="6"/>
    <n v="2"/>
    <n v="0"/>
    <n v="0"/>
    <n v="2582"/>
    <n v="1312"/>
    <n v="427"/>
    <n v="0.32545731707317072"/>
    <n v="0"/>
    <n v="1225"/>
    <n v="0.48285376428852977"/>
    <n v="2588"/>
    <n v="1318"/>
    <n v="1225"/>
    <n v="0.48171451042076285"/>
  </r>
  <r>
    <x v="7"/>
    <x v="2"/>
    <s v="BUENOS AIRES"/>
    <n v="1"/>
    <n v="1"/>
    <n v="1"/>
    <n v="0"/>
    <n v="0"/>
    <n v="50"/>
    <n v="42"/>
    <n v="42"/>
    <n v="1"/>
    <n v="0"/>
    <n v="7"/>
    <n v="0.14285714285714285"/>
    <n v="51"/>
    <n v="43"/>
    <n v="7"/>
    <n v="0.14000000000000001"/>
  </r>
  <r>
    <x v="7"/>
    <x v="84"/>
    <s v="YEREVAN"/>
    <n v="0"/>
    <n v="0"/>
    <n v="0"/>
    <n v="0"/>
    <s v=""/>
    <n v="9324"/>
    <n v="8676"/>
    <n v="6821"/>
    <n v="0.78619179345320422"/>
    <n v="10"/>
    <n v="605"/>
    <n v="6.5116779679259496E-2"/>
    <n v="9324"/>
    <n v="8686"/>
    <n v="605"/>
    <n v="6.5116779679259496E-2"/>
  </r>
  <r>
    <x v="7"/>
    <x v="3"/>
    <s v="CANBERRA"/>
    <n v="0"/>
    <n v="0"/>
    <n v="0"/>
    <n v="0"/>
    <s v=""/>
    <n v="1"/>
    <n v="1"/>
    <n v="1"/>
    <n v="1"/>
    <n v="0"/>
    <n v="0"/>
    <n v="0"/>
    <n v="1"/>
    <n v="1"/>
    <s v=""/>
    <s v=""/>
  </r>
  <r>
    <x v="7"/>
    <x v="3"/>
    <s v="SYDNEY"/>
    <n v="0"/>
    <n v="0"/>
    <n v="0"/>
    <n v="0"/>
    <s v=""/>
    <n v="41"/>
    <n v="7"/>
    <n v="6"/>
    <n v="0.8571428571428571"/>
    <n v="19"/>
    <n v="15"/>
    <n v="0.36585365853658536"/>
    <n v="41"/>
    <n v="26"/>
    <n v="15"/>
    <n v="0.36585365853658536"/>
  </r>
  <r>
    <x v="7"/>
    <x v="60"/>
    <s v="VIENNA"/>
    <n v="0"/>
    <n v="0"/>
    <n v="0"/>
    <n v="0"/>
    <s v=""/>
    <n v="14"/>
    <n v="4"/>
    <n v="4"/>
    <n v="1"/>
    <n v="10"/>
    <n v="0"/>
    <n v="0"/>
    <n v="14"/>
    <n v="14"/>
    <s v=""/>
    <s v=""/>
  </r>
  <r>
    <x v="7"/>
    <x v="4"/>
    <s v="BAKU"/>
    <n v="9"/>
    <n v="9"/>
    <n v="9"/>
    <n v="0"/>
    <n v="0"/>
    <n v="13324"/>
    <n v="11986"/>
    <n v="6272"/>
    <n v="0.52327715668279662"/>
    <n v="1"/>
    <n v="1250"/>
    <n v="9.4432273173679832E-2"/>
    <n v="13333"/>
    <n v="11996"/>
    <n v="1250"/>
    <n v="9.4368111127887663E-2"/>
  </r>
  <r>
    <x v="7"/>
    <x v="103"/>
    <s v="MANAMA"/>
    <n v="8"/>
    <n v="8"/>
    <n v="8"/>
    <n v="0"/>
    <n v="0"/>
    <n v="7714"/>
    <n v="7296"/>
    <n v="7126"/>
    <n v="0.97669956140350878"/>
    <n v="10"/>
    <n v="398"/>
    <n v="5.1661474558670824E-2"/>
    <n v="7722"/>
    <n v="7314"/>
    <n v="398"/>
    <n v="5.1607883817427383E-2"/>
  </r>
  <r>
    <x v="7"/>
    <x v="92"/>
    <s v="DHAKA"/>
    <n v="0"/>
    <n v="0"/>
    <n v="0"/>
    <n v="0"/>
    <s v=""/>
    <n v="1952"/>
    <n v="1840"/>
    <n v="1820"/>
    <n v="0.98913043478260865"/>
    <n v="24"/>
    <n v="80"/>
    <n v="4.1152263374485597E-2"/>
    <n v="1952"/>
    <n v="1864"/>
    <n v="80"/>
    <n v="4.1152263374485597E-2"/>
  </r>
  <r>
    <x v="7"/>
    <x v="85"/>
    <s v="MINSK"/>
    <n v="0"/>
    <n v="0"/>
    <n v="0"/>
    <n v="0"/>
    <s v=""/>
    <n v="27319"/>
    <n v="26667"/>
    <n v="23240"/>
    <n v="0.87148910638617016"/>
    <n v="3"/>
    <n v="638"/>
    <n v="2.3363117035301011E-2"/>
    <n v="27319"/>
    <n v="26670"/>
    <n v="638"/>
    <n v="2.3363117035301011E-2"/>
  </r>
  <r>
    <x v="7"/>
    <x v="61"/>
    <s v="BRUSSELS"/>
    <n v="0"/>
    <n v="0"/>
    <n v="0"/>
    <n v="0"/>
    <s v=""/>
    <n v="4"/>
    <n v="1"/>
    <n v="1"/>
    <n v="1"/>
    <n v="3"/>
    <n v="0"/>
    <n v="0"/>
    <n v="4"/>
    <n v="4"/>
    <s v=""/>
    <s v=""/>
  </r>
  <r>
    <x v="7"/>
    <x v="104"/>
    <s v="COTONOU"/>
    <n v="0"/>
    <n v="0"/>
    <n v="0"/>
    <n v="0"/>
    <s v=""/>
    <n v="749"/>
    <n v="567"/>
    <n v="214"/>
    <n v="0.37742504409171074"/>
    <n v="0"/>
    <n v="174"/>
    <n v="0.23481781376518218"/>
    <n v="749"/>
    <n v="567"/>
    <n v="174"/>
    <n v="0.23481781376518218"/>
  </r>
  <r>
    <x v="7"/>
    <x v="105"/>
    <s v="LA PAZ"/>
    <n v="0"/>
    <n v="0"/>
    <n v="0"/>
    <n v="0"/>
    <s v=""/>
    <n v="1507"/>
    <n v="1411"/>
    <n v="1406"/>
    <n v="0.9964564138908576"/>
    <n v="0"/>
    <n v="84"/>
    <n v="5.6187290969899668E-2"/>
    <n v="1507"/>
    <n v="1411"/>
    <n v="84"/>
    <n v="5.6187290969899668E-2"/>
  </r>
  <r>
    <x v="7"/>
    <x v="5"/>
    <s v="SARAJEVO"/>
    <n v="0"/>
    <n v="0"/>
    <n v="0"/>
    <n v="0"/>
    <s v=""/>
    <n v="317"/>
    <n v="281"/>
    <n v="238"/>
    <n v="0.84697508896797158"/>
    <n v="23"/>
    <n v="9"/>
    <n v="2.8753993610223641E-2"/>
    <n v="317"/>
    <n v="304"/>
    <n v="9"/>
    <n v="2.8753993610223641E-2"/>
  </r>
  <r>
    <x v="7"/>
    <x v="137"/>
    <s v="GABORONE"/>
    <n v="1"/>
    <n v="1"/>
    <n v="1"/>
    <n v="0"/>
    <n v="0"/>
    <n v="1114"/>
    <n v="1074"/>
    <n v="909"/>
    <n v="0.84636871508379885"/>
    <n v="0"/>
    <n v="35"/>
    <n v="3.1559963931469794E-2"/>
    <n v="1115"/>
    <n v="1075"/>
    <n v="35"/>
    <n v="3.1531531531531529E-2"/>
  </r>
  <r>
    <x v="7"/>
    <x v="6"/>
    <s v="PORTO ALEGRE"/>
    <n v="0"/>
    <n v="0"/>
    <n v="0"/>
    <n v="0"/>
    <s v=""/>
    <n v="15"/>
    <n v="12"/>
    <n v="9"/>
    <n v="0.75"/>
    <n v="0"/>
    <n v="3"/>
    <n v="0.2"/>
    <n v="15"/>
    <n v="12"/>
    <n v="3"/>
    <n v="0.2"/>
  </r>
  <r>
    <x v="7"/>
    <x v="6"/>
    <s v="RECIFE"/>
    <n v="0"/>
    <n v="0"/>
    <n v="0"/>
    <n v="0"/>
    <s v=""/>
    <n v="8"/>
    <n v="8"/>
    <n v="6"/>
    <n v="0.75"/>
    <n v="0"/>
    <n v="0"/>
    <n v="0"/>
    <n v="8"/>
    <n v="8"/>
    <s v=""/>
    <s v=""/>
  </r>
  <r>
    <x v="7"/>
    <x v="6"/>
    <s v="RIO DE JANEIRO"/>
    <n v="2"/>
    <n v="1"/>
    <n v="0"/>
    <n v="0"/>
    <n v="0"/>
    <n v="19"/>
    <n v="19"/>
    <n v="14"/>
    <n v="0.73684210526315785"/>
    <n v="0"/>
    <n v="0"/>
    <n v="0"/>
    <n v="21"/>
    <n v="20"/>
    <s v=""/>
    <s v=""/>
  </r>
  <r>
    <x v="7"/>
    <x v="6"/>
    <s v="SAO PAULO"/>
    <n v="0"/>
    <n v="0"/>
    <n v="0"/>
    <n v="0"/>
    <s v=""/>
    <n v="86"/>
    <n v="72"/>
    <n v="41"/>
    <n v="0.56944444444444442"/>
    <n v="0"/>
    <n v="11"/>
    <n v="0.13253012048192772"/>
    <n v="86"/>
    <n v="72"/>
    <n v="11"/>
    <n v="0.13253012048192772"/>
  </r>
  <r>
    <x v="7"/>
    <x v="7"/>
    <s v="SOFIA"/>
    <n v="0"/>
    <n v="0"/>
    <n v="0"/>
    <n v="0"/>
    <s v=""/>
    <n v="577"/>
    <n v="556"/>
    <n v="554"/>
    <n v="0.99640287769784175"/>
    <n v="7"/>
    <n v="14"/>
    <n v="2.4263431542461005E-2"/>
    <n v="577"/>
    <n v="563"/>
    <n v="14"/>
    <n v="2.4263431542461005E-2"/>
  </r>
  <r>
    <x v="7"/>
    <x v="62"/>
    <s v="OUAGADOUGOU"/>
    <n v="0"/>
    <n v="0"/>
    <n v="0"/>
    <n v="0"/>
    <s v=""/>
    <n v="1066"/>
    <n v="860"/>
    <n v="836"/>
    <n v="0.97209302325581393"/>
    <n v="3"/>
    <n v="193"/>
    <n v="0.18276515151515152"/>
    <n v="1066"/>
    <n v="863"/>
    <n v="193"/>
    <n v="0.18276515151515152"/>
  </r>
  <r>
    <x v="7"/>
    <x v="106"/>
    <s v="PHNOM PENH"/>
    <n v="6"/>
    <n v="4"/>
    <n v="4"/>
    <n v="2"/>
    <n v="0.33333333333333331"/>
    <n v="3050"/>
    <n v="2607"/>
    <n v="2007"/>
    <n v="0.76985040276179517"/>
    <n v="0"/>
    <n v="432"/>
    <n v="0.14215202369200394"/>
    <n v="3056"/>
    <n v="2611"/>
    <n v="434"/>
    <n v="0.14252873563218391"/>
  </r>
  <r>
    <x v="7"/>
    <x v="64"/>
    <s v="YAONDE"/>
    <n v="0"/>
    <n v="0"/>
    <n v="0"/>
    <n v="0"/>
    <s v=""/>
    <n v="3348"/>
    <n v="2232"/>
    <n v="399"/>
    <n v="0.17876344086021506"/>
    <n v="2"/>
    <n v="1106"/>
    <n v="0.33113772455089818"/>
    <n v="3348"/>
    <n v="2234"/>
    <n v="1106"/>
    <n v="0.33113772455089818"/>
  </r>
  <r>
    <x v="7"/>
    <x v="8"/>
    <s v="TORONTO"/>
    <n v="5"/>
    <n v="5"/>
    <n v="3"/>
    <n v="0"/>
    <n v="0"/>
    <n v="1730"/>
    <n v="1658"/>
    <n v="1605"/>
    <n v="0.96803377563329307"/>
    <n v="21"/>
    <n v="43"/>
    <n v="2.4970963995354239E-2"/>
    <n v="1735"/>
    <n v="1684"/>
    <n v="43"/>
    <n v="2.4898668210770122E-2"/>
  </r>
  <r>
    <x v="7"/>
    <x v="9"/>
    <s v="SANTIAGO DE CHILE"/>
    <n v="2"/>
    <n v="2"/>
    <n v="1"/>
    <n v="0"/>
    <n v="0"/>
    <n v="104"/>
    <n v="82"/>
    <n v="65"/>
    <n v="0.79268292682926833"/>
    <n v="0"/>
    <n v="11"/>
    <n v="0.11827956989247312"/>
    <n v="106"/>
    <n v="84"/>
    <n v="11"/>
    <n v="0.11578947368421053"/>
  </r>
  <r>
    <x v="7"/>
    <x v="10"/>
    <s v="BEIJING"/>
    <n v="0"/>
    <n v="0"/>
    <n v="0"/>
    <n v="0"/>
    <s v=""/>
    <n v="3703"/>
    <n v="3250"/>
    <n v="3249"/>
    <n v="0.99969230769230766"/>
    <n v="0"/>
    <n v="184"/>
    <n v="5.3581828771112408E-2"/>
    <n v="3703"/>
    <n v="3250"/>
    <n v="184"/>
    <n v="5.3581828771112408E-2"/>
  </r>
  <r>
    <x v="7"/>
    <x v="10"/>
    <s v="CHENGDU"/>
    <n v="0"/>
    <n v="0"/>
    <n v="0"/>
    <n v="0"/>
    <s v=""/>
    <n v="592"/>
    <n v="539"/>
    <n v="539"/>
    <n v="1"/>
    <n v="0"/>
    <n v="43"/>
    <n v="7.3883161512027493E-2"/>
    <n v="592"/>
    <n v="539"/>
    <n v="43"/>
    <n v="7.3883161512027493E-2"/>
  </r>
  <r>
    <x v="7"/>
    <x v="10"/>
    <s v="GUANGZHOU (CANTON)"/>
    <n v="0"/>
    <n v="0"/>
    <n v="0"/>
    <n v="0"/>
    <s v=""/>
    <n v="3258"/>
    <n v="3085"/>
    <n v="2949"/>
    <n v="0.9559157212317666"/>
    <n v="1"/>
    <n v="17"/>
    <n v="5.4785691266516275E-3"/>
    <n v="3258"/>
    <n v="3086"/>
    <n v="17"/>
    <n v="5.4785691266516275E-3"/>
  </r>
  <r>
    <x v="7"/>
    <x v="10"/>
    <s v="SHANGHAI"/>
    <n v="1"/>
    <n v="1"/>
    <n v="0"/>
    <n v="0"/>
    <n v="0"/>
    <n v="4798"/>
    <n v="4346"/>
    <n v="4312"/>
    <n v="0.99217671421997233"/>
    <n v="0"/>
    <n v="232"/>
    <n v="5.0677151594582789E-2"/>
    <n v="4799"/>
    <n v="4347"/>
    <n v="232"/>
    <n v="5.0666084297881636E-2"/>
  </r>
  <r>
    <x v="7"/>
    <x v="10"/>
    <s v="SHENYANG"/>
    <n v="0"/>
    <n v="0"/>
    <n v="0"/>
    <n v="0"/>
    <s v=""/>
    <n v="566"/>
    <n v="547"/>
    <n v="61"/>
    <n v="0.11151736745886655"/>
    <n v="0"/>
    <n v="4"/>
    <n v="7.2595281306715061E-3"/>
    <n v="566"/>
    <n v="547"/>
    <n v="4"/>
    <n v="7.2595281306715061E-3"/>
  </r>
  <r>
    <x v="7"/>
    <x v="11"/>
    <s v="BOGOTA"/>
    <n v="0"/>
    <n v="0"/>
    <n v="0"/>
    <n v="0"/>
    <s v=""/>
    <n v="67"/>
    <n v="65"/>
    <n v="64"/>
    <n v="0.98461538461538467"/>
    <n v="0"/>
    <n v="1"/>
    <n v="1.5151515151515152E-2"/>
    <n v="67"/>
    <n v="65"/>
    <n v="1"/>
    <n v="1.5151515151515152E-2"/>
  </r>
  <r>
    <x v="7"/>
    <x v="65"/>
    <s v="KINSHASA"/>
    <n v="1"/>
    <n v="1"/>
    <n v="0"/>
    <n v="0"/>
    <n v="0"/>
    <n v="161"/>
    <n v="143"/>
    <n v="45"/>
    <n v="0.31468531468531469"/>
    <n v="8"/>
    <n v="3"/>
    <n v="1.948051948051948E-2"/>
    <n v="162"/>
    <n v="152"/>
    <n v="3"/>
    <n v="1.935483870967742E-2"/>
  </r>
  <r>
    <x v="7"/>
    <x v="138"/>
    <s v="SAN JOSE"/>
    <n v="5"/>
    <n v="5"/>
    <n v="3"/>
    <n v="0"/>
    <n v="0"/>
    <n v="25"/>
    <n v="20"/>
    <n v="18"/>
    <n v="0.9"/>
    <n v="1"/>
    <n v="1"/>
    <n v="4.5454545454545456E-2"/>
    <n v="30"/>
    <n v="26"/>
    <n v="1"/>
    <n v="3.7037037037037035E-2"/>
  </r>
  <r>
    <x v="7"/>
    <x v="66"/>
    <s v="ABIDJAN"/>
    <n v="0"/>
    <n v="0"/>
    <n v="0"/>
    <n v="0"/>
    <s v=""/>
    <n v="1700"/>
    <n v="1059"/>
    <n v="1042"/>
    <n v="0.98394711992445705"/>
    <n v="0"/>
    <n v="608"/>
    <n v="0.36472705458908217"/>
    <n v="1700"/>
    <n v="1059"/>
    <n v="608"/>
    <n v="0.36472705458908217"/>
  </r>
  <r>
    <x v="7"/>
    <x v="12"/>
    <s v="ZAGREB"/>
    <n v="2"/>
    <n v="1"/>
    <n v="1"/>
    <n v="0"/>
    <n v="0"/>
    <n v="185"/>
    <n v="130"/>
    <n v="124"/>
    <n v="0.9538461538461539"/>
    <n v="30"/>
    <n v="25"/>
    <n v="0.13513513513513514"/>
    <n v="187"/>
    <n v="161"/>
    <n v="25"/>
    <n v="0.13440860215053763"/>
  </r>
  <r>
    <x v="7"/>
    <x v="13"/>
    <s v="HAVANA"/>
    <n v="2"/>
    <n v="2"/>
    <n v="2"/>
    <n v="0"/>
    <n v="0"/>
    <n v="3782"/>
    <n v="2091"/>
    <n v="1807"/>
    <n v="0.86417981826877088"/>
    <n v="3"/>
    <n v="1668"/>
    <n v="0.44338118022328549"/>
    <n v="3784"/>
    <n v="2096"/>
    <n v="1668"/>
    <n v="0.44314558979808716"/>
  </r>
  <r>
    <x v="7"/>
    <x v="14"/>
    <s v="NICOSIA"/>
    <n v="0"/>
    <n v="0"/>
    <n v="0"/>
    <n v="0"/>
    <s v=""/>
    <n v="1763"/>
    <n v="1179"/>
    <n v="843"/>
    <n v="0.71501272264631044"/>
    <n v="160"/>
    <n v="400"/>
    <n v="0.23001725129384704"/>
    <n v="1763"/>
    <n v="1339"/>
    <n v="400"/>
    <n v="0.23001725129384704"/>
  </r>
  <r>
    <x v="7"/>
    <x v="93"/>
    <s v="COPENHAGEN"/>
    <n v="0"/>
    <n v="0"/>
    <n v="0"/>
    <n v="0"/>
    <s v=""/>
    <n v="4"/>
    <n v="1"/>
    <n v="1"/>
    <n v="1"/>
    <n v="3"/>
    <n v="0"/>
    <n v="0"/>
    <n v="4"/>
    <n v="4"/>
    <s v=""/>
    <s v=""/>
  </r>
  <r>
    <x v="7"/>
    <x v="112"/>
    <s v="SANTO DOMINGO"/>
    <n v="0"/>
    <n v="0"/>
    <n v="0"/>
    <n v="0"/>
    <s v=""/>
    <n v="2333"/>
    <n v="1894"/>
    <n v="1169"/>
    <n v="0.61721224920802531"/>
    <n v="1"/>
    <n v="425"/>
    <n v="0.18318965517241378"/>
    <n v="2333"/>
    <n v="1895"/>
    <n v="425"/>
    <n v="0.18318965517241378"/>
  </r>
  <r>
    <x v="7"/>
    <x v="113"/>
    <s v="QUITO"/>
    <n v="0"/>
    <n v="0"/>
    <n v="0"/>
    <n v="0"/>
    <s v=""/>
    <n v="3489"/>
    <n v="3132"/>
    <n v="1169"/>
    <n v="0.37324393358876118"/>
    <n v="0"/>
    <n v="345"/>
    <n v="9.9223468507333906E-2"/>
    <n v="3489"/>
    <n v="3132"/>
    <n v="345"/>
    <n v="9.9223468507333906E-2"/>
  </r>
  <r>
    <x v="7"/>
    <x v="15"/>
    <s v="CAIRO"/>
    <n v="0"/>
    <n v="0"/>
    <n v="0"/>
    <n v="0"/>
    <s v=""/>
    <n v="43253"/>
    <n v="36332"/>
    <n v="35251"/>
    <n v="0.97024661455466255"/>
    <n v="107"/>
    <n v="6586"/>
    <n v="0.15307379430563625"/>
    <n v="43253"/>
    <n v="36439"/>
    <n v="6586"/>
    <n v="0.15307379430563625"/>
  </r>
  <r>
    <x v="7"/>
    <x v="139"/>
    <s v="SAN SALVADOR"/>
    <n v="0"/>
    <n v="0"/>
    <n v="0"/>
    <n v="0"/>
    <s v=""/>
    <n v="3"/>
    <n v="3"/>
    <n v="3"/>
    <n v="1"/>
    <n v="0"/>
    <n v="0"/>
    <n v="0"/>
    <n v="3"/>
    <n v="3"/>
    <s v=""/>
    <s v=""/>
  </r>
  <r>
    <x v="7"/>
    <x v="140"/>
    <s v="TALLINN"/>
    <n v="1"/>
    <n v="1"/>
    <n v="0"/>
    <n v="0"/>
    <n v="0"/>
    <n v="1"/>
    <n v="1"/>
    <n v="1"/>
    <n v="1"/>
    <n v="0"/>
    <n v="0"/>
    <n v="0"/>
    <n v="2"/>
    <n v="2"/>
    <s v=""/>
    <s v=""/>
  </r>
  <r>
    <x v="7"/>
    <x v="16"/>
    <s v="ADDIS ABEBA"/>
    <n v="2"/>
    <n v="2"/>
    <n v="2"/>
    <n v="0"/>
    <n v="0"/>
    <n v="3023"/>
    <n v="2339"/>
    <n v="580"/>
    <n v="0.24796921761436511"/>
    <n v="3"/>
    <n v="656"/>
    <n v="0.21881254169446299"/>
    <n v="3025"/>
    <n v="2344"/>
    <n v="656"/>
    <n v="0.21866666666666668"/>
  </r>
  <r>
    <x v="7"/>
    <x v="68"/>
    <s v="PARIS"/>
    <n v="0"/>
    <n v="0"/>
    <n v="0"/>
    <n v="0"/>
    <s v=""/>
    <n v="10"/>
    <n v="10"/>
    <n v="10"/>
    <n v="1"/>
    <n v="0"/>
    <n v="0"/>
    <n v="0"/>
    <n v="10"/>
    <n v="10"/>
    <s v=""/>
    <s v=""/>
  </r>
  <r>
    <x v="7"/>
    <x v="17"/>
    <s v="TBILISSI"/>
    <n v="0"/>
    <n v="0"/>
    <n v="0"/>
    <n v="0"/>
    <s v=""/>
    <n v="164"/>
    <n v="119"/>
    <n v="81"/>
    <n v="0.68067226890756305"/>
    <n v="0"/>
    <n v="42"/>
    <n v="0.2608695652173913"/>
    <n v="164"/>
    <n v="119"/>
    <n v="42"/>
    <n v="0.2608695652173913"/>
  </r>
  <r>
    <x v="7"/>
    <x v="86"/>
    <s v="ACCRA"/>
    <n v="3"/>
    <n v="2"/>
    <n v="2"/>
    <n v="1"/>
    <n v="0.33333333333333331"/>
    <n v="8150"/>
    <n v="6147"/>
    <n v="6133"/>
    <n v="0.99772246624369609"/>
    <n v="0"/>
    <n v="1972"/>
    <n v="0.24288705505604138"/>
    <n v="8153"/>
    <n v="6149"/>
    <n v="1973"/>
    <n v="0.24292046294016253"/>
  </r>
  <r>
    <x v="7"/>
    <x v="69"/>
    <s v="ATHENS"/>
    <n v="0"/>
    <n v="0"/>
    <n v="0"/>
    <n v="0"/>
    <s v=""/>
    <n v="8"/>
    <n v="4"/>
    <n v="4"/>
    <n v="1"/>
    <n v="3"/>
    <n v="1"/>
    <n v="0.125"/>
    <n v="8"/>
    <n v="7"/>
    <n v="1"/>
    <n v="0.125"/>
  </r>
  <r>
    <x v="7"/>
    <x v="116"/>
    <s v="GUATEMALA CITY"/>
    <n v="0"/>
    <n v="0"/>
    <n v="0"/>
    <n v="0"/>
    <s v=""/>
    <n v="49"/>
    <n v="48"/>
    <n v="45"/>
    <n v="0.9375"/>
    <n v="0"/>
    <n v="1"/>
    <n v="2.0408163265306121E-2"/>
    <n v="49"/>
    <n v="48"/>
    <n v="1"/>
    <n v="2.0408163265306121E-2"/>
  </r>
  <r>
    <x v="7"/>
    <x v="117"/>
    <s v="CONAKRY"/>
    <n v="3"/>
    <n v="3"/>
    <n v="0"/>
    <n v="0"/>
    <n v="0"/>
    <n v="1490"/>
    <n v="977"/>
    <n v="126"/>
    <n v="0.12896622313203684"/>
    <n v="0"/>
    <n v="502"/>
    <n v="0.33941852603110212"/>
    <n v="1493"/>
    <n v="980"/>
    <n v="502"/>
    <n v="0.33873144399460187"/>
  </r>
  <r>
    <x v="7"/>
    <x v="141"/>
    <s v="TEGUCIGALPA"/>
    <n v="0"/>
    <n v="0"/>
    <n v="0"/>
    <n v="0"/>
    <s v=""/>
    <n v="10"/>
    <n v="9"/>
    <n v="6"/>
    <n v="0.66666666666666663"/>
    <n v="0"/>
    <n v="1"/>
    <n v="0.1"/>
    <n v="10"/>
    <n v="9"/>
    <n v="1"/>
    <n v="0.1"/>
  </r>
  <r>
    <x v="7"/>
    <x v="19"/>
    <s v="HONG KONG"/>
    <n v="7"/>
    <n v="7"/>
    <n v="0"/>
    <n v="0"/>
    <n v="0"/>
    <n v="683"/>
    <n v="665"/>
    <n v="656"/>
    <n v="0.98646616541353382"/>
    <n v="3"/>
    <n v="8"/>
    <n v="1.1834319526627219E-2"/>
    <n v="690"/>
    <n v="675"/>
    <n v="8"/>
    <n v="1.171303074670571E-2"/>
  </r>
  <r>
    <x v="7"/>
    <x v="70"/>
    <s v="BUDAPEST"/>
    <n v="1"/>
    <n v="1"/>
    <n v="0"/>
    <n v="0"/>
    <n v="0"/>
    <n v="1"/>
    <n v="1"/>
    <n v="1"/>
    <n v="1"/>
    <n v="0"/>
    <n v="0"/>
    <n v="0"/>
    <n v="2"/>
    <n v="2"/>
    <s v=""/>
    <s v=""/>
  </r>
  <r>
    <x v="7"/>
    <x v="20"/>
    <s v="BANGALORE"/>
    <n v="24"/>
    <n v="24"/>
    <n v="23"/>
    <n v="0"/>
    <n v="0"/>
    <n v="6345"/>
    <n v="6332"/>
    <n v="6314"/>
    <n v="0.99715729627289951"/>
    <n v="2"/>
    <n v="8"/>
    <n v="1.2614317250078839E-3"/>
    <n v="6369"/>
    <n v="6358"/>
    <n v="8"/>
    <n v="1.2566760917373547E-3"/>
  </r>
  <r>
    <x v="7"/>
    <x v="20"/>
    <s v="CHENNAI"/>
    <n v="1"/>
    <n v="1"/>
    <n v="1"/>
    <n v="0"/>
    <n v="0"/>
    <n v="147"/>
    <n v="142"/>
    <n v="127"/>
    <n v="0.89436619718309862"/>
    <n v="1"/>
    <n v="2"/>
    <n v="1.3793103448275862E-2"/>
    <n v="148"/>
    <n v="144"/>
    <n v="2"/>
    <n v="1.3698630136986301E-2"/>
  </r>
  <r>
    <x v="7"/>
    <x v="20"/>
    <s v="KOLKATA"/>
    <n v="0"/>
    <n v="0"/>
    <n v="0"/>
    <n v="0"/>
    <s v=""/>
    <n v="649"/>
    <n v="646"/>
    <n v="646"/>
    <n v="1"/>
    <n v="0"/>
    <n v="1"/>
    <n v="1.5455950540958269E-3"/>
    <n v="649"/>
    <n v="646"/>
    <n v="1"/>
    <n v="1.5455950540958269E-3"/>
  </r>
  <r>
    <x v="7"/>
    <x v="20"/>
    <s v="MUMBAI"/>
    <n v="122"/>
    <n v="100"/>
    <n v="84"/>
    <n v="20"/>
    <n v="0.16666666666666666"/>
    <n v="55870"/>
    <n v="48535"/>
    <n v="48107"/>
    <n v="0.99118162151025035"/>
    <n v="8"/>
    <n v="7161"/>
    <n v="0.12855450236966826"/>
    <n v="55992"/>
    <n v="48643"/>
    <n v="7181"/>
    <n v="0.12863642877615364"/>
  </r>
  <r>
    <x v="7"/>
    <x v="20"/>
    <s v="NEW DELHI"/>
    <n v="20"/>
    <n v="15"/>
    <n v="15"/>
    <n v="5"/>
    <n v="0.25"/>
    <n v="13341"/>
    <n v="11822"/>
    <n v="11777"/>
    <n v="0.99619353747250883"/>
    <n v="47"/>
    <n v="1443"/>
    <n v="0.1083984375"/>
    <n v="13361"/>
    <n v="11884"/>
    <n v="1448"/>
    <n v="0.10861086108610861"/>
  </r>
  <r>
    <x v="7"/>
    <x v="21"/>
    <s v="JAKARTA"/>
    <n v="0"/>
    <n v="0"/>
    <n v="0"/>
    <n v="0"/>
    <s v=""/>
    <n v="12327"/>
    <n v="11589"/>
    <n v="11371"/>
    <n v="0.98118905859004224"/>
    <n v="1"/>
    <n v="522"/>
    <n v="4.3097754293262881E-2"/>
    <n v="12327"/>
    <n v="11590"/>
    <n v="522"/>
    <n v="4.3097754293262881E-2"/>
  </r>
  <r>
    <x v="7"/>
    <x v="22"/>
    <s v="TEHERAN"/>
    <n v="31"/>
    <n v="18"/>
    <n v="7"/>
    <n v="12"/>
    <n v="0.4"/>
    <n v="25759"/>
    <n v="16160"/>
    <n v="15328"/>
    <n v="0.94851485148514847"/>
    <n v="53"/>
    <n v="9494"/>
    <n v="0.36931575057377369"/>
    <n v="25790"/>
    <n v="16231"/>
    <n v="9506"/>
    <n v="0.36935151727085519"/>
  </r>
  <r>
    <x v="7"/>
    <x v="87"/>
    <s v="BAGHDAD"/>
    <n v="2"/>
    <n v="2"/>
    <n v="2"/>
    <n v="0"/>
    <n v="0"/>
    <n v="5706"/>
    <n v="4322"/>
    <n v="4205"/>
    <n v="0.97292919944470158"/>
    <n v="18"/>
    <n v="1156"/>
    <n v="0.21033478893740903"/>
    <n v="5708"/>
    <n v="4342"/>
    <n v="1156"/>
    <n v="0.2102582757366315"/>
  </r>
  <r>
    <x v="7"/>
    <x v="87"/>
    <s v="ERBIL"/>
    <n v="0"/>
    <n v="0"/>
    <n v="0"/>
    <n v="0"/>
    <s v=""/>
    <n v="11562"/>
    <n v="5164"/>
    <n v="3940"/>
    <n v="0.76297443841982959"/>
    <n v="10"/>
    <n v="6179"/>
    <n v="0.54426142869726069"/>
    <n v="11562"/>
    <n v="5174"/>
    <n v="6179"/>
    <n v="0.54426142869726069"/>
  </r>
  <r>
    <x v="7"/>
    <x v="23"/>
    <s v="DUBLIN"/>
    <n v="0"/>
    <n v="0"/>
    <n v="0"/>
    <n v="0"/>
    <s v=""/>
    <n v="4047"/>
    <n v="3984"/>
    <n v="3811"/>
    <n v="0.95657630522088355"/>
    <n v="3"/>
    <n v="46"/>
    <n v="1.1405901314158196E-2"/>
    <n v="4047"/>
    <n v="3987"/>
    <n v="46"/>
    <n v="1.1405901314158196E-2"/>
  </r>
  <r>
    <x v="7"/>
    <x v="24"/>
    <s v="TEL AVIV"/>
    <n v="3"/>
    <n v="3"/>
    <n v="3"/>
    <n v="0"/>
    <n v="0"/>
    <n v="1311"/>
    <n v="1249"/>
    <n v="1206"/>
    <n v="0.96557245796637314"/>
    <n v="1"/>
    <n v="48"/>
    <n v="3.6979969183359017E-2"/>
    <n v="1314"/>
    <n v="1253"/>
    <n v="48"/>
    <n v="3.6894696387394309E-2"/>
  </r>
  <r>
    <x v="7"/>
    <x v="71"/>
    <s v="ROME"/>
    <n v="0"/>
    <n v="0"/>
    <n v="0"/>
    <n v="0"/>
    <s v=""/>
    <n v="26"/>
    <n v="19"/>
    <n v="17"/>
    <n v="0.89473684210526316"/>
    <n v="0"/>
    <n v="4"/>
    <n v="0.17391304347826086"/>
    <n v="26"/>
    <n v="19"/>
    <n v="4"/>
    <n v="0.17391304347826086"/>
  </r>
  <r>
    <x v="7"/>
    <x v="72"/>
    <s v="KINGSTON"/>
    <n v="15"/>
    <n v="15"/>
    <n v="13"/>
    <n v="0"/>
    <n v="0"/>
    <n v="715"/>
    <n v="613"/>
    <n v="597"/>
    <n v="0.97389885807504073"/>
    <n v="0"/>
    <n v="78"/>
    <n v="0.11287988422575977"/>
    <n v="730"/>
    <n v="628"/>
    <n v="78"/>
    <n v="0.11048158640226628"/>
  </r>
  <r>
    <x v="7"/>
    <x v="25"/>
    <s v="OSAKA"/>
    <n v="0"/>
    <n v="0"/>
    <n v="0"/>
    <n v="0"/>
    <s v=""/>
    <n v="344"/>
    <n v="341"/>
    <n v="312"/>
    <n v="0.91495601173020524"/>
    <n v="0"/>
    <n v="2"/>
    <n v="5.8309037900874635E-3"/>
    <n v="344"/>
    <n v="341"/>
    <n v="2"/>
    <n v="5.8309037900874635E-3"/>
  </r>
  <r>
    <x v="7"/>
    <x v="25"/>
    <s v="TOKYO"/>
    <n v="0"/>
    <n v="0"/>
    <n v="0"/>
    <n v="0"/>
    <s v=""/>
    <n v="717"/>
    <n v="641"/>
    <n v="466"/>
    <n v="0.72698907956318248"/>
    <n v="1"/>
    <n v="66"/>
    <n v="9.3220338983050849E-2"/>
    <n v="717"/>
    <n v="642"/>
    <n v="66"/>
    <n v="9.3220338983050849E-2"/>
  </r>
  <r>
    <x v="7"/>
    <x v="26"/>
    <s v="AMMAN"/>
    <n v="17"/>
    <n v="16"/>
    <n v="8"/>
    <n v="1"/>
    <n v="5.8823529411764705E-2"/>
    <n v="10439"/>
    <n v="8436"/>
    <n v="6452"/>
    <n v="0.76481744902797533"/>
    <n v="214"/>
    <n v="1717"/>
    <n v="0.16562168419021897"/>
    <n v="10456"/>
    <n v="8666"/>
    <n v="1718"/>
    <n v="0.16544684129429893"/>
  </r>
  <r>
    <x v="7"/>
    <x v="27"/>
    <s v="ALMATY"/>
    <n v="0"/>
    <n v="0"/>
    <n v="0"/>
    <n v="0"/>
    <s v=""/>
    <n v="11896"/>
    <n v="10996"/>
    <n v="5701"/>
    <n v="0.51846125863950532"/>
    <n v="4"/>
    <n v="839"/>
    <n v="7.0867471914857677E-2"/>
    <n v="11896"/>
    <n v="11000"/>
    <n v="839"/>
    <n v="7.0867471914857677E-2"/>
  </r>
  <r>
    <x v="7"/>
    <x v="27"/>
    <s v="ASTANA"/>
    <n v="0"/>
    <n v="0"/>
    <n v="0"/>
    <n v="0"/>
    <s v=""/>
    <n v="11083"/>
    <n v="10324"/>
    <n v="8084"/>
    <n v="0.78302983339790777"/>
    <n v="1"/>
    <n v="664"/>
    <n v="6.0424060424060427E-2"/>
    <n v="11083"/>
    <n v="10325"/>
    <n v="664"/>
    <n v="6.0424060424060427E-2"/>
  </r>
  <r>
    <x v="7"/>
    <x v="28"/>
    <s v="NAIROBI"/>
    <n v="0"/>
    <n v="0"/>
    <n v="0"/>
    <n v="0"/>
    <s v=""/>
    <n v="6119"/>
    <n v="4814"/>
    <n v="1554"/>
    <n v="0.32280847528043205"/>
    <n v="17"/>
    <n v="1141"/>
    <n v="0.19105827193569994"/>
    <n v="6119"/>
    <n v="4831"/>
    <n v="1141"/>
    <n v="0.19105827193569994"/>
  </r>
  <r>
    <x v="7"/>
    <x v="98"/>
    <s v="PRISTINA"/>
    <n v="0"/>
    <n v="0"/>
    <n v="0"/>
    <n v="0"/>
    <s v=""/>
    <n v="54685"/>
    <n v="96"/>
    <n v="96"/>
    <n v="1"/>
    <n v="48841"/>
    <n v="5731"/>
    <n v="0.10483280895587913"/>
    <n v="54685"/>
    <n v="48937"/>
    <n v="5731"/>
    <n v="0.10483280895587913"/>
  </r>
  <r>
    <x v="7"/>
    <x v="29"/>
    <s v="KUWAIT"/>
    <n v="23"/>
    <n v="23"/>
    <n v="23"/>
    <n v="0"/>
    <n v="0"/>
    <n v="29368"/>
    <n v="28282"/>
    <n v="28254"/>
    <n v="0.99900997100629374"/>
    <n v="0"/>
    <n v="1075"/>
    <n v="3.6618183056851855E-2"/>
    <n v="29391"/>
    <n v="28305"/>
    <n v="1075"/>
    <n v="3.6589516678012253E-2"/>
  </r>
  <r>
    <x v="7"/>
    <x v="142"/>
    <s v="BISHKEK"/>
    <n v="0"/>
    <n v="0"/>
    <n v="0"/>
    <n v="0"/>
    <s v=""/>
    <n v="9375"/>
    <n v="7716"/>
    <n v="1786"/>
    <n v="0.2314670813893209"/>
    <n v="53"/>
    <n v="1576"/>
    <n v="0.16864633493846978"/>
    <n v="9375"/>
    <n v="7769"/>
    <n v="1576"/>
    <n v="0.16864633493846978"/>
  </r>
  <r>
    <x v="7"/>
    <x v="119"/>
    <s v="VIENTIANE"/>
    <n v="0"/>
    <n v="0"/>
    <n v="0"/>
    <n v="0"/>
    <s v=""/>
    <n v="855"/>
    <n v="777"/>
    <n v="775"/>
    <n v="0.99742599742599747"/>
    <n v="0"/>
    <n v="69"/>
    <n v="8.1560283687943269E-2"/>
    <n v="855"/>
    <n v="777"/>
    <n v="69"/>
    <n v="8.1560283687943269E-2"/>
  </r>
  <r>
    <x v="7"/>
    <x v="30"/>
    <s v="BEIRUT"/>
    <n v="20"/>
    <n v="15"/>
    <n v="10"/>
    <n v="1"/>
    <n v="6.25E-2"/>
    <n v="7795"/>
    <n v="4895"/>
    <n v="4734"/>
    <n v="0.96710929519918287"/>
    <n v="127"/>
    <n v="2734"/>
    <n v="0.35250128932439401"/>
    <n v="7815"/>
    <n v="5037"/>
    <n v="2735"/>
    <n v="0.35190427174472466"/>
  </r>
  <r>
    <x v="7"/>
    <x v="99"/>
    <s v="VILNIUS"/>
    <n v="0"/>
    <n v="0"/>
    <n v="0"/>
    <n v="0"/>
    <s v=""/>
    <n v="47"/>
    <n v="38"/>
    <n v="38"/>
    <n v="1"/>
    <n v="4"/>
    <n v="5"/>
    <n v="0.10638297872340426"/>
    <n v="47"/>
    <n v="42"/>
    <n v="5"/>
    <n v="0.10638297872340426"/>
  </r>
  <r>
    <x v="7"/>
    <x v="31"/>
    <s v="KUALA LUMPUR"/>
    <n v="0"/>
    <n v="0"/>
    <n v="0"/>
    <n v="0"/>
    <s v=""/>
    <n v="672"/>
    <n v="501"/>
    <n v="415"/>
    <n v="0.82834331337325351"/>
    <n v="0"/>
    <n v="166"/>
    <n v="0.24887556221889057"/>
    <n v="672"/>
    <n v="501"/>
    <n v="166"/>
    <n v="0.24887556221889057"/>
  </r>
  <r>
    <x v="7"/>
    <x v="95"/>
    <s v="BAMAKO"/>
    <n v="0"/>
    <n v="0"/>
    <n v="0"/>
    <n v="0"/>
    <s v=""/>
    <n v="888"/>
    <n v="568"/>
    <n v="177"/>
    <n v="0.31161971830985913"/>
    <n v="2"/>
    <n v="302"/>
    <n v="0.34633027522935778"/>
    <n v="888"/>
    <n v="570"/>
    <n v="302"/>
    <n v="0.34633027522935778"/>
  </r>
  <r>
    <x v="7"/>
    <x v="123"/>
    <s v="NOUAKCHOTT"/>
    <n v="0"/>
    <n v="0"/>
    <n v="0"/>
    <n v="0"/>
    <s v=""/>
    <n v="1598"/>
    <n v="1079"/>
    <n v="1015"/>
    <n v="0.94068582020389246"/>
    <n v="0"/>
    <n v="507"/>
    <n v="0.31967213114754101"/>
    <n v="1598"/>
    <n v="1079"/>
    <n v="507"/>
    <n v="0.31967213114754101"/>
  </r>
  <r>
    <x v="7"/>
    <x v="32"/>
    <s v="MEXICO CITY"/>
    <n v="11"/>
    <n v="10"/>
    <n v="6"/>
    <n v="1"/>
    <n v="9.0909090909090912E-2"/>
    <n v="159"/>
    <n v="147"/>
    <n v="121"/>
    <n v="0.8231292517006803"/>
    <n v="0"/>
    <n v="8"/>
    <n v="5.1612903225806452E-2"/>
    <n v="170"/>
    <n v="157"/>
    <n v="9"/>
    <n v="5.4216867469879519E-2"/>
  </r>
  <r>
    <x v="7"/>
    <x v="88"/>
    <s v="CHISINAU"/>
    <n v="0"/>
    <n v="0"/>
    <n v="0"/>
    <n v="0"/>
    <s v=""/>
    <n v="219"/>
    <n v="210"/>
    <n v="209"/>
    <n v="0.99523809523809526"/>
    <n v="3"/>
    <n v="6"/>
    <n v="2.7397260273972601E-2"/>
    <n v="219"/>
    <n v="213"/>
    <n v="6"/>
    <n v="2.7397260273972601E-2"/>
  </r>
  <r>
    <x v="7"/>
    <x v="89"/>
    <s v="ULAN BATOR"/>
    <n v="0"/>
    <n v="0"/>
    <n v="0"/>
    <n v="0"/>
    <s v=""/>
    <n v="7555"/>
    <n v="6324"/>
    <n v="3967"/>
    <n v="0.62729285262492096"/>
    <n v="1"/>
    <n v="1179"/>
    <n v="0.15711620469083157"/>
    <n v="7555"/>
    <n v="6325"/>
    <n v="1179"/>
    <n v="0.15711620469083157"/>
  </r>
  <r>
    <x v="7"/>
    <x v="143"/>
    <s v="PODGORICA"/>
    <n v="0"/>
    <n v="0"/>
    <n v="0"/>
    <n v="0"/>
    <s v=""/>
    <n v="245"/>
    <n v="193"/>
    <n v="192"/>
    <n v="0.99481865284974091"/>
    <n v="11"/>
    <n v="32"/>
    <n v="0.13559322033898305"/>
    <n v="245"/>
    <n v="204"/>
    <n v="32"/>
    <n v="0.13559322033898305"/>
  </r>
  <r>
    <x v="7"/>
    <x v="33"/>
    <s v="RABAT"/>
    <n v="0"/>
    <n v="0"/>
    <n v="0"/>
    <n v="0"/>
    <s v=""/>
    <n v="6222"/>
    <n v="4262"/>
    <n v="3953"/>
    <n v="0.92749882684185825"/>
    <n v="12"/>
    <n v="1931"/>
    <n v="0.31120064464141822"/>
    <n v="6222"/>
    <n v="4274"/>
    <n v="1931"/>
    <n v="0.31120064464141822"/>
  </r>
  <r>
    <x v="7"/>
    <x v="100"/>
    <s v="MAPUTO"/>
    <n v="0"/>
    <n v="0"/>
    <n v="0"/>
    <n v="0"/>
    <s v=""/>
    <n v="743"/>
    <n v="660"/>
    <n v="295"/>
    <n v="0.44696969696969696"/>
    <n v="24"/>
    <n v="50"/>
    <n v="6.8119891008174394E-2"/>
    <n v="743"/>
    <n v="684"/>
    <n v="50"/>
    <n v="6.8119891008174394E-2"/>
  </r>
  <r>
    <x v="7"/>
    <x v="125"/>
    <s v="YANGON"/>
    <n v="0"/>
    <n v="0"/>
    <n v="0"/>
    <n v="0"/>
    <s v=""/>
    <n v="1701"/>
    <n v="1206"/>
    <n v="1196"/>
    <n v="0.99170812603648428"/>
    <n v="0"/>
    <n v="477"/>
    <n v="0.28342245989304815"/>
    <n v="1701"/>
    <n v="1206"/>
    <n v="477"/>
    <n v="0.28342245989304815"/>
  </r>
  <r>
    <x v="7"/>
    <x v="101"/>
    <s v="WINDHOEK"/>
    <n v="6"/>
    <n v="6"/>
    <n v="6"/>
    <n v="0"/>
    <n v="0"/>
    <n v="2784"/>
    <n v="2546"/>
    <n v="2531"/>
    <n v="0.99410840534171252"/>
    <n v="1"/>
    <n v="169"/>
    <n v="6.2223858615611194E-2"/>
    <n v="2790"/>
    <n v="2553"/>
    <n v="169"/>
    <n v="6.2086700955180013E-2"/>
  </r>
  <r>
    <x v="7"/>
    <x v="102"/>
    <s v="KATHMANDU"/>
    <n v="0"/>
    <n v="0"/>
    <n v="0"/>
    <n v="0"/>
    <s v=""/>
    <n v="4036"/>
    <n v="2314"/>
    <n v="2235"/>
    <n v="0.96585998271391527"/>
    <n v="1"/>
    <n v="1703"/>
    <n v="0.42384270781483324"/>
    <n v="4036"/>
    <n v="2315"/>
    <n v="1703"/>
    <n v="0.42384270781483324"/>
  </r>
  <r>
    <x v="7"/>
    <x v="73"/>
    <s v="AMSTERDAM"/>
    <n v="0"/>
    <n v="0"/>
    <n v="0"/>
    <n v="0"/>
    <s v=""/>
    <n v="18"/>
    <n v="16"/>
    <n v="16"/>
    <n v="1"/>
    <n v="0"/>
    <n v="2"/>
    <n v="0.1111111111111111"/>
    <n v="18"/>
    <n v="16"/>
    <n v="2"/>
    <n v="0.1111111111111111"/>
  </r>
  <r>
    <x v="7"/>
    <x v="126"/>
    <s v="WELLINGTON"/>
    <n v="2"/>
    <n v="2"/>
    <n v="2"/>
    <n v="0"/>
    <n v="0"/>
    <n v="308"/>
    <n v="305"/>
    <n v="301"/>
    <n v="0.9868852459016394"/>
    <n v="2"/>
    <n v="1"/>
    <n v="3.246753246753247E-3"/>
    <n v="310"/>
    <n v="309"/>
    <n v="1"/>
    <n v="3.2258064516129032E-3"/>
  </r>
  <r>
    <x v="7"/>
    <x v="144"/>
    <s v="MANAGUA"/>
    <n v="0"/>
    <n v="0"/>
    <n v="0"/>
    <n v="0"/>
    <s v=""/>
    <n v="7"/>
    <n v="7"/>
    <n v="7"/>
    <n v="1"/>
    <n v="0"/>
    <n v="0"/>
    <n v="0"/>
    <n v="7"/>
    <n v="7"/>
    <s v=""/>
    <s v=""/>
  </r>
  <r>
    <x v="7"/>
    <x v="34"/>
    <s v="ABUJA"/>
    <n v="232"/>
    <n v="222"/>
    <n v="204"/>
    <n v="4"/>
    <n v="1.7699115044247787E-2"/>
    <n v="1622"/>
    <n v="1445"/>
    <n v="1359"/>
    <n v="0.94048442906574392"/>
    <n v="59"/>
    <n v="98"/>
    <n v="6.117353308364544E-2"/>
    <n v="1854"/>
    <n v="1726"/>
    <n v="102"/>
    <n v="5.5798687089715533E-2"/>
  </r>
  <r>
    <x v="7"/>
    <x v="34"/>
    <s v="LAGOS"/>
    <n v="754"/>
    <n v="675"/>
    <n v="594"/>
    <n v="78"/>
    <n v="0.10358565737051793"/>
    <n v="6292"/>
    <n v="2979"/>
    <n v="1399"/>
    <n v="0.46962067807989261"/>
    <n v="0"/>
    <n v="3309"/>
    <n v="0.5262404580152672"/>
    <n v="7046"/>
    <n v="3654"/>
    <n v="3387"/>
    <n v="0.48103962505325948"/>
  </r>
  <r>
    <x v="7"/>
    <x v="35"/>
    <s v="SKOPJE"/>
    <n v="0"/>
    <n v="0"/>
    <n v="0"/>
    <n v="0"/>
    <s v=""/>
    <n v="64"/>
    <n v="30"/>
    <n v="29"/>
    <n v="0.96666666666666667"/>
    <n v="1"/>
    <n v="33"/>
    <n v="0.515625"/>
    <n v="64"/>
    <n v="31"/>
    <n v="33"/>
    <n v="0.515625"/>
  </r>
  <r>
    <x v="7"/>
    <x v="96"/>
    <s v="OSLO"/>
    <n v="0"/>
    <n v="0"/>
    <n v="0"/>
    <n v="0"/>
    <s v=""/>
    <n v="4"/>
    <n v="4"/>
    <n v="4"/>
    <n v="1"/>
    <n v="0"/>
    <n v="0"/>
    <n v="0"/>
    <n v="4"/>
    <n v="4"/>
    <s v=""/>
    <s v=""/>
  </r>
  <r>
    <x v="7"/>
    <x v="36"/>
    <s v="MUSCAT"/>
    <n v="0"/>
    <n v="0"/>
    <n v="0"/>
    <n v="0"/>
    <s v=""/>
    <n v="8511"/>
    <n v="8114"/>
    <n v="8107"/>
    <n v="0.99913729356667491"/>
    <n v="3"/>
    <n v="378"/>
    <n v="4.4496762801648028E-2"/>
    <n v="8511"/>
    <n v="8117"/>
    <n v="378"/>
    <n v="4.4496762801648028E-2"/>
  </r>
  <r>
    <x v="7"/>
    <x v="37"/>
    <s v="ISLAMABAD"/>
    <n v="0"/>
    <n v="0"/>
    <n v="0"/>
    <n v="0"/>
    <s v=""/>
    <n v="7628"/>
    <n v="4864"/>
    <n v="4310"/>
    <n v="0.88610197368421051"/>
    <n v="64"/>
    <n v="2662"/>
    <n v="0.35072463768115941"/>
    <n v="7628"/>
    <n v="4928"/>
    <n v="2662"/>
    <n v="0.35072463768115941"/>
  </r>
  <r>
    <x v="7"/>
    <x v="37"/>
    <s v="KARACHI"/>
    <n v="4"/>
    <n v="4"/>
    <n v="4"/>
    <n v="0"/>
    <n v="0"/>
    <n v="8060"/>
    <n v="6400"/>
    <n v="5990"/>
    <n v="0.93593749999999998"/>
    <n v="6"/>
    <n v="1598"/>
    <n v="0.19965017491254372"/>
    <n v="8064"/>
    <n v="6410"/>
    <n v="1598"/>
    <n v="0.19955044955044954"/>
  </r>
  <r>
    <x v="7"/>
    <x v="145"/>
    <s v="RAMALLAH"/>
    <n v="0"/>
    <n v="0"/>
    <n v="0"/>
    <n v="0"/>
    <s v=""/>
    <n v="3744"/>
    <n v="2904"/>
    <n v="2756"/>
    <n v="0.94903581267217629"/>
    <n v="262"/>
    <n v="558"/>
    <n v="0.1498388829215897"/>
    <n v="3744"/>
    <n v="3166"/>
    <n v="558"/>
    <n v="0.1498388829215897"/>
  </r>
  <r>
    <x v="7"/>
    <x v="74"/>
    <s v="PANAMA CITY"/>
    <n v="1"/>
    <n v="1"/>
    <n v="1"/>
    <n v="0"/>
    <n v="0"/>
    <n v="43"/>
    <n v="37"/>
    <n v="30"/>
    <n v="0.81081081081081086"/>
    <n v="0"/>
    <n v="6"/>
    <n v="0.13953488372093023"/>
    <n v="44"/>
    <n v="38"/>
    <n v="6"/>
    <n v="0.13636363636363635"/>
  </r>
  <r>
    <x v="7"/>
    <x v="146"/>
    <s v="ASUNCION"/>
    <n v="0"/>
    <n v="0"/>
    <n v="0"/>
    <n v="0"/>
    <s v=""/>
    <n v="19"/>
    <n v="19"/>
    <n v="19"/>
    <n v="1"/>
    <n v="0"/>
    <n v="0"/>
    <n v="0"/>
    <n v="19"/>
    <n v="19"/>
    <s v=""/>
    <s v=""/>
  </r>
  <r>
    <x v="7"/>
    <x v="38"/>
    <s v="LIMA"/>
    <n v="0"/>
    <n v="0"/>
    <n v="0"/>
    <n v="0"/>
    <s v=""/>
    <n v="35"/>
    <n v="34"/>
    <n v="33"/>
    <n v="0.97058823529411764"/>
    <n v="0"/>
    <n v="0"/>
    <n v="0"/>
    <n v="35"/>
    <n v="34"/>
    <s v=""/>
    <s v=""/>
  </r>
  <r>
    <x v="7"/>
    <x v="39"/>
    <s v="MANILA"/>
    <n v="1"/>
    <n v="1"/>
    <n v="1"/>
    <n v="0"/>
    <n v="0"/>
    <n v="14474"/>
    <n v="13921"/>
    <n v="13912"/>
    <n v="0.99935349472020685"/>
    <n v="0"/>
    <n v="447"/>
    <n v="3.1110801781737193E-2"/>
    <n v="14475"/>
    <n v="13922"/>
    <n v="447"/>
    <n v="3.1108636648340175E-2"/>
  </r>
  <r>
    <x v="7"/>
    <x v="75"/>
    <s v="WARSAW"/>
    <n v="0"/>
    <n v="0"/>
    <n v="0"/>
    <n v="0"/>
    <s v=""/>
    <n v="4"/>
    <n v="4"/>
    <n v="4"/>
    <n v="1"/>
    <n v="0"/>
    <n v="0"/>
    <n v="0"/>
    <n v="4"/>
    <n v="4"/>
    <s v=""/>
    <s v=""/>
  </r>
  <r>
    <x v="7"/>
    <x v="77"/>
    <s v="DOHA"/>
    <n v="4"/>
    <n v="4"/>
    <n v="0"/>
    <n v="0"/>
    <n v="0"/>
    <n v="18357"/>
    <n v="16443"/>
    <n v="16150"/>
    <n v="0.98218086723833853"/>
    <n v="176"/>
    <n v="1664"/>
    <n v="9.1013509817863589E-2"/>
    <n v="18361"/>
    <n v="16623"/>
    <n v="1664"/>
    <n v="9.099360201235851E-2"/>
  </r>
  <r>
    <x v="7"/>
    <x v="40"/>
    <s v="BUCHAREST"/>
    <n v="0"/>
    <n v="0"/>
    <n v="0"/>
    <n v="0"/>
    <s v=""/>
    <n v="493"/>
    <n v="451"/>
    <n v="370"/>
    <n v="0.82039911308203994"/>
    <n v="3"/>
    <n v="38"/>
    <n v="7.7235772357723581E-2"/>
    <n v="493"/>
    <n v="454"/>
    <n v="38"/>
    <n v="7.7235772357723581E-2"/>
  </r>
  <r>
    <x v="7"/>
    <x v="41"/>
    <s v="KALININGRAD"/>
    <n v="0"/>
    <n v="0"/>
    <n v="0"/>
    <n v="0"/>
    <s v=""/>
    <n v="6440"/>
    <n v="5692"/>
    <n v="5371"/>
    <n v="0.9436050597329585"/>
    <n v="11"/>
    <n v="703"/>
    <n v="0.10974086793630972"/>
    <n v="6440"/>
    <n v="5703"/>
    <n v="703"/>
    <n v="0.10974086793630972"/>
  </r>
  <r>
    <x v="7"/>
    <x v="41"/>
    <s v="MOSCOW"/>
    <n v="0"/>
    <n v="0"/>
    <n v="0"/>
    <n v="0"/>
    <s v=""/>
    <n v="27016"/>
    <n v="20505"/>
    <n v="19262"/>
    <n v="0.9393806388685686"/>
    <n v="169"/>
    <n v="6210"/>
    <n v="0.23099241184347569"/>
    <n v="27016"/>
    <n v="20674"/>
    <n v="6210"/>
    <n v="0.23099241184347569"/>
  </r>
  <r>
    <x v="7"/>
    <x v="41"/>
    <s v="NOVOSIBIRSK"/>
    <n v="0"/>
    <n v="0"/>
    <n v="0"/>
    <n v="0"/>
    <s v=""/>
    <n v="3775"/>
    <n v="3308"/>
    <n v="2350"/>
    <n v="0.71039903264812576"/>
    <n v="43"/>
    <n v="386"/>
    <n v="0.10329141022210329"/>
    <n v="3775"/>
    <n v="3351"/>
    <n v="386"/>
    <n v="0.10329141022210329"/>
  </r>
  <r>
    <x v="7"/>
    <x v="41"/>
    <s v="ST. PETERSBURG"/>
    <n v="0"/>
    <n v="0"/>
    <n v="0"/>
    <n v="0"/>
    <s v=""/>
    <n v="6870"/>
    <n v="5368"/>
    <n v="4660"/>
    <n v="0.86810730253353208"/>
    <n v="52"/>
    <n v="1356"/>
    <n v="0.20011806375442739"/>
    <n v="6870"/>
    <n v="5420"/>
    <n v="1356"/>
    <n v="0.20011806375442739"/>
  </r>
  <r>
    <x v="7"/>
    <x v="41"/>
    <s v="YEKATERINBURG"/>
    <n v="0"/>
    <n v="0"/>
    <n v="0"/>
    <n v="0"/>
    <s v=""/>
    <n v="4794"/>
    <n v="3936"/>
    <n v="3236"/>
    <n v="0.82215447154471544"/>
    <n v="24"/>
    <n v="640"/>
    <n v="0.1391304347826087"/>
    <n v="4794"/>
    <n v="3960"/>
    <n v="640"/>
    <n v="0.1391304347826087"/>
  </r>
  <r>
    <x v="7"/>
    <x v="78"/>
    <s v="KIGALI"/>
    <n v="0"/>
    <n v="0"/>
    <n v="0"/>
    <n v="0"/>
    <s v=""/>
    <n v="197"/>
    <n v="140"/>
    <n v="133"/>
    <n v="0.95"/>
    <n v="43"/>
    <n v="14"/>
    <n v="7.1065989847715741E-2"/>
    <n v="197"/>
    <n v="183"/>
    <n v="14"/>
    <n v="7.1065989847715741E-2"/>
  </r>
  <r>
    <x v="7"/>
    <x v="42"/>
    <s v="JEDDAH"/>
    <n v="0"/>
    <n v="0"/>
    <n v="0"/>
    <n v="0"/>
    <s v=""/>
    <n v="7015"/>
    <n v="6791"/>
    <n v="6790"/>
    <n v="0.99985274628184362"/>
    <n v="2"/>
    <n v="193"/>
    <n v="2.7626681935299168E-2"/>
    <n v="7015"/>
    <n v="6793"/>
    <n v="193"/>
    <n v="2.7626681935299168E-2"/>
  </r>
  <r>
    <x v="7"/>
    <x v="42"/>
    <s v="RIYADH"/>
    <n v="4"/>
    <n v="2"/>
    <n v="1"/>
    <n v="2"/>
    <n v="0.5"/>
    <n v="34738"/>
    <n v="32016"/>
    <n v="31998"/>
    <n v="0.99943778110944526"/>
    <n v="129"/>
    <n v="2467"/>
    <n v="7.1275858083901536E-2"/>
    <n v="34742"/>
    <n v="32147"/>
    <n v="2469"/>
    <n v="7.1325398659579389E-2"/>
  </r>
  <r>
    <x v="7"/>
    <x v="43"/>
    <s v="DAKAR"/>
    <n v="0"/>
    <n v="0"/>
    <n v="0"/>
    <n v="0"/>
    <s v=""/>
    <n v="2367"/>
    <n v="1265"/>
    <n v="742"/>
    <n v="0.58656126482213444"/>
    <n v="0"/>
    <n v="1070"/>
    <n v="0.45824411134903642"/>
    <n v="2367"/>
    <n v="1265"/>
    <n v="1070"/>
    <n v="0.45824411134903642"/>
  </r>
  <r>
    <x v="7"/>
    <x v="44"/>
    <s v="BELGRADE"/>
    <n v="1"/>
    <n v="1"/>
    <n v="1"/>
    <n v="0"/>
    <n v="0"/>
    <n v="926"/>
    <n v="823"/>
    <n v="792"/>
    <n v="0.9623329283110571"/>
    <n v="15"/>
    <n v="79"/>
    <n v="8.6150490730643403E-2"/>
    <n v="927"/>
    <n v="839"/>
    <n v="79"/>
    <n v="8.6056644880174296E-2"/>
  </r>
  <r>
    <x v="7"/>
    <x v="79"/>
    <s v="SINGAPORE"/>
    <n v="2"/>
    <n v="2"/>
    <n v="1"/>
    <n v="0"/>
    <n v="0"/>
    <n v="5099"/>
    <n v="4856"/>
    <n v="4850"/>
    <n v="0.99876441515650738"/>
    <n v="0"/>
    <n v="227"/>
    <n v="4.46586661420421E-2"/>
    <n v="5101"/>
    <n v="4858"/>
    <n v="227"/>
    <n v="4.4641101278269417E-2"/>
  </r>
  <r>
    <x v="7"/>
    <x v="46"/>
    <s v="LJUBLJANA"/>
    <n v="0"/>
    <n v="0"/>
    <n v="0"/>
    <n v="0"/>
    <s v=""/>
    <n v="137"/>
    <n v="2"/>
    <n v="2"/>
    <n v="1"/>
    <n v="1"/>
    <n v="132"/>
    <n v="0.97777777777777775"/>
    <n v="137"/>
    <n v="3"/>
    <n v="132"/>
    <n v="0.97777777777777775"/>
  </r>
  <r>
    <x v="7"/>
    <x v="47"/>
    <s v="CAPE TOWN"/>
    <n v="2"/>
    <n v="2"/>
    <n v="2"/>
    <n v="0"/>
    <n v="0"/>
    <n v="10000"/>
    <n v="9574"/>
    <n v="9556"/>
    <n v="0.99811990808439521"/>
    <n v="2"/>
    <n v="369"/>
    <n v="3.7104072398190045E-2"/>
    <n v="10002"/>
    <n v="9578"/>
    <n v="369"/>
    <n v="3.7096612043832314E-2"/>
  </r>
  <r>
    <x v="7"/>
    <x v="47"/>
    <s v="PRETORIA"/>
    <n v="1"/>
    <n v="0"/>
    <n v="0"/>
    <n v="0"/>
    <s v=""/>
    <n v="16735"/>
    <n v="15052"/>
    <n v="15045"/>
    <n v="0.99953494552218969"/>
    <n v="0"/>
    <n v="1630"/>
    <n v="9.7710106701834318E-2"/>
    <n v="16736"/>
    <n v="15052"/>
    <n v="1630"/>
    <n v="9.7710106701834318E-2"/>
  </r>
  <r>
    <x v="7"/>
    <x v="48"/>
    <s v="SEOUL"/>
    <n v="0"/>
    <n v="0"/>
    <n v="0"/>
    <n v="0"/>
    <s v=""/>
    <n v="269"/>
    <n v="258"/>
    <n v="202"/>
    <n v="0.78294573643410847"/>
    <n v="0"/>
    <n v="4"/>
    <n v="1.5267175572519083E-2"/>
    <n v="269"/>
    <n v="258"/>
    <n v="4"/>
    <n v="1.5267175572519083E-2"/>
  </r>
  <r>
    <x v="7"/>
    <x v="80"/>
    <s v="MADRID"/>
    <n v="0"/>
    <n v="0"/>
    <n v="0"/>
    <n v="0"/>
    <s v=""/>
    <n v="5"/>
    <n v="1"/>
    <n v="1"/>
    <n v="1"/>
    <n v="3"/>
    <n v="0"/>
    <n v="0"/>
    <n v="5"/>
    <n v="4"/>
    <s v=""/>
    <s v=""/>
  </r>
  <r>
    <x v="7"/>
    <x v="129"/>
    <s v="COLOMBO"/>
    <n v="0"/>
    <n v="0"/>
    <n v="0"/>
    <n v="0"/>
    <s v=""/>
    <n v="2462"/>
    <n v="1271"/>
    <n v="1178"/>
    <n v="0.92682926829268297"/>
    <n v="0"/>
    <n v="1164"/>
    <n v="0.4780287474332649"/>
    <n v="2462"/>
    <n v="1271"/>
    <n v="1164"/>
    <n v="0.4780287474332649"/>
  </r>
  <r>
    <x v="7"/>
    <x v="130"/>
    <s v="KHARTOUM"/>
    <n v="8"/>
    <n v="8"/>
    <n v="7"/>
    <n v="0"/>
    <n v="0"/>
    <n v="1321"/>
    <n v="785"/>
    <n v="541"/>
    <n v="0.68917197452229295"/>
    <n v="20"/>
    <n v="500"/>
    <n v="0.38314176245210729"/>
    <n v="1329"/>
    <n v="813"/>
    <n v="500"/>
    <n v="0.38080731150038083"/>
  </r>
  <r>
    <x v="7"/>
    <x v="97"/>
    <s v="STOCKHOLM"/>
    <n v="0"/>
    <n v="0"/>
    <n v="0"/>
    <n v="0"/>
    <s v=""/>
    <n v="1"/>
    <n v="1"/>
    <n v="1"/>
    <n v="1"/>
    <n v="0"/>
    <n v="0"/>
    <n v="0"/>
    <n v="1"/>
    <n v="1"/>
    <s v=""/>
    <s v=""/>
  </r>
  <r>
    <x v="7"/>
    <x v="81"/>
    <s v="BERN"/>
    <n v="0"/>
    <n v="0"/>
    <n v="0"/>
    <n v="0"/>
    <s v=""/>
    <n v="3"/>
    <n v="3"/>
    <n v="3"/>
    <n v="1"/>
    <n v="0"/>
    <n v="0"/>
    <n v="0"/>
    <n v="3"/>
    <n v="3"/>
    <s v=""/>
    <s v=""/>
  </r>
  <r>
    <x v="7"/>
    <x v="50"/>
    <s v="TAIPEI"/>
    <n v="0"/>
    <n v="0"/>
    <n v="0"/>
    <n v="0"/>
    <s v=""/>
    <n v="174"/>
    <n v="163"/>
    <n v="159"/>
    <n v="0.97546012269938653"/>
    <n v="1"/>
    <n v="8"/>
    <n v="4.6511627906976744E-2"/>
    <n v="174"/>
    <n v="164"/>
    <n v="8"/>
    <n v="4.6511627906976744E-2"/>
  </r>
  <r>
    <x v="7"/>
    <x v="147"/>
    <s v="DUSHANBE"/>
    <n v="0"/>
    <n v="0"/>
    <n v="0"/>
    <n v="0"/>
    <s v=""/>
    <n v="3818"/>
    <n v="2381"/>
    <n v="1192"/>
    <n v="0.500629987400252"/>
    <n v="72"/>
    <n v="1334"/>
    <n v="0.35225772379191972"/>
    <n v="3818"/>
    <n v="2453"/>
    <n v="1334"/>
    <n v="0.35225772379191972"/>
  </r>
  <r>
    <x v="7"/>
    <x v="82"/>
    <s v="DAR ES SALAAM"/>
    <n v="0"/>
    <n v="0"/>
    <n v="0"/>
    <n v="0"/>
    <s v=""/>
    <n v="2574"/>
    <n v="2140"/>
    <n v="1749"/>
    <n v="0.81728971962616825"/>
    <n v="0"/>
    <n v="413"/>
    <n v="0.16177046611829221"/>
    <n v="2574"/>
    <n v="2140"/>
    <n v="413"/>
    <n v="0.16177046611829221"/>
  </r>
  <r>
    <x v="7"/>
    <x v="51"/>
    <s v="BANGKOK"/>
    <n v="0"/>
    <n v="0"/>
    <n v="0"/>
    <n v="0"/>
    <s v=""/>
    <n v="30466"/>
    <n v="27669"/>
    <n v="27665"/>
    <n v="0.99985543387907039"/>
    <n v="1"/>
    <n v="2669"/>
    <n v="8.7972576551633208E-2"/>
    <n v="30466"/>
    <n v="27670"/>
    <n v="2669"/>
    <n v="8.7972576551633208E-2"/>
  </r>
  <r>
    <x v="7"/>
    <x v="132"/>
    <s v="LOME"/>
    <n v="1"/>
    <n v="1"/>
    <n v="1"/>
    <n v="0"/>
    <n v="0"/>
    <n v="747"/>
    <n v="642"/>
    <n v="320"/>
    <n v="0.49844236760124611"/>
    <n v="4"/>
    <n v="95"/>
    <n v="0.12820512820512819"/>
    <n v="748"/>
    <n v="647"/>
    <n v="95"/>
    <n v="0.1280323450134771"/>
  </r>
  <r>
    <x v="7"/>
    <x v="148"/>
    <s v="PORT OF SPAIN"/>
    <n v="8"/>
    <n v="4"/>
    <n v="4"/>
    <n v="4"/>
    <n v="0.5"/>
    <n v="131"/>
    <n v="114"/>
    <n v="87"/>
    <n v="0.76315789473684215"/>
    <n v="0"/>
    <n v="14"/>
    <n v="0.109375"/>
    <n v="139"/>
    <n v="118"/>
    <n v="18"/>
    <n v="0.13235294117647059"/>
  </r>
  <r>
    <x v="7"/>
    <x v="52"/>
    <s v="TUNIS"/>
    <n v="0"/>
    <n v="0"/>
    <n v="0"/>
    <n v="0"/>
    <s v=""/>
    <n v="17760"/>
    <n v="13775"/>
    <n v="11540"/>
    <n v="0.83774954627949183"/>
    <n v="30"/>
    <n v="3790"/>
    <n v="0.21540210287013356"/>
    <n v="17760"/>
    <n v="13805"/>
    <n v="3790"/>
    <n v="0.21540210287013356"/>
  </r>
  <r>
    <x v="7"/>
    <x v="53"/>
    <s v="ANKARA"/>
    <n v="6"/>
    <n v="5"/>
    <n v="4"/>
    <n v="1"/>
    <n v="0.16666666666666666"/>
    <n v="64976"/>
    <n v="49108"/>
    <n v="48783"/>
    <n v="0.99338193369715733"/>
    <n v="9"/>
    <n v="15774"/>
    <n v="0.2430845571805027"/>
    <n v="64982"/>
    <n v="49122"/>
    <n v="15775"/>
    <n v="0.24307749202582554"/>
  </r>
  <r>
    <x v="7"/>
    <x v="53"/>
    <s v="ISTANBUL"/>
    <n v="13"/>
    <n v="8"/>
    <n v="7"/>
    <n v="3"/>
    <n v="0.27272727272727271"/>
    <n v="126549"/>
    <n v="98855"/>
    <n v="98492"/>
    <n v="0.99632795508573158"/>
    <n v="31"/>
    <n v="27360"/>
    <n v="0.21671973765505442"/>
    <n v="126562"/>
    <n v="98894"/>
    <n v="27363"/>
    <n v="0.21672461724894462"/>
  </r>
  <r>
    <x v="7"/>
    <x v="53"/>
    <s v="IZMIR"/>
    <n v="3"/>
    <n v="0"/>
    <n v="0"/>
    <n v="3"/>
    <n v="1"/>
    <n v="32174"/>
    <n v="26966"/>
    <n v="26705"/>
    <n v="0.9903211451457391"/>
    <n v="4"/>
    <n v="4906"/>
    <n v="0.15390889697578114"/>
    <n v="32177"/>
    <n v="26970"/>
    <n v="4909"/>
    <n v="0.15398851908780076"/>
  </r>
  <r>
    <x v="7"/>
    <x v="149"/>
    <s v="ASHGABAT"/>
    <n v="0"/>
    <n v="0"/>
    <n v="0"/>
    <n v="0"/>
    <s v=""/>
    <n v="2206"/>
    <n v="1845"/>
    <n v="1754"/>
    <n v="0.95067750677506779"/>
    <n v="266"/>
    <n v="95"/>
    <n v="4.3064369900271987E-2"/>
    <n v="2206"/>
    <n v="2111"/>
    <n v="95"/>
    <n v="4.3064369900271987E-2"/>
  </r>
  <r>
    <x v="7"/>
    <x v="83"/>
    <s v="KAMPALA"/>
    <n v="0"/>
    <n v="0"/>
    <n v="0"/>
    <n v="0"/>
    <s v=""/>
    <n v="3275"/>
    <n v="2525"/>
    <n v="612"/>
    <n v="0.24237623762376237"/>
    <n v="1"/>
    <n v="707"/>
    <n v="0.21868233838540055"/>
    <n v="3275"/>
    <n v="2526"/>
    <n v="707"/>
    <n v="0.21868233838540055"/>
  </r>
  <r>
    <x v="7"/>
    <x v="54"/>
    <s v="KYIV"/>
    <n v="4"/>
    <n v="4"/>
    <n v="4"/>
    <n v="0"/>
    <n v="0"/>
    <n v="86"/>
    <n v="53"/>
    <n v="35"/>
    <n v="0.660377358490566"/>
    <n v="2"/>
    <n v="17"/>
    <n v="0.2361111111111111"/>
    <n v="90"/>
    <n v="59"/>
    <n v="17"/>
    <n v="0.22368421052631579"/>
  </r>
  <r>
    <x v="7"/>
    <x v="55"/>
    <s v="DUBAI"/>
    <n v="2"/>
    <n v="1"/>
    <n v="1"/>
    <n v="1"/>
    <n v="0.5"/>
    <n v="21592"/>
    <n v="16346"/>
    <n v="15968"/>
    <n v="0.976875076471308"/>
    <n v="246"/>
    <n v="4790"/>
    <n v="0.22402020390983071"/>
    <n v="21594"/>
    <n v="16593"/>
    <n v="4791"/>
    <n v="0.22404601571268237"/>
  </r>
  <r>
    <x v="7"/>
    <x v="56"/>
    <s v="EDINBURGH"/>
    <n v="36"/>
    <n v="36"/>
    <n v="29"/>
    <n v="0"/>
    <n v="0"/>
    <n v="1220"/>
    <n v="1125"/>
    <n v="1061"/>
    <n v="0.94311111111111112"/>
    <n v="0"/>
    <n v="83"/>
    <n v="6.8708609271523183E-2"/>
    <n v="1256"/>
    <n v="1161"/>
    <n v="83"/>
    <n v="6.6720257234726688E-2"/>
  </r>
  <r>
    <x v="7"/>
    <x v="56"/>
    <s v="LONDON"/>
    <n v="1241"/>
    <n v="1226"/>
    <n v="1158"/>
    <n v="1"/>
    <n v="8.1499592502037486E-4"/>
    <n v="19542"/>
    <n v="18340"/>
    <n v="18198"/>
    <n v="0.992257360959651"/>
    <n v="169"/>
    <n v="917"/>
    <n v="4.7204777102851848E-2"/>
    <n v="20783"/>
    <n v="19735"/>
    <n v="918"/>
    <n v="4.4448748365854843E-2"/>
  </r>
  <r>
    <x v="7"/>
    <x v="133"/>
    <s v="MONTEVIDEO"/>
    <n v="0"/>
    <n v="0"/>
    <n v="0"/>
    <n v="0"/>
    <s v=""/>
    <n v="18"/>
    <n v="16"/>
    <n v="10"/>
    <n v="0.625"/>
    <n v="0"/>
    <n v="1"/>
    <n v="5.8823529411764705E-2"/>
    <n v="18"/>
    <n v="16"/>
    <n v="1"/>
    <n v="5.8823529411764705E-2"/>
  </r>
  <r>
    <x v="7"/>
    <x v="57"/>
    <s v="ATLANTA, GA"/>
    <n v="53"/>
    <n v="53"/>
    <n v="27"/>
    <n v="0"/>
    <n v="0"/>
    <n v="843"/>
    <n v="821"/>
    <n v="662"/>
    <n v="0.80633373934226549"/>
    <n v="7"/>
    <n v="8"/>
    <n v="9.5693779904306216E-3"/>
    <n v="896"/>
    <n v="881"/>
    <n v="8"/>
    <n v="8.9988751406074249E-3"/>
  </r>
  <r>
    <x v="7"/>
    <x v="57"/>
    <s v="BOSTON, MA"/>
    <n v="16"/>
    <n v="16"/>
    <n v="9"/>
    <n v="0"/>
    <n v="0"/>
    <n v="1295"/>
    <n v="1270"/>
    <n v="1035"/>
    <n v="0.81496062992125984"/>
    <n v="2"/>
    <n v="18"/>
    <n v="1.3953488372093023E-2"/>
    <n v="1311"/>
    <n v="1288"/>
    <n v="18"/>
    <n v="1.3782542113323124E-2"/>
  </r>
  <r>
    <x v="7"/>
    <x v="57"/>
    <s v="CHICAGO, IL"/>
    <n v="11"/>
    <n v="11"/>
    <n v="5"/>
    <n v="0"/>
    <n v="0"/>
    <n v="1184"/>
    <n v="1140"/>
    <n v="1133"/>
    <n v="0.993859649122807"/>
    <n v="8"/>
    <n v="30"/>
    <n v="2.5466893039049237E-2"/>
    <n v="1195"/>
    <n v="1159"/>
    <n v="30"/>
    <n v="2.5231286795626577E-2"/>
  </r>
  <r>
    <x v="7"/>
    <x v="57"/>
    <s v="HOUSTON, TX"/>
    <n v="145"/>
    <n v="139"/>
    <n v="44"/>
    <n v="1"/>
    <n v="7.1428571428571426E-3"/>
    <n v="1315"/>
    <n v="1175"/>
    <n v="242"/>
    <n v="0.20595744680851064"/>
    <n v="1"/>
    <n v="95"/>
    <n v="7.4744295830055069E-2"/>
    <n v="1460"/>
    <n v="1315"/>
    <n v="96"/>
    <n v="6.8036853295535077E-2"/>
  </r>
  <r>
    <x v="7"/>
    <x v="57"/>
    <s v="LOS ANGELES, CA"/>
    <n v="11"/>
    <n v="11"/>
    <n v="10"/>
    <n v="0"/>
    <n v="0"/>
    <n v="1655"/>
    <n v="1610"/>
    <n v="1598"/>
    <n v="0.99254658385093164"/>
    <n v="2"/>
    <n v="18"/>
    <n v="1.1042944785276074E-2"/>
    <n v="1666"/>
    <n v="1623"/>
    <n v="18"/>
    <n v="1.0968921389396709E-2"/>
  </r>
  <r>
    <x v="7"/>
    <x v="57"/>
    <s v="MIAMI, FL"/>
    <n v="19"/>
    <n v="19"/>
    <n v="9"/>
    <n v="0"/>
    <n v="0"/>
    <n v="532"/>
    <n v="493"/>
    <n v="344"/>
    <n v="0.69776876267748478"/>
    <n v="11"/>
    <n v="20"/>
    <n v="3.8167938931297711E-2"/>
    <n v="551"/>
    <n v="523"/>
    <n v="20"/>
    <n v="3.6832412523020261E-2"/>
  </r>
  <r>
    <x v="7"/>
    <x v="57"/>
    <s v="NEW YORK, NY"/>
    <n v="28"/>
    <n v="28"/>
    <n v="8"/>
    <n v="0"/>
    <n v="0"/>
    <n v="2699"/>
    <n v="2583"/>
    <n v="2566"/>
    <n v="0.99341850561362754"/>
    <n v="61"/>
    <n v="38"/>
    <n v="1.4168530947054437E-2"/>
    <n v="2727"/>
    <n v="2672"/>
    <n v="38"/>
    <n v="1.4022140221402213E-2"/>
  </r>
  <r>
    <x v="7"/>
    <x v="57"/>
    <s v="SAN FRANCISCO, CA"/>
    <n v="35"/>
    <n v="35"/>
    <n v="28"/>
    <n v="0"/>
    <n v="0"/>
    <n v="2544"/>
    <n v="2437"/>
    <n v="2350"/>
    <n v="0.96430036930652441"/>
    <n v="1"/>
    <n v="92"/>
    <n v="3.6363636363636362E-2"/>
    <n v="2579"/>
    <n v="2473"/>
    <n v="92"/>
    <n v="3.586744639376218E-2"/>
  </r>
  <r>
    <x v="7"/>
    <x v="57"/>
    <s v="WASHINGTON, DC"/>
    <n v="9"/>
    <n v="9"/>
    <n v="8"/>
    <n v="0"/>
    <n v="0"/>
    <n v="1093"/>
    <n v="1056"/>
    <n v="1038"/>
    <n v="0.98295454545454541"/>
    <n v="4"/>
    <n v="22"/>
    <n v="2.0332717190388171E-2"/>
    <n v="1102"/>
    <n v="1069"/>
    <n v="22"/>
    <n v="2.0164986251145739E-2"/>
  </r>
  <r>
    <x v="7"/>
    <x v="90"/>
    <s v="TASHKENT"/>
    <n v="2"/>
    <n v="2"/>
    <n v="0"/>
    <n v="0"/>
    <n v="0"/>
    <n v="13097"/>
    <n v="9969"/>
    <n v="5040"/>
    <n v="0.5055672585013542"/>
    <n v="40"/>
    <n v="3038"/>
    <n v="0.23285046370813214"/>
    <n v="13099"/>
    <n v="10011"/>
    <n v="3038"/>
    <n v="0.23281477507855008"/>
  </r>
  <r>
    <x v="7"/>
    <x v="135"/>
    <s v="CARACAS"/>
    <n v="0"/>
    <n v="0"/>
    <n v="0"/>
    <n v="0"/>
    <s v=""/>
    <n v="4"/>
    <n v="0"/>
    <n v="0"/>
    <s v=""/>
    <n v="4"/>
    <n v="0"/>
    <n v="0"/>
    <n v="4"/>
    <n v="4"/>
    <s v=""/>
    <s v=""/>
  </r>
  <r>
    <x v="7"/>
    <x v="58"/>
    <s v="HANOI"/>
    <n v="0"/>
    <n v="0"/>
    <n v="0"/>
    <n v="0"/>
    <s v=""/>
    <n v="8815"/>
    <n v="7943"/>
    <n v="3969"/>
    <n v="0.49968525745939824"/>
    <n v="55"/>
    <n v="787"/>
    <n v="8.9584519066590776E-2"/>
    <n v="8815"/>
    <n v="7998"/>
    <n v="787"/>
    <n v="8.9584519066590776E-2"/>
  </r>
  <r>
    <x v="7"/>
    <x v="58"/>
    <s v="HO CHI MINH"/>
    <n v="0"/>
    <n v="0"/>
    <n v="0"/>
    <n v="0"/>
    <s v=""/>
    <n v="6577"/>
    <n v="5563"/>
    <n v="5553"/>
    <n v="0.9982024087722452"/>
    <n v="26"/>
    <n v="924"/>
    <n v="0.14187010594196223"/>
    <n v="6577"/>
    <n v="5589"/>
    <n v="924"/>
    <n v="0.14187010594196223"/>
  </r>
  <r>
    <x v="7"/>
    <x v="91"/>
    <s v="LUSAKA"/>
    <n v="0"/>
    <n v="0"/>
    <n v="0"/>
    <n v="0"/>
    <s v=""/>
    <n v="964"/>
    <n v="745"/>
    <n v="623"/>
    <n v="0.83624161073825498"/>
    <n v="0"/>
    <n v="202"/>
    <n v="0.21330517423442449"/>
    <n v="964"/>
    <n v="745"/>
    <n v="202"/>
    <n v="0.21330517423442449"/>
  </r>
  <r>
    <x v="7"/>
    <x v="136"/>
    <s v="HARARE"/>
    <n v="0"/>
    <n v="0"/>
    <n v="0"/>
    <n v="0"/>
    <s v=""/>
    <n v="698"/>
    <n v="575"/>
    <n v="565"/>
    <n v="0.9826086956521739"/>
    <n v="0"/>
    <n v="107"/>
    <n v="0.15689149560117302"/>
    <n v="698"/>
    <n v="575"/>
    <n v="107"/>
    <n v="0.15689149560117302"/>
  </r>
  <r>
    <x v="8"/>
    <x v="0"/>
    <s v="GJIROKASTER"/>
    <m/>
    <m/>
    <m/>
    <m/>
    <s v=""/>
    <n v="3"/>
    <n v="1"/>
    <m/>
    <n v="0"/>
    <n v="2"/>
    <m/>
    <n v="0"/>
    <n v="3"/>
    <n v="3"/>
    <s v=""/>
    <s v=""/>
  </r>
  <r>
    <x v="8"/>
    <x v="0"/>
    <s v="KORCE"/>
    <m/>
    <m/>
    <m/>
    <m/>
    <s v=""/>
    <n v="3"/>
    <m/>
    <m/>
    <s v=""/>
    <n v="3"/>
    <m/>
    <n v="0"/>
    <n v="3"/>
    <n v="3"/>
    <s v=""/>
    <s v=""/>
  </r>
  <r>
    <x v="8"/>
    <x v="0"/>
    <s v="TIRANA"/>
    <m/>
    <m/>
    <m/>
    <m/>
    <s v=""/>
    <n v="211"/>
    <n v="186"/>
    <n v="122"/>
    <n v="0.65591397849462363"/>
    <n v="18"/>
    <n v="3"/>
    <n v="1.4492753623188406E-2"/>
    <n v="211"/>
    <n v="204"/>
    <n v="3"/>
    <n v="1.4492753623188406E-2"/>
  </r>
  <r>
    <x v="8"/>
    <x v="1"/>
    <s v="ALGIERS"/>
    <m/>
    <m/>
    <m/>
    <m/>
    <s v=""/>
    <n v="688"/>
    <n v="405"/>
    <n v="220"/>
    <n v="0.54320987654320985"/>
    <m/>
    <n v="283"/>
    <n v="0.41133720930232559"/>
    <n v="688"/>
    <n v="405"/>
    <n v="283"/>
    <n v="0.41133720930232559"/>
  </r>
  <r>
    <x v="8"/>
    <x v="2"/>
    <s v="BUENOS AIRES"/>
    <m/>
    <m/>
    <m/>
    <m/>
    <s v=""/>
    <n v="19"/>
    <n v="16"/>
    <n v="16"/>
    <n v="1"/>
    <n v="1"/>
    <n v="2"/>
    <n v="0.10526315789473684"/>
    <n v="19"/>
    <n v="17"/>
    <n v="2"/>
    <n v="0.10526315789473684"/>
  </r>
  <r>
    <x v="8"/>
    <x v="84"/>
    <s v="YEREVAN"/>
    <n v="1"/>
    <m/>
    <m/>
    <n v="1"/>
    <n v="1"/>
    <n v="20228"/>
    <n v="16841"/>
    <n v="6744"/>
    <n v="0.40045127961522475"/>
    <n v="1"/>
    <n v="3354"/>
    <n v="0.16607248960190138"/>
    <n v="20229"/>
    <n v="16842"/>
    <n v="3355"/>
    <n v="0.16611377927414964"/>
  </r>
  <r>
    <x v="8"/>
    <x v="3"/>
    <s v="ADELAIDE"/>
    <m/>
    <m/>
    <m/>
    <m/>
    <s v=""/>
    <n v="21"/>
    <n v="21"/>
    <n v="7"/>
    <n v="0.33333333333333331"/>
    <m/>
    <m/>
    <n v="0"/>
    <n v="21"/>
    <n v="21"/>
    <s v=""/>
    <s v=""/>
  </r>
  <r>
    <x v="8"/>
    <x v="3"/>
    <s v="CANBERRA"/>
    <m/>
    <m/>
    <m/>
    <m/>
    <s v=""/>
    <n v="8"/>
    <n v="8"/>
    <n v="3"/>
    <n v="0.375"/>
    <m/>
    <m/>
    <n v="0"/>
    <n v="8"/>
    <n v="8"/>
    <s v=""/>
    <s v=""/>
  </r>
  <r>
    <x v="8"/>
    <x v="3"/>
    <s v="MELBOURNE"/>
    <m/>
    <m/>
    <m/>
    <m/>
    <s v=""/>
    <n v="158"/>
    <n v="156"/>
    <n v="46"/>
    <n v="0.29487179487179488"/>
    <m/>
    <n v="2"/>
    <n v="1.2658227848101266E-2"/>
    <n v="158"/>
    <n v="156"/>
    <n v="2"/>
    <n v="1.2658227848101266E-2"/>
  </r>
  <r>
    <x v="8"/>
    <x v="3"/>
    <s v="PERTH"/>
    <m/>
    <m/>
    <m/>
    <m/>
    <s v=""/>
    <n v="48"/>
    <n v="47"/>
    <n v="14"/>
    <n v="0.2978723404255319"/>
    <m/>
    <m/>
    <n v="0"/>
    <n v="48"/>
    <n v="47"/>
    <s v=""/>
    <s v=""/>
  </r>
  <r>
    <x v="8"/>
    <x v="3"/>
    <s v="SYDNEY"/>
    <m/>
    <m/>
    <m/>
    <m/>
    <s v=""/>
    <n v="265"/>
    <n v="264"/>
    <n v="69"/>
    <n v="0.26136363636363635"/>
    <m/>
    <n v="1"/>
    <n v="3.7735849056603774E-3"/>
    <n v="265"/>
    <n v="264"/>
    <n v="1"/>
    <n v="3.7735849056603774E-3"/>
  </r>
  <r>
    <x v="8"/>
    <x v="4"/>
    <s v="BAKU"/>
    <m/>
    <m/>
    <m/>
    <m/>
    <s v=""/>
    <n v="1505"/>
    <n v="1437"/>
    <n v="846"/>
    <n v="0.58872651356993733"/>
    <n v="2"/>
    <n v="60"/>
    <n v="4.0026684456304203E-2"/>
    <n v="1505"/>
    <n v="1439"/>
    <n v="60"/>
    <n v="4.0026684456304203E-2"/>
  </r>
  <r>
    <x v="8"/>
    <x v="61"/>
    <s v="BRUSSELS"/>
    <m/>
    <m/>
    <m/>
    <m/>
    <s v=""/>
    <n v="2"/>
    <n v="2"/>
    <n v="1"/>
    <n v="0.5"/>
    <m/>
    <m/>
    <n v="0"/>
    <n v="2"/>
    <n v="2"/>
    <s v=""/>
    <s v=""/>
  </r>
  <r>
    <x v="8"/>
    <x v="5"/>
    <s v="SARAJEVO"/>
    <m/>
    <m/>
    <m/>
    <m/>
    <s v=""/>
    <n v="35"/>
    <n v="31"/>
    <n v="1"/>
    <n v="3.2258064516129031E-2"/>
    <n v="3"/>
    <n v="1"/>
    <n v="2.8571428571428571E-2"/>
    <n v="35"/>
    <n v="34"/>
    <n v="1"/>
    <n v="2.8571428571428571E-2"/>
  </r>
  <r>
    <x v="8"/>
    <x v="6"/>
    <s v="SAO PAULO"/>
    <m/>
    <m/>
    <m/>
    <m/>
    <s v=""/>
    <n v="10"/>
    <n v="7"/>
    <n v="1"/>
    <n v="0.14285714285714285"/>
    <m/>
    <m/>
    <n v="0"/>
    <n v="10"/>
    <n v="7"/>
    <s v=""/>
    <s v=""/>
  </r>
  <r>
    <x v="8"/>
    <x v="7"/>
    <s v="SOFIA"/>
    <m/>
    <m/>
    <m/>
    <m/>
    <s v=""/>
    <n v="899"/>
    <n v="880"/>
    <n v="756"/>
    <n v="0.85909090909090913"/>
    <n v="8"/>
    <n v="3"/>
    <n v="3.3670033670033669E-3"/>
    <n v="899"/>
    <n v="888"/>
    <n v="3"/>
    <n v="3.3670033670033669E-3"/>
  </r>
  <r>
    <x v="8"/>
    <x v="8"/>
    <s v="MONTREAL"/>
    <m/>
    <m/>
    <m/>
    <m/>
    <s v=""/>
    <n v="189"/>
    <n v="180"/>
    <n v="130"/>
    <n v="0.72222222222222221"/>
    <m/>
    <n v="8"/>
    <n v="4.2553191489361701E-2"/>
    <n v="189"/>
    <n v="180"/>
    <n v="8"/>
    <n v="4.2553191489361701E-2"/>
  </r>
  <r>
    <x v="8"/>
    <x v="8"/>
    <s v="OTTAWA"/>
    <m/>
    <m/>
    <m/>
    <m/>
    <s v=""/>
    <n v="102"/>
    <n v="100"/>
    <n v="82"/>
    <n v="0.82"/>
    <m/>
    <n v="1"/>
    <n v="9.9009900990099011E-3"/>
    <n v="102"/>
    <n v="100"/>
    <n v="1"/>
    <n v="9.9009900990099011E-3"/>
  </r>
  <r>
    <x v="8"/>
    <x v="8"/>
    <s v="TORONTO"/>
    <m/>
    <m/>
    <m/>
    <m/>
    <s v=""/>
    <n v="492"/>
    <n v="491"/>
    <n v="248"/>
    <n v="0.50509164969450104"/>
    <m/>
    <n v="1"/>
    <n v="2.0325203252032522E-3"/>
    <n v="492"/>
    <n v="491"/>
    <n v="1"/>
    <n v="2.0325203252032522E-3"/>
  </r>
  <r>
    <x v="8"/>
    <x v="8"/>
    <s v="VANCOUVER"/>
    <m/>
    <m/>
    <m/>
    <m/>
    <s v=""/>
    <n v="192"/>
    <n v="192"/>
    <n v="43"/>
    <n v="0.22395833333333334"/>
    <m/>
    <m/>
    <n v="0"/>
    <n v="192"/>
    <n v="192"/>
    <s v=""/>
    <s v=""/>
  </r>
  <r>
    <x v="8"/>
    <x v="9"/>
    <s v="SANTIAGO DE CHILE"/>
    <m/>
    <m/>
    <m/>
    <m/>
    <s v=""/>
    <n v="16"/>
    <n v="16"/>
    <n v="15"/>
    <n v="0.9375"/>
    <m/>
    <m/>
    <n v="0"/>
    <n v="16"/>
    <n v="16"/>
    <s v=""/>
    <s v=""/>
  </r>
  <r>
    <x v="8"/>
    <x v="10"/>
    <s v="BEIJING"/>
    <m/>
    <m/>
    <m/>
    <m/>
    <s v=""/>
    <n v="1172"/>
    <n v="1107"/>
    <n v="164"/>
    <n v="0.14814814814814814"/>
    <m/>
    <n v="41"/>
    <n v="3.5714285714285712E-2"/>
    <n v="1172"/>
    <n v="1107"/>
    <n v="41"/>
    <n v="3.5714285714285712E-2"/>
  </r>
  <r>
    <x v="8"/>
    <x v="10"/>
    <s v="GUANGZHOU (CANTON)"/>
    <n v="3"/>
    <n v="3"/>
    <n v="2"/>
    <m/>
    <n v="0"/>
    <n v="636"/>
    <n v="537"/>
    <n v="200"/>
    <n v="0.37243947858472998"/>
    <m/>
    <n v="78"/>
    <n v="0.12682926829268293"/>
    <n v="639"/>
    <n v="540"/>
    <n v="78"/>
    <n v="0.12621359223300971"/>
  </r>
  <r>
    <x v="8"/>
    <x v="10"/>
    <s v="SHANGHAI"/>
    <m/>
    <m/>
    <m/>
    <m/>
    <s v=""/>
    <n v="945"/>
    <n v="885"/>
    <n v="343"/>
    <n v="0.38757062146892657"/>
    <m/>
    <n v="50"/>
    <n v="5.3475935828877004E-2"/>
    <n v="945"/>
    <n v="885"/>
    <n v="50"/>
    <n v="5.3475935828877004E-2"/>
  </r>
  <r>
    <x v="8"/>
    <x v="65"/>
    <s v="KINSHASA"/>
    <m/>
    <m/>
    <m/>
    <m/>
    <s v=""/>
    <n v="1867"/>
    <n v="952"/>
    <n v="168"/>
    <n v="0.17647058823529413"/>
    <m/>
    <n v="89"/>
    <n v="8.5494716618635933E-2"/>
    <n v="1867"/>
    <n v="952"/>
    <n v="89"/>
    <n v="8.5494716618635933E-2"/>
  </r>
  <r>
    <x v="8"/>
    <x v="12"/>
    <s v="ZAGREB"/>
    <m/>
    <m/>
    <m/>
    <m/>
    <s v=""/>
    <n v="3"/>
    <n v="3"/>
    <n v="2"/>
    <n v="0.66666666666666663"/>
    <m/>
    <m/>
    <n v="0"/>
    <n v="3"/>
    <n v="3"/>
    <s v=""/>
    <s v=""/>
  </r>
  <r>
    <x v="8"/>
    <x v="13"/>
    <s v="HAVANA"/>
    <m/>
    <m/>
    <m/>
    <m/>
    <s v=""/>
    <n v="342"/>
    <n v="267"/>
    <n v="113"/>
    <n v="0.42322097378277151"/>
    <m/>
    <n v="75"/>
    <n v="0.21929824561403508"/>
    <n v="342"/>
    <n v="267"/>
    <n v="75"/>
    <n v="0.21929824561403508"/>
  </r>
  <r>
    <x v="8"/>
    <x v="14"/>
    <s v="NICOSIA"/>
    <m/>
    <m/>
    <m/>
    <m/>
    <s v=""/>
    <n v="1526"/>
    <n v="1123"/>
    <n v="651"/>
    <n v="0.57969723953695462"/>
    <n v="10"/>
    <n v="373"/>
    <n v="0.24767596281540505"/>
    <n v="1526"/>
    <n v="1133"/>
    <n v="373"/>
    <n v="0.24767596281540505"/>
  </r>
  <r>
    <x v="8"/>
    <x v="15"/>
    <s v="ALEXANDRIA"/>
    <m/>
    <m/>
    <m/>
    <m/>
    <s v=""/>
    <n v="3425"/>
    <n v="3183"/>
    <n v="1478"/>
    <n v="0.46434181589695256"/>
    <m/>
    <n v="234"/>
    <n v="6.8481123792800705E-2"/>
    <n v="3425"/>
    <n v="3183"/>
    <n v="234"/>
    <n v="6.8481123792800705E-2"/>
  </r>
  <r>
    <x v="8"/>
    <x v="15"/>
    <s v="CAIRO"/>
    <n v="1"/>
    <m/>
    <m/>
    <m/>
    <s v=""/>
    <n v="6231"/>
    <n v="5442"/>
    <n v="2677"/>
    <n v="0.49191473722895995"/>
    <n v="9"/>
    <n v="748"/>
    <n v="0.12066462332634297"/>
    <n v="6232"/>
    <n v="5451"/>
    <n v="748"/>
    <n v="0.12066462332634297"/>
  </r>
  <r>
    <x v="8"/>
    <x v="16"/>
    <s v="ADDIS ABEBA"/>
    <m/>
    <m/>
    <m/>
    <m/>
    <s v=""/>
    <n v="1410"/>
    <n v="1028"/>
    <n v="243"/>
    <n v="0.23638132295719844"/>
    <m/>
    <n v="288"/>
    <n v="0.21884498480243161"/>
    <n v="1410"/>
    <n v="1028"/>
    <n v="288"/>
    <n v="0.21884498480243161"/>
  </r>
  <r>
    <x v="8"/>
    <x v="67"/>
    <s v="HELSINKI"/>
    <m/>
    <m/>
    <m/>
    <m/>
    <s v=""/>
    <n v="3"/>
    <n v="2"/>
    <n v="1"/>
    <n v="0.5"/>
    <n v="1"/>
    <m/>
    <n v="0"/>
    <n v="3"/>
    <n v="3"/>
    <s v=""/>
    <s v=""/>
  </r>
  <r>
    <x v="8"/>
    <x v="68"/>
    <s v="PARIS"/>
    <m/>
    <m/>
    <m/>
    <m/>
    <s v=""/>
    <n v="19"/>
    <n v="16"/>
    <n v="15"/>
    <n v="0.9375"/>
    <m/>
    <m/>
    <n v="0"/>
    <n v="19"/>
    <n v="16"/>
    <s v=""/>
    <s v=""/>
  </r>
  <r>
    <x v="8"/>
    <x v="17"/>
    <s v="TBILISSI"/>
    <m/>
    <m/>
    <m/>
    <m/>
    <s v=""/>
    <n v="36"/>
    <n v="29"/>
    <n v="8"/>
    <n v="0.27586206896551724"/>
    <n v="4"/>
    <n v="1"/>
    <n v="2.9411764705882353E-2"/>
    <n v="36"/>
    <n v="33"/>
    <n v="1"/>
    <n v="2.9411764705882353E-2"/>
  </r>
  <r>
    <x v="8"/>
    <x v="18"/>
    <s v="STUTTGART"/>
    <m/>
    <m/>
    <m/>
    <m/>
    <s v=""/>
    <n v="3"/>
    <n v="2"/>
    <m/>
    <n v="0"/>
    <m/>
    <m/>
    <n v="0"/>
    <n v="3"/>
    <n v="2"/>
    <s v=""/>
    <s v=""/>
  </r>
  <r>
    <x v="8"/>
    <x v="19"/>
    <s v="HONG KONG"/>
    <m/>
    <m/>
    <m/>
    <m/>
    <s v=""/>
    <n v="212"/>
    <n v="212"/>
    <n v="84"/>
    <n v="0.39622641509433965"/>
    <m/>
    <m/>
    <n v="0"/>
    <n v="212"/>
    <n v="212"/>
    <s v=""/>
    <s v=""/>
  </r>
  <r>
    <x v="8"/>
    <x v="20"/>
    <s v="NEW DELHI"/>
    <m/>
    <m/>
    <m/>
    <m/>
    <s v=""/>
    <n v="27457"/>
    <n v="17137"/>
    <n v="8049"/>
    <n v="0.46968547587092258"/>
    <n v="5"/>
    <n v="9118"/>
    <n v="0.34722010662604724"/>
    <n v="27457"/>
    <n v="17142"/>
    <n v="9118"/>
    <n v="0.34722010662604724"/>
  </r>
  <r>
    <x v="8"/>
    <x v="21"/>
    <s v="JAKARTA"/>
    <m/>
    <m/>
    <m/>
    <m/>
    <s v=""/>
    <n v="2749"/>
    <n v="2719"/>
    <n v="1447"/>
    <n v="0.53218094887826406"/>
    <n v="1"/>
    <n v="17"/>
    <n v="6.2111801242236021E-3"/>
    <n v="2749"/>
    <n v="2720"/>
    <n v="17"/>
    <n v="6.2111801242236021E-3"/>
  </r>
  <r>
    <x v="8"/>
    <x v="22"/>
    <s v="TEHERAN"/>
    <m/>
    <m/>
    <m/>
    <m/>
    <s v=""/>
    <n v="3301"/>
    <n v="2219"/>
    <n v="383"/>
    <n v="0.17260027039206849"/>
    <n v="4"/>
    <n v="1017"/>
    <n v="0.31388888888888888"/>
    <n v="3301"/>
    <n v="2223"/>
    <n v="1017"/>
    <n v="0.31388888888888888"/>
  </r>
  <r>
    <x v="8"/>
    <x v="87"/>
    <s v="BAGHDAD"/>
    <m/>
    <m/>
    <m/>
    <m/>
    <s v=""/>
    <n v="1087"/>
    <n v="892"/>
    <n v="243"/>
    <n v="0.27242152466367714"/>
    <n v="11"/>
    <n v="161"/>
    <n v="0.15131578947368421"/>
    <n v="1087"/>
    <n v="903"/>
    <n v="161"/>
    <n v="0.15131578947368421"/>
  </r>
  <r>
    <x v="8"/>
    <x v="87"/>
    <s v="ERBIL"/>
    <m/>
    <m/>
    <m/>
    <m/>
    <s v=""/>
    <n v="1522"/>
    <n v="1193"/>
    <n v="266"/>
    <n v="0.22296730930427494"/>
    <n v="3"/>
    <n v="280"/>
    <n v="0.18970189701897019"/>
    <n v="1522"/>
    <n v="1196"/>
    <n v="280"/>
    <n v="0.18970189701897019"/>
  </r>
  <r>
    <x v="8"/>
    <x v="23"/>
    <s v="DUBLIN"/>
    <m/>
    <m/>
    <m/>
    <m/>
    <s v=""/>
    <n v="910"/>
    <n v="907"/>
    <n v="687"/>
    <n v="0.75744211686879825"/>
    <m/>
    <m/>
    <n v="0"/>
    <n v="910"/>
    <n v="907"/>
    <s v=""/>
    <s v=""/>
  </r>
  <r>
    <x v="8"/>
    <x v="24"/>
    <s v="JERUSALEM"/>
    <m/>
    <m/>
    <m/>
    <m/>
    <s v=""/>
    <n v="2306"/>
    <n v="2110"/>
    <n v="688"/>
    <n v="0.32606635071090045"/>
    <n v="6"/>
    <n v="59"/>
    <n v="2.7126436781609194E-2"/>
    <n v="2306"/>
    <n v="2116"/>
    <n v="59"/>
    <n v="2.7126436781609194E-2"/>
  </r>
  <r>
    <x v="8"/>
    <x v="24"/>
    <s v="TEL AVIV"/>
    <m/>
    <m/>
    <m/>
    <m/>
    <s v=""/>
    <n v="478"/>
    <n v="469"/>
    <n v="70"/>
    <n v="0.14925373134328357"/>
    <m/>
    <n v="8"/>
    <n v="1.6771488469601678E-2"/>
    <n v="478"/>
    <n v="469"/>
    <n v="8"/>
    <n v="1.6771488469601678E-2"/>
  </r>
  <r>
    <x v="8"/>
    <x v="71"/>
    <s v="ROME"/>
    <m/>
    <m/>
    <m/>
    <m/>
    <s v=""/>
    <n v="11"/>
    <n v="11"/>
    <n v="5"/>
    <n v="0.45454545454545453"/>
    <m/>
    <m/>
    <n v="0"/>
    <n v="11"/>
    <n v="11"/>
    <s v=""/>
    <s v=""/>
  </r>
  <r>
    <x v="8"/>
    <x v="25"/>
    <s v="TOKYO"/>
    <m/>
    <m/>
    <m/>
    <m/>
    <s v=""/>
    <n v="146"/>
    <n v="137"/>
    <n v="25"/>
    <n v="0.18248175182481752"/>
    <m/>
    <n v="7"/>
    <n v="4.8611111111111112E-2"/>
    <n v="146"/>
    <n v="137"/>
    <n v="7"/>
    <n v="4.8611111111111112E-2"/>
  </r>
  <r>
    <x v="8"/>
    <x v="26"/>
    <s v="AMMAN"/>
    <m/>
    <m/>
    <m/>
    <m/>
    <s v=""/>
    <n v="6951"/>
    <n v="5749"/>
    <n v="4183"/>
    <n v="0.72760480083492785"/>
    <n v="22"/>
    <n v="934"/>
    <n v="0.13929903057419835"/>
    <n v="6951"/>
    <n v="5771"/>
    <n v="934"/>
    <n v="0.13929903057419835"/>
  </r>
  <r>
    <x v="8"/>
    <x v="27"/>
    <s v="ASTANA"/>
    <m/>
    <m/>
    <m/>
    <m/>
    <s v=""/>
    <n v="7988"/>
    <n v="7788"/>
    <n v="3014"/>
    <n v="0.38700564971751411"/>
    <n v="3"/>
    <n v="171"/>
    <n v="2.1477015825169556E-2"/>
    <n v="7988"/>
    <n v="7791"/>
    <n v="171"/>
    <n v="2.1477015825169556E-2"/>
  </r>
  <r>
    <x v="8"/>
    <x v="28"/>
    <s v="NAIROBI"/>
    <m/>
    <m/>
    <m/>
    <m/>
    <s v=""/>
    <n v="1218"/>
    <n v="1068"/>
    <n v="262"/>
    <n v="0.24531835205992508"/>
    <n v="3"/>
    <n v="120"/>
    <n v="0.10075566750629723"/>
    <n v="1218"/>
    <n v="1071"/>
    <n v="120"/>
    <n v="0.10075566750629723"/>
  </r>
  <r>
    <x v="8"/>
    <x v="98"/>
    <s v="PRISTINA"/>
    <m/>
    <m/>
    <m/>
    <m/>
    <s v=""/>
    <n v="9215"/>
    <n v="302"/>
    <n v="217"/>
    <n v="0.7185430463576159"/>
    <n v="8395"/>
    <n v="502"/>
    <n v="5.4571149037938908E-2"/>
    <n v="9215"/>
    <n v="8697"/>
    <n v="502"/>
    <n v="5.4571149037938908E-2"/>
  </r>
  <r>
    <x v="8"/>
    <x v="29"/>
    <s v="KUWAIT"/>
    <m/>
    <m/>
    <m/>
    <m/>
    <s v=""/>
    <n v="5328"/>
    <n v="4869"/>
    <n v="4632"/>
    <n v="0.95132470733210106"/>
    <m/>
    <n v="378"/>
    <n v="7.2041166380789029E-2"/>
    <n v="5328"/>
    <n v="4869"/>
    <n v="378"/>
    <n v="7.2041166380789029E-2"/>
  </r>
  <r>
    <x v="8"/>
    <x v="30"/>
    <s v="BEIRUT"/>
    <m/>
    <m/>
    <m/>
    <m/>
    <s v=""/>
    <n v="11156"/>
    <n v="9671"/>
    <n v="7979"/>
    <n v="0.82504394581739215"/>
    <n v="67"/>
    <n v="1246"/>
    <n v="0.11343772760378733"/>
    <n v="11156"/>
    <n v="9738"/>
    <n v="1246"/>
    <n v="0.11343772760378733"/>
  </r>
  <r>
    <x v="8"/>
    <x v="150"/>
    <s v="TRIPOLI"/>
    <m/>
    <m/>
    <m/>
    <m/>
    <s v=""/>
    <n v="1075"/>
    <n v="1035"/>
    <n v="935"/>
    <n v="0.90338164251207731"/>
    <n v="3"/>
    <n v="24"/>
    <n v="2.2598870056497175E-2"/>
    <n v="1075"/>
    <n v="1038"/>
    <n v="24"/>
    <n v="2.2598870056497175E-2"/>
  </r>
  <r>
    <x v="8"/>
    <x v="32"/>
    <s v="MEXICO CITY"/>
    <m/>
    <m/>
    <m/>
    <m/>
    <s v=""/>
    <n v="20"/>
    <n v="18"/>
    <n v="9"/>
    <n v="0.5"/>
    <m/>
    <n v="1"/>
    <n v="5.2631578947368418E-2"/>
    <n v="20"/>
    <n v="18"/>
    <n v="1"/>
    <n v="5.2631578947368418E-2"/>
  </r>
  <r>
    <x v="8"/>
    <x v="143"/>
    <s v="PODGORICA"/>
    <m/>
    <m/>
    <m/>
    <m/>
    <s v=""/>
    <n v="213"/>
    <n v="213"/>
    <n v="136"/>
    <n v="0.63849765258215962"/>
    <m/>
    <m/>
    <n v="0"/>
    <n v="213"/>
    <n v="213"/>
    <s v=""/>
    <s v=""/>
  </r>
  <r>
    <x v="8"/>
    <x v="33"/>
    <s v="RABAT"/>
    <m/>
    <m/>
    <m/>
    <m/>
    <s v=""/>
    <n v="782"/>
    <n v="589"/>
    <n v="266"/>
    <n v="0.45161290322580644"/>
    <m/>
    <n v="173"/>
    <n v="0.22703412073490814"/>
    <n v="782"/>
    <n v="589"/>
    <n v="173"/>
    <n v="0.22703412073490814"/>
  </r>
  <r>
    <x v="8"/>
    <x v="34"/>
    <s v="ABUJA"/>
    <m/>
    <m/>
    <m/>
    <m/>
    <s v=""/>
    <n v="952"/>
    <n v="786"/>
    <n v="274"/>
    <n v="0.34860050890585242"/>
    <m/>
    <n v="144"/>
    <n v="0.15483870967741936"/>
    <n v="952"/>
    <n v="786"/>
    <n v="144"/>
    <n v="0.15483870967741936"/>
  </r>
  <r>
    <x v="8"/>
    <x v="35"/>
    <s v="BITOLA"/>
    <m/>
    <m/>
    <m/>
    <m/>
    <s v=""/>
    <n v="14"/>
    <n v="8"/>
    <n v="3"/>
    <n v="0.375"/>
    <n v="6"/>
    <m/>
    <n v="0"/>
    <n v="14"/>
    <n v="14"/>
    <s v=""/>
    <s v=""/>
  </r>
  <r>
    <x v="8"/>
    <x v="35"/>
    <s v="SKOPJE"/>
    <m/>
    <m/>
    <m/>
    <m/>
    <s v=""/>
    <n v="420"/>
    <n v="349"/>
    <n v="222"/>
    <n v="0.63610315186246413"/>
    <n v="41"/>
    <n v="24"/>
    <n v="5.7971014492753624E-2"/>
    <n v="420"/>
    <n v="390"/>
    <n v="24"/>
    <n v="5.7971014492753624E-2"/>
  </r>
  <r>
    <x v="8"/>
    <x v="37"/>
    <s v="ISLAMABAD"/>
    <m/>
    <m/>
    <m/>
    <m/>
    <s v=""/>
    <n v="656"/>
    <n v="510"/>
    <n v="98"/>
    <n v="0.19215686274509805"/>
    <n v="47"/>
    <n v="99"/>
    <n v="0.15091463414634146"/>
    <n v="656"/>
    <n v="557"/>
    <n v="99"/>
    <n v="0.15091463414634146"/>
  </r>
  <r>
    <x v="8"/>
    <x v="38"/>
    <s v="LIMA"/>
    <m/>
    <m/>
    <m/>
    <m/>
    <s v=""/>
    <n v="19"/>
    <n v="19"/>
    <n v="18"/>
    <n v="0.94736842105263153"/>
    <m/>
    <m/>
    <n v="0"/>
    <n v="19"/>
    <n v="19"/>
    <s v=""/>
    <s v=""/>
  </r>
  <r>
    <x v="8"/>
    <x v="39"/>
    <s v="MANILA"/>
    <m/>
    <m/>
    <m/>
    <m/>
    <s v=""/>
    <n v="9059"/>
    <n v="8797"/>
    <n v="4608"/>
    <n v="0.52381493691031034"/>
    <n v="1"/>
    <n v="190"/>
    <n v="2.1139296840231421E-2"/>
    <n v="9059"/>
    <n v="8798"/>
    <n v="190"/>
    <n v="2.1139296840231421E-2"/>
  </r>
  <r>
    <x v="8"/>
    <x v="75"/>
    <s v="WARSAW"/>
    <m/>
    <m/>
    <m/>
    <m/>
    <s v=""/>
    <n v="3"/>
    <n v="1"/>
    <n v="1"/>
    <n v="1"/>
    <n v="2"/>
    <m/>
    <n v="0"/>
    <n v="3"/>
    <n v="3"/>
    <s v=""/>
    <s v=""/>
  </r>
  <r>
    <x v="8"/>
    <x v="77"/>
    <s v="DOHA"/>
    <m/>
    <m/>
    <m/>
    <m/>
    <s v=""/>
    <n v="3895"/>
    <n v="2704"/>
    <n v="1602"/>
    <n v="0.59245562130177509"/>
    <n v="6"/>
    <n v="1018"/>
    <n v="0.27306866952789699"/>
    <n v="3895"/>
    <n v="2710"/>
    <n v="1018"/>
    <n v="0.27306866952789699"/>
  </r>
  <r>
    <x v="8"/>
    <x v="40"/>
    <s v="BUCHAREST"/>
    <m/>
    <m/>
    <m/>
    <m/>
    <s v=""/>
    <n v="517"/>
    <n v="434"/>
    <n v="168"/>
    <n v="0.38709677419354838"/>
    <n v="1"/>
    <n v="74"/>
    <n v="0.14538310412573674"/>
    <n v="517"/>
    <n v="435"/>
    <n v="74"/>
    <n v="0.14538310412573674"/>
  </r>
  <r>
    <x v="8"/>
    <x v="41"/>
    <s v="MOSCOW"/>
    <m/>
    <m/>
    <m/>
    <m/>
    <s v=""/>
    <n v="50401"/>
    <n v="40742"/>
    <n v="29057"/>
    <n v="0.71319522851111872"/>
    <n v="11"/>
    <n v="9039"/>
    <n v="0.18153518637532134"/>
    <n v="50401"/>
    <n v="40753"/>
    <n v="9039"/>
    <n v="0.18153518637532134"/>
  </r>
  <r>
    <x v="8"/>
    <x v="41"/>
    <s v="NOVOROSSIYSK"/>
    <m/>
    <m/>
    <m/>
    <m/>
    <s v=""/>
    <n v="5094"/>
    <n v="4159"/>
    <n v="3022"/>
    <n v="0.72661697523443136"/>
    <n v="20"/>
    <n v="719"/>
    <n v="0.14679461004491628"/>
    <n v="5094"/>
    <n v="4179"/>
    <n v="719"/>
    <n v="0.14679461004491628"/>
  </r>
  <r>
    <x v="8"/>
    <x v="41"/>
    <s v="ST. PETERSBURG"/>
    <m/>
    <m/>
    <m/>
    <m/>
    <s v=""/>
    <n v="20335"/>
    <n v="16939"/>
    <n v="12406"/>
    <n v="0.73239270322923433"/>
    <m/>
    <n v="3257"/>
    <n v="0.16126955832838186"/>
    <n v="20335"/>
    <n v="16939"/>
    <n v="3257"/>
    <n v="0.16126955832838186"/>
  </r>
  <r>
    <x v="8"/>
    <x v="42"/>
    <s v="JEDDAH"/>
    <m/>
    <m/>
    <m/>
    <m/>
    <s v=""/>
    <n v="8797"/>
    <n v="8227"/>
    <n v="8095"/>
    <n v="0.9839552692354443"/>
    <n v="17"/>
    <n v="282"/>
    <n v="3.3075299085151305E-2"/>
    <n v="8797"/>
    <n v="8244"/>
    <n v="282"/>
    <n v="3.3075299085151305E-2"/>
  </r>
  <r>
    <x v="8"/>
    <x v="42"/>
    <s v="RIYADH"/>
    <m/>
    <m/>
    <m/>
    <m/>
    <s v=""/>
    <n v="10746"/>
    <n v="9957"/>
    <n v="9490"/>
    <n v="0.95309832278798834"/>
    <n v="45"/>
    <n v="491"/>
    <n v="4.6793100162012768E-2"/>
    <n v="10746"/>
    <n v="10002"/>
    <n v="491"/>
    <n v="4.6793100162012768E-2"/>
  </r>
  <r>
    <x v="8"/>
    <x v="43"/>
    <s v="DAKAR"/>
    <m/>
    <m/>
    <m/>
    <m/>
    <s v=""/>
    <n v="169"/>
    <n v="62"/>
    <n v="21"/>
    <n v="0.33870967741935482"/>
    <m/>
    <n v="107"/>
    <n v="0.63313609467455623"/>
    <n v="169"/>
    <n v="62"/>
    <n v="107"/>
    <n v="0.63313609467455623"/>
  </r>
  <r>
    <x v="8"/>
    <x v="44"/>
    <s v="BELGRADE"/>
    <m/>
    <m/>
    <m/>
    <m/>
    <s v=""/>
    <n v="145"/>
    <n v="143"/>
    <n v="106"/>
    <n v="0.74125874125874125"/>
    <n v="2"/>
    <m/>
    <n v="0"/>
    <n v="145"/>
    <n v="145"/>
    <s v=""/>
    <s v=""/>
  </r>
  <r>
    <x v="8"/>
    <x v="79"/>
    <s v="SINGAPORE"/>
    <m/>
    <m/>
    <m/>
    <m/>
    <s v=""/>
    <n v="1106"/>
    <n v="1096"/>
    <n v="612"/>
    <n v="0.55839416058394165"/>
    <m/>
    <n v="7"/>
    <n v="6.3463281958295557E-3"/>
    <n v="1106"/>
    <n v="1096"/>
    <n v="7"/>
    <n v="6.3463281958295557E-3"/>
  </r>
  <r>
    <x v="8"/>
    <x v="47"/>
    <s v="CAPE TOWN"/>
    <m/>
    <m/>
    <m/>
    <m/>
    <s v=""/>
    <n v="4814"/>
    <n v="4741"/>
    <n v="4276"/>
    <n v="0.90191942628137522"/>
    <m/>
    <n v="61"/>
    <n v="1.2703040399833403E-2"/>
    <n v="4814"/>
    <n v="4741"/>
    <n v="61"/>
    <n v="1.2703040399833403E-2"/>
  </r>
  <r>
    <x v="8"/>
    <x v="47"/>
    <s v="JOHANNESBURG"/>
    <n v="1"/>
    <n v="1"/>
    <n v="1"/>
    <m/>
    <n v="0"/>
    <n v="7168"/>
    <n v="6828"/>
    <n v="5415"/>
    <n v="0.79305799648506148"/>
    <m/>
    <n v="310"/>
    <n v="4.3429532081815637E-2"/>
    <n v="7169"/>
    <n v="6829"/>
    <n v="310"/>
    <n v="4.3423448662277632E-2"/>
  </r>
  <r>
    <x v="8"/>
    <x v="48"/>
    <s v="SEOUL"/>
    <m/>
    <m/>
    <m/>
    <m/>
    <s v=""/>
    <n v="30"/>
    <n v="30"/>
    <n v="17"/>
    <n v="0.56666666666666665"/>
    <m/>
    <m/>
    <n v="0"/>
    <n v="30"/>
    <n v="30"/>
    <s v=""/>
    <s v=""/>
  </r>
  <r>
    <x v="8"/>
    <x v="80"/>
    <s v="MADRID"/>
    <m/>
    <m/>
    <m/>
    <m/>
    <s v=""/>
    <n v="2"/>
    <n v="2"/>
    <n v="1"/>
    <n v="0.5"/>
    <m/>
    <m/>
    <n v="0"/>
    <n v="2"/>
    <n v="2"/>
    <s v=""/>
    <s v=""/>
  </r>
  <r>
    <x v="8"/>
    <x v="49"/>
    <s v="DAMASCUS"/>
    <m/>
    <m/>
    <m/>
    <m/>
    <s v=""/>
    <n v="551"/>
    <n v="443"/>
    <n v="138"/>
    <n v="0.31151241534988711"/>
    <m/>
    <n v="108"/>
    <n v="0.19600725952813067"/>
    <n v="551"/>
    <n v="443"/>
    <n v="108"/>
    <n v="0.19600725952813067"/>
  </r>
  <r>
    <x v="8"/>
    <x v="51"/>
    <s v="BANGKOK"/>
    <m/>
    <m/>
    <m/>
    <m/>
    <s v=""/>
    <n v="1257"/>
    <n v="1200"/>
    <n v="195"/>
    <n v="0.16250000000000001"/>
    <m/>
    <n v="53"/>
    <n v="4.2298483639265763E-2"/>
    <n v="1257"/>
    <n v="1200"/>
    <n v="53"/>
    <n v="4.2298483639265763E-2"/>
  </r>
  <r>
    <x v="8"/>
    <x v="52"/>
    <s v="TUNIS"/>
    <m/>
    <m/>
    <m/>
    <m/>
    <s v=""/>
    <n v="1710"/>
    <n v="983"/>
    <n v="685"/>
    <n v="0.69684638860630721"/>
    <n v="5"/>
    <n v="649"/>
    <n v="0.39645693341478316"/>
    <n v="1710"/>
    <n v="988"/>
    <n v="649"/>
    <n v="0.39645693341478316"/>
  </r>
  <r>
    <x v="8"/>
    <x v="53"/>
    <s v="ANKARA"/>
    <m/>
    <m/>
    <m/>
    <m/>
    <s v=""/>
    <n v="5712"/>
    <n v="3678"/>
    <n v="1906"/>
    <n v="0.51821642196846107"/>
    <n v="22"/>
    <n v="1928"/>
    <n v="0.34257285003553661"/>
    <n v="5712"/>
    <n v="3700"/>
    <n v="1928"/>
    <n v="0.34257285003553661"/>
  </r>
  <r>
    <x v="8"/>
    <x v="53"/>
    <s v="EDIRNE"/>
    <m/>
    <m/>
    <m/>
    <m/>
    <s v=""/>
    <n v="11272"/>
    <n v="10780"/>
    <n v="10578"/>
    <n v="0.98126159554730985"/>
    <m/>
    <n v="465"/>
    <n v="4.1351711871943087E-2"/>
    <n v="11272"/>
    <n v="10780"/>
    <n v="465"/>
    <n v="4.1351711871943087E-2"/>
  </r>
  <r>
    <x v="8"/>
    <x v="53"/>
    <s v="ISTANBUL"/>
    <m/>
    <m/>
    <m/>
    <m/>
    <s v=""/>
    <n v="103277"/>
    <n v="91241"/>
    <n v="80346"/>
    <n v="0.88059096239629109"/>
    <n v="79"/>
    <n v="11420"/>
    <n v="0.11115437025501265"/>
    <n v="103277"/>
    <n v="91320"/>
    <n v="11420"/>
    <n v="0.11115437025501265"/>
  </r>
  <r>
    <x v="8"/>
    <x v="53"/>
    <s v="IZMIR"/>
    <m/>
    <m/>
    <m/>
    <m/>
    <s v=""/>
    <n v="44568"/>
    <n v="42239"/>
    <n v="35200"/>
    <n v="0.83335306233575601"/>
    <n v="1"/>
    <n v="2100"/>
    <n v="4.7361299052774017E-2"/>
    <n v="44568"/>
    <n v="42240"/>
    <n v="2100"/>
    <n v="4.7361299052774017E-2"/>
  </r>
  <r>
    <x v="8"/>
    <x v="54"/>
    <s v="KYIV"/>
    <m/>
    <m/>
    <m/>
    <m/>
    <s v=""/>
    <n v="4"/>
    <n v="4"/>
    <n v="4"/>
    <n v="1"/>
    <m/>
    <m/>
    <n v="0"/>
    <n v="4"/>
    <n v="4"/>
    <s v=""/>
    <s v=""/>
  </r>
  <r>
    <x v="8"/>
    <x v="54"/>
    <s v="MARIUPOL"/>
    <m/>
    <m/>
    <m/>
    <m/>
    <s v=""/>
    <n v="2"/>
    <n v="2"/>
    <m/>
    <n v="0"/>
    <m/>
    <m/>
    <n v="0"/>
    <n v="2"/>
    <n v="2"/>
    <s v=""/>
    <s v=""/>
  </r>
  <r>
    <x v="8"/>
    <x v="54"/>
    <s v="ODESA"/>
    <m/>
    <m/>
    <m/>
    <m/>
    <s v=""/>
    <n v="50"/>
    <n v="45"/>
    <n v="36"/>
    <n v="0.8"/>
    <n v="2"/>
    <n v="3"/>
    <n v="0.06"/>
    <n v="50"/>
    <n v="47"/>
    <n v="3"/>
    <n v="0.06"/>
  </r>
  <r>
    <x v="8"/>
    <x v="55"/>
    <s v="ABU DHABI"/>
    <m/>
    <m/>
    <m/>
    <m/>
    <s v=""/>
    <n v="15350"/>
    <n v="11765"/>
    <n v="6223"/>
    <n v="0.5289417764555886"/>
    <n v="89"/>
    <n v="3449"/>
    <n v="0.22538064431810756"/>
    <n v="15350"/>
    <n v="11854"/>
    <n v="3449"/>
    <n v="0.22538064431810756"/>
  </r>
  <r>
    <x v="8"/>
    <x v="56"/>
    <s v="LONDON"/>
    <n v="8"/>
    <n v="7"/>
    <n v="1"/>
    <m/>
    <n v="0"/>
    <n v="17207"/>
    <n v="16432"/>
    <n v="9445"/>
    <n v="0.57479308666017526"/>
    <n v="78"/>
    <n v="563"/>
    <n v="3.297604404615475E-2"/>
    <n v="17215"/>
    <n v="16517"/>
    <n v="563"/>
    <n v="3.2962529274004684E-2"/>
  </r>
  <r>
    <x v="8"/>
    <x v="57"/>
    <s v="ATLANTA, GA"/>
    <m/>
    <m/>
    <m/>
    <m/>
    <s v=""/>
    <n v="288"/>
    <n v="233"/>
    <n v="232"/>
    <n v="0.99570815450643779"/>
    <n v="24"/>
    <n v="27"/>
    <n v="9.5070422535211266E-2"/>
    <n v="288"/>
    <n v="257"/>
    <n v="27"/>
    <n v="9.5070422535211266E-2"/>
  </r>
  <r>
    <x v="8"/>
    <x v="57"/>
    <s v="BOSTON, MA"/>
    <m/>
    <m/>
    <m/>
    <m/>
    <s v=""/>
    <n v="419"/>
    <n v="418"/>
    <n v="386"/>
    <n v="0.92344497607655507"/>
    <n v="1"/>
    <m/>
    <n v="0"/>
    <n v="419"/>
    <n v="419"/>
    <s v=""/>
    <s v=""/>
  </r>
  <r>
    <x v="8"/>
    <x v="57"/>
    <s v="CHICAGO, IL"/>
    <m/>
    <m/>
    <m/>
    <m/>
    <s v=""/>
    <n v="619"/>
    <n v="597"/>
    <n v="433"/>
    <n v="0.72529313232830817"/>
    <n v="5"/>
    <n v="17"/>
    <n v="2.7463651050080775E-2"/>
    <n v="619"/>
    <n v="602"/>
    <n v="17"/>
    <n v="2.7463651050080775E-2"/>
  </r>
  <r>
    <x v="8"/>
    <x v="57"/>
    <s v="HOUSTON, TX"/>
    <m/>
    <m/>
    <m/>
    <m/>
    <s v=""/>
    <n v="498"/>
    <n v="484"/>
    <n v="482"/>
    <n v="0.99586776859504134"/>
    <n v="13"/>
    <n v="1"/>
    <n v="2.008032128514056E-3"/>
    <n v="498"/>
    <n v="497"/>
    <n v="1"/>
    <n v="2.008032128514056E-3"/>
  </r>
  <r>
    <x v="8"/>
    <x v="57"/>
    <s v="LOS ANGELES, CA"/>
    <m/>
    <m/>
    <m/>
    <m/>
    <s v=""/>
    <n v="371"/>
    <n v="362"/>
    <n v="139"/>
    <n v="0.38397790055248621"/>
    <n v="8"/>
    <n v="1"/>
    <n v="2.6954177897574125E-3"/>
    <n v="371"/>
    <n v="370"/>
    <n v="1"/>
    <n v="2.6954177897574125E-3"/>
  </r>
  <r>
    <x v="8"/>
    <x v="57"/>
    <s v="NEW YORK, NY"/>
    <m/>
    <m/>
    <m/>
    <m/>
    <s v=""/>
    <n v="1209"/>
    <n v="1187"/>
    <n v="811"/>
    <n v="0.68323504633529908"/>
    <n v="20"/>
    <n v="1"/>
    <n v="8.2781456953642384E-4"/>
    <n v="1209"/>
    <n v="1207"/>
    <n v="1"/>
    <n v="8.2781456953642384E-4"/>
  </r>
  <r>
    <x v="8"/>
    <x v="57"/>
    <s v="SAN FRANCISCO, CA"/>
    <m/>
    <m/>
    <m/>
    <m/>
    <s v=""/>
    <n v="625"/>
    <n v="603"/>
    <n v="365"/>
    <n v="0.6053067993366501"/>
    <n v="21"/>
    <m/>
    <n v="0"/>
    <n v="625"/>
    <n v="624"/>
    <s v=""/>
    <s v=""/>
  </r>
  <r>
    <x v="8"/>
    <x v="57"/>
    <s v="TAMPA, FL"/>
    <m/>
    <m/>
    <m/>
    <m/>
    <s v=""/>
    <n v="213"/>
    <n v="202"/>
    <n v="83"/>
    <n v="0.41089108910891087"/>
    <n v="8"/>
    <m/>
    <n v="0"/>
    <n v="213"/>
    <n v="210"/>
    <s v=""/>
    <s v=""/>
  </r>
  <r>
    <x v="8"/>
    <x v="57"/>
    <s v="WASHINGTON, DC"/>
    <m/>
    <m/>
    <m/>
    <m/>
    <s v=""/>
    <n v="1452"/>
    <n v="558"/>
    <n v="505"/>
    <n v="0.90501792114695345"/>
    <n v="892"/>
    <m/>
    <n v="0"/>
    <n v="1452"/>
    <n v="1450"/>
    <s v=""/>
    <s v=""/>
  </r>
  <r>
    <x v="8"/>
    <x v="135"/>
    <s v="CARACAS"/>
    <m/>
    <m/>
    <m/>
    <m/>
    <s v=""/>
    <n v="3"/>
    <n v="3"/>
    <n v="3"/>
    <n v="1"/>
    <m/>
    <m/>
    <n v="0"/>
    <n v="3"/>
    <n v="3"/>
    <s v=""/>
    <s v=""/>
  </r>
  <r>
    <x v="8"/>
    <x v="58"/>
    <s v="HANOI"/>
    <m/>
    <m/>
    <m/>
    <m/>
    <s v=""/>
    <n v="806"/>
    <n v="741"/>
    <n v="341"/>
    <n v="0.46018893387314441"/>
    <n v="9"/>
    <n v="28"/>
    <n v="3.5989717223650387E-2"/>
    <n v="806"/>
    <n v="750"/>
    <n v="28"/>
    <n v="3.5989717223650387E-2"/>
  </r>
  <r>
    <x v="8"/>
    <x v="136"/>
    <s v="HARARE"/>
    <m/>
    <m/>
    <m/>
    <m/>
    <s v=""/>
    <n v="497"/>
    <n v="472"/>
    <n v="231"/>
    <n v="0.48940677966101692"/>
    <m/>
    <n v="19"/>
    <n v="3.8696537678207736E-2"/>
    <n v="497"/>
    <n v="472"/>
    <n v="19"/>
    <n v="3.8696537678207736E-2"/>
  </r>
  <r>
    <x v="9"/>
    <x v="0"/>
    <s v="TIRANA"/>
    <m/>
    <m/>
    <m/>
    <m/>
    <s v=""/>
    <n v="12"/>
    <n v="8"/>
    <n v="3"/>
    <n v="0.375"/>
    <n v="0"/>
    <n v="4"/>
    <n v="0.33333333333333331"/>
    <n v="12"/>
    <n v="8"/>
    <n v="4"/>
    <n v="0.33333333333333331"/>
  </r>
  <r>
    <x v="9"/>
    <x v="1"/>
    <s v="ALGIERS"/>
    <m/>
    <m/>
    <m/>
    <m/>
    <s v=""/>
    <n v="1226"/>
    <n v="310"/>
    <n v="137"/>
    <n v="0.44193548387096776"/>
    <n v="0"/>
    <n v="916"/>
    <n v="0.74714518760195758"/>
    <n v="1226"/>
    <n v="310"/>
    <n v="916"/>
    <n v="0.74714518760195758"/>
  </r>
  <r>
    <x v="9"/>
    <x v="59"/>
    <s v="LUANDA"/>
    <m/>
    <m/>
    <m/>
    <m/>
    <s v=""/>
    <n v="300"/>
    <n v="161"/>
    <n v="88"/>
    <n v="0.54658385093167705"/>
    <n v="0"/>
    <n v="139"/>
    <n v="0.46333333333333332"/>
    <n v="300"/>
    <n v="161"/>
    <n v="139"/>
    <n v="0.46333333333333332"/>
  </r>
  <r>
    <x v="9"/>
    <x v="2"/>
    <s v="BUENOS AIRES"/>
    <m/>
    <m/>
    <m/>
    <m/>
    <s v=""/>
    <n v="3"/>
    <n v="3"/>
    <n v="2"/>
    <n v="0.66666666666666663"/>
    <n v="0"/>
    <n v="0"/>
    <n v="0"/>
    <n v="3"/>
    <n v="3"/>
    <s v=""/>
    <s v=""/>
  </r>
  <r>
    <x v="9"/>
    <x v="4"/>
    <s v="BAKU"/>
    <m/>
    <m/>
    <m/>
    <m/>
    <s v=""/>
    <n v="6669"/>
    <n v="5616"/>
    <n v="1120"/>
    <n v="0.19943019943019943"/>
    <n v="0"/>
    <n v="1053"/>
    <n v="0.15789473684210525"/>
    <n v="6669"/>
    <n v="5616"/>
    <n v="1053"/>
    <n v="0.15789473684210525"/>
  </r>
  <r>
    <x v="9"/>
    <x v="85"/>
    <s v="MINSK"/>
    <m/>
    <m/>
    <m/>
    <m/>
    <s v=""/>
    <n v="13468"/>
    <n v="13264"/>
    <n v="11076"/>
    <n v="0.83504221954161639"/>
    <n v="0"/>
    <n v="204"/>
    <n v="1.5147015147015146E-2"/>
    <n v="13468"/>
    <n v="13264"/>
    <n v="204"/>
    <n v="1.5147015147015146E-2"/>
  </r>
  <r>
    <x v="9"/>
    <x v="5"/>
    <s v="SARAJEVO"/>
    <m/>
    <m/>
    <m/>
    <m/>
    <s v=""/>
    <n v="12"/>
    <n v="11"/>
    <n v="7"/>
    <n v="0.63636363636363635"/>
    <n v="0"/>
    <n v="1"/>
    <n v="8.3333333333333329E-2"/>
    <n v="12"/>
    <n v="11"/>
    <n v="1"/>
    <n v="8.3333333333333329E-2"/>
  </r>
  <r>
    <x v="9"/>
    <x v="7"/>
    <s v="SOFIA"/>
    <m/>
    <m/>
    <m/>
    <m/>
    <s v=""/>
    <n v="300"/>
    <n v="282"/>
    <n v="140"/>
    <n v="0.49645390070921985"/>
    <n v="0"/>
    <n v="18"/>
    <n v="0.06"/>
    <n v="300"/>
    <n v="282"/>
    <n v="18"/>
    <n v="0.06"/>
  </r>
  <r>
    <x v="9"/>
    <x v="8"/>
    <s v="OTTAWA"/>
    <m/>
    <m/>
    <m/>
    <m/>
    <s v=""/>
    <n v="179"/>
    <n v="171"/>
    <n v="78"/>
    <n v="0.45614035087719296"/>
    <n v="1"/>
    <n v="8"/>
    <n v="4.4444444444444446E-2"/>
    <n v="179"/>
    <n v="172"/>
    <n v="8"/>
    <n v="4.4444444444444446E-2"/>
  </r>
  <r>
    <x v="9"/>
    <x v="10"/>
    <s v="BEIJING"/>
    <m/>
    <m/>
    <m/>
    <m/>
    <s v=""/>
    <n v="1476"/>
    <n v="1398"/>
    <n v="647"/>
    <n v="0.46280400572246067"/>
    <n v="0"/>
    <n v="78"/>
    <n v="5.2845528455284556E-2"/>
    <n v="1476"/>
    <n v="1398"/>
    <n v="78"/>
    <n v="5.2845528455284556E-2"/>
  </r>
  <r>
    <x v="9"/>
    <x v="10"/>
    <s v="CHONGQING"/>
    <m/>
    <m/>
    <m/>
    <m/>
    <s v=""/>
    <n v="279"/>
    <n v="263"/>
    <n v="71"/>
    <n v="0.26996197718631176"/>
    <n v="0"/>
    <n v="16"/>
    <n v="5.7347670250896057E-2"/>
    <n v="279"/>
    <n v="263"/>
    <n v="16"/>
    <n v="5.7347670250896057E-2"/>
  </r>
  <r>
    <x v="9"/>
    <x v="10"/>
    <s v="SHANGHAI"/>
    <m/>
    <m/>
    <m/>
    <m/>
    <s v=""/>
    <n v="950"/>
    <n v="886"/>
    <n v="129"/>
    <n v="0.14559819413092551"/>
    <n v="0"/>
    <n v="64"/>
    <n v="6.7368421052631577E-2"/>
    <n v="950"/>
    <n v="886"/>
    <n v="64"/>
    <n v="6.7368421052631577E-2"/>
  </r>
  <r>
    <x v="9"/>
    <x v="11"/>
    <s v="BOGOTA"/>
    <m/>
    <m/>
    <m/>
    <m/>
    <s v=""/>
    <n v="1"/>
    <n v="1"/>
    <n v="0"/>
    <n v="0"/>
    <n v="0"/>
    <n v="0"/>
    <n v="0"/>
    <n v="1"/>
    <n v="1"/>
    <s v=""/>
    <s v=""/>
  </r>
  <r>
    <x v="9"/>
    <x v="12"/>
    <s v="ZAGREB"/>
    <m/>
    <m/>
    <m/>
    <m/>
    <s v=""/>
    <n v="133"/>
    <n v="129"/>
    <n v="57"/>
    <n v="0.44186046511627908"/>
    <n v="0"/>
    <n v="4"/>
    <n v="3.007518796992481E-2"/>
    <n v="133"/>
    <n v="129"/>
    <n v="4"/>
    <n v="3.007518796992481E-2"/>
  </r>
  <r>
    <x v="9"/>
    <x v="13"/>
    <s v="HAVANA"/>
    <m/>
    <m/>
    <m/>
    <m/>
    <s v=""/>
    <n v="216"/>
    <n v="196"/>
    <n v="43"/>
    <n v="0.21938775510204081"/>
    <n v="1"/>
    <n v="20"/>
    <n v="9.2165898617511524E-2"/>
    <n v="216"/>
    <n v="197"/>
    <n v="20"/>
    <n v="9.2165898617511524E-2"/>
  </r>
  <r>
    <x v="9"/>
    <x v="113"/>
    <s v="QUITO"/>
    <m/>
    <m/>
    <m/>
    <m/>
    <s v=""/>
    <n v="519"/>
    <n v="505"/>
    <n v="454"/>
    <n v="0.89900990099009903"/>
    <n v="0"/>
    <n v="14"/>
    <n v="2.6974951830443159E-2"/>
    <n v="519"/>
    <n v="505"/>
    <n v="14"/>
    <n v="2.6974951830443159E-2"/>
  </r>
  <r>
    <x v="9"/>
    <x v="15"/>
    <s v="CAIRO"/>
    <m/>
    <m/>
    <m/>
    <m/>
    <s v=""/>
    <n v="2890"/>
    <n v="2167"/>
    <n v="937"/>
    <n v="0.43239501615136133"/>
    <n v="14"/>
    <n v="723"/>
    <n v="0.24896694214876033"/>
    <n v="2890"/>
    <n v="2181"/>
    <n v="723"/>
    <n v="0.24896694214876033"/>
  </r>
  <r>
    <x v="9"/>
    <x v="16"/>
    <s v="ADDIS ABEBA"/>
    <m/>
    <m/>
    <m/>
    <m/>
    <s v=""/>
    <n v="275"/>
    <n v="100"/>
    <n v="38"/>
    <n v="0.38"/>
    <n v="4"/>
    <n v="175"/>
    <n v="0.62724014336917566"/>
    <n v="275"/>
    <n v="104"/>
    <n v="175"/>
    <n v="0.62724014336917566"/>
  </r>
  <r>
    <x v="9"/>
    <x v="86"/>
    <s v="ACCRA"/>
    <m/>
    <m/>
    <m/>
    <m/>
    <s v=""/>
    <n v="979"/>
    <n v="455"/>
    <n v="175"/>
    <n v="0.38461538461538464"/>
    <n v="0"/>
    <n v="524"/>
    <n v="0.53524004085801835"/>
    <n v="979"/>
    <n v="455"/>
    <n v="524"/>
    <n v="0.53524004085801835"/>
  </r>
  <r>
    <x v="9"/>
    <x v="20"/>
    <s v="MUMBAI"/>
    <m/>
    <m/>
    <m/>
    <m/>
    <s v=""/>
    <n v="9046"/>
    <n v="7948"/>
    <n v="2308"/>
    <n v="0.29038751887267239"/>
    <n v="0"/>
    <n v="1098"/>
    <n v="0.12137961529957993"/>
    <n v="9046"/>
    <n v="7948"/>
    <n v="1098"/>
    <n v="0.12137961529957993"/>
  </r>
  <r>
    <x v="9"/>
    <x v="20"/>
    <s v="NEW DELHI"/>
    <m/>
    <m/>
    <m/>
    <m/>
    <s v=""/>
    <n v="6916"/>
    <n v="4204"/>
    <n v="2132"/>
    <n v="0.50713606089438634"/>
    <n v="0"/>
    <n v="2712"/>
    <n v="0.39213418160786584"/>
    <n v="6916"/>
    <n v="4204"/>
    <n v="2712"/>
    <n v="0.39213418160786584"/>
  </r>
  <r>
    <x v="9"/>
    <x v="21"/>
    <s v="JAKARTA"/>
    <m/>
    <m/>
    <m/>
    <m/>
    <s v=""/>
    <n v="1967"/>
    <n v="1906"/>
    <n v="363"/>
    <n v="0.19045120671563484"/>
    <n v="1"/>
    <n v="61"/>
    <n v="3.0995934959349592E-2"/>
    <n v="1967"/>
    <n v="1907"/>
    <n v="61"/>
    <n v="3.0995934959349592E-2"/>
  </r>
  <r>
    <x v="9"/>
    <x v="22"/>
    <s v="TEHERAN"/>
    <m/>
    <m/>
    <m/>
    <m/>
    <s v=""/>
    <n v="1731"/>
    <n v="1276"/>
    <n v="258"/>
    <n v="0.20219435736677116"/>
    <n v="13"/>
    <n v="455"/>
    <n v="0.26089449541284404"/>
    <n v="1731"/>
    <n v="1289"/>
    <n v="455"/>
    <n v="0.26089449541284404"/>
  </r>
  <r>
    <x v="9"/>
    <x v="87"/>
    <s v="ERBIL"/>
    <m/>
    <m/>
    <m/>
    <m/>
    <s v=""/>
    <n v="778"/>
    <n v="395"/>
    <n v="128"/>
    <n v="0.32405063291139241"/>
    <n v="3"/>
    <n v="383"/>
    <n v="0.49039692701664533"/>
    <n v="778"/>
    <n v="398"/>
    <n v="383"/>
    <n v="0.49039692701664533"/>
  </r>
  <r>
    <x v="9"/>
    <x v="23"/>
    <s v="DUBLIN"/>
    <m/>
    <m/>
    <m/>
    <m/>
    <s v=""/>
    <n v="280"/>
    <n v="252"/>
    <n v="106"/>
    <n v="0.42063492063492064"/>
    <n v="0"/>
    <n v="28"/>
    <n v="0.1"/>
    <n v="280"/>
    <n v="252"/>
    <n v="28"/>
    <n v="0.1"/>
  </r>
  <r>
    <x v="9"/>
    <x v="24"/>
    <s v="TEL AVIV"/>
    <m/>
    <m/>
    <m/>
    <m/>
    <s v=""/>
    <n v="593"/>
    <n v="462"/>
    <n v="163"/>
    <n v="0.3528138528138528"/>
    <n v="0"/>
    <n v="131"/>
    <n v="0.22091062394603711"/>
    <n v="593"/>
    <n v="462"/>
    <n v="131"/>
    <n v="0.22091062394603711"/>
  </r>
  <r>
    <x v="9"/>
    <x v="25"/>
    <s v="TOKYO"/>
    <m/>
    <m/>
    <m/>
    <m/>
    <s v=""/>
    <n v="70"/>
    <n v="70"/>
    <n v="23"/>
    <n v="0.32857142857142857"/>
    <n v="1"/>
    <n v="0"/>
    <n v="0"/>
    <n v="70"/>
    <n v="71"/>
    <s v=""/>
    <s v=""/>
  </r>
  <r>
    <x v="9"/>
    <x v="26"/>
    <s v="AMMAN"/>
    <m/>
    <m/>
    <m/>
    <m/>
    <s v=""/>
    <n v="3542"/>
    <n v="3015"/>
    <n v="1427"/>
    <n v="0.47330016583747925"/>
    <n v="6"/>
    <n v="527"/>
    <n v="0.14853438556933485"/>
    <n v="3542"/>
    <n v="3021"/>
    <n v="527"/>
    <n v="0.14853438556933485"/>
  </r>
  <r>
    <x v="9"/>
    <x v="27"/>
    <s v="ALMATY"/>
    <m/>
    <m/>
    <m/>
    <m/>
    <s v=""/>
    <n v="9326"/>
    <n v="8639"/>
    <n v="2912"/>
    <n v="0.33707605046880423"/>
    <n v="10"/>
    <n v="687"/>
    <n v="7.3586118251928026E-2"/>
    <n v="9326"/>
    <n v="8649"/>
    <n v="687"/>
    <n v="7.3586118251928026E-2"/>
  </r>
  <r>
    <x v="9"/>
    <x v="28"/>
    <s v="NAIROBI"/>
    <m/>
    <m/>
    <m/>
    <m/>
    <s v=""/>
    <n v="437"/>
    <n v="346"/>
    <n v="63"/>
    <n v="0.18208092485549132"/>
    <n v="3"/>
    <n v="91"/>
    <n v="0.20681818181818182"/>
    <n v="437"/>
    <n v="349"/>
    <n v="91"/>
    <n v="0.20681818181818182"/>
  </r>
  <r>
    <x v="9"/>
    <x v="98"/>
    <s v="PRISTINA"/>
    <m/>
    <m/>
    <m/>
    <m/>
    <s v=""/>
    <n v="1462"/>
    <n v="1007"/>
    <n v="124"/>
    <n v="0.12313803376365443"/>
    <n v="1"/>
    <n v="455"/>
    <n v="0.31100478468899523"/>
    <n v="1462"/>
    <n v="1008"/>
    <n v="455"/>
    <n v="0.31100478468899523"/>
  </r>
  <r>
    <x v="9"/>
    <x v="29"/>
    <s v="KUWAIT"/>
    <m/>
    <m/>
    <m/>
    <m/>
    <s v=""/>
    <n v="971"/>
    <n v="790"/>
    <n v="706"/>
    <n v="0.89367088607594936"/>
    <n v="0"/>
    <n v="181"/>
    <n v="0.18640576725025745"/>
    <n v="971"/>
    <n v="790"/>
    <n v="181"/>
    <n v="0.18640576725025745"/>
  </r>
  <r>
    <x v="9"/>
    <x v="142"/>
    <s v="BISHKEK"/>
    <m/>
    <m/>
    <m/>
    <m/>
    <s v=""/>
    <n v="7877"/>
    <n v="6380"/>
    <n v="2592"/>
    <n v="0.40626959247648903"/>
    <n v="0"/>
    <n v="1497"/>
    <n v="0.19004697219753713"/>
    <n v="7877"/>
    <n v="6380"/>
    <n v="1497"/>
    <n v="0.19004697219753713"/>
  </r>
  <r>
    <x v="9"/>
    <x v="30"/>
    <s v="BEIRUT"/>
    <m/>
    <m/>
    <m/>
    <m/>
    <s v=""/>
    <n v="495"/>
    <n v="355"/>
    <n v="103"/>
    <n v="0.29014084507042254"/>
    <n v="2"/>
    <n v="140"/>
    <n v="0.28169014084507044"/>
    <n v="495"/>
    <n v="357"/>
    <n v="140"/>
    <n v="0.28169014084507044"/>
  </r>
  <r>
    <x v="9"/>
    <x v="31"/>
    <s v="KUALA LUMPUR"/>
    <m/>
    <m/>
    <m/>
    <m/>
    <s v=""/>
    <n v="86"/>
    <n v="49"/>
    <n v="9"/>
    <n v="0.18367346938775511"/>
    <n v="0"/>
    <n v="37"/>
    <n v="0.43023255813953487"/>
    <n v="86"/>
    <n v="49"/>
    <n v="37"/>
    <n v="0.43023255813953487"/>
  </r>
  <r>
    <x v="9"/>
    <x v="32"/>
    <s v="MEXICO CITY"/>
    <m/>
    <m/>
    <m/>
    <m/>
    <s v=""/>
    <n v="2"/>
    <n v="2"/>
    <n v="2"/>
    <n v="1"/>
    <n v="0"/>
    <n v="0"/>
    <n v="0"/>
    <n v="2"/>
    <n v="2"/>
    <s v=""/>
    <s v=""/>
  </r>
  <r>
    <x v="9"/>
    <x v="88"/>
    <s v="CHISINAU"/>
    <m/>
    <m/>
    <m/>
    <m/>
    <s v=""/>
    <n v="411"/>
    <n v="366"/>
    <n v="189"/>
    <n v="0.51639344262295084"/>
    <n v="8"/>
    <n v="45"/>
    <n v="0.10739856801909307"/>
    <n v="411"/>
    <n v="374"/>
    <n v="45"/>
    <n v="0.10739856801909307"/>
  </r>
  <r>
    <x v="9"/>
    <x v="89"/>
    <s v="ULAN BATOR"/>
    <m/>
    <m/>
    <m/>
    <m/>
    <s v=""/>
    <n v="301"/>
    <n v="298"/>
    <n v="19"/>
    <n v="6.3758389261744972E-2"/>
    <n v="0"/>
    <n v="3"/>
    <n v="9.9667774086378731E-3"/>
    <n v="301"/>
    <n v="298"/>
    <n v="3"/>
    <n v="9.9667774086378731E-3"/>
  </r>
  <r>
    <x v="9"/>
    <x v="33"/>
    <s v="RABAT"/>
    <m/>
    <m/>
    <m/>
    <m/>
    <s v=""/>
    <n v="475"/>
    <n v="349"/>
    <n v="156"/>
    <n v="0.44699140401146131"/>
    <n v="6"/>
    <n v="126"/>
    <n v="0.26195426195426197"/>
    <n v="475"/>
    <n v="355"/>
    <n v="126"/>
    <n v="0.26195426195426197"/>
  </r>
  <r>
    <x v="9"/>
    <x v="34"/>
    <s v="ABUJA"/>
    <m/>
    <m/>
    <m/>
    <m/>
    <s v=""/>
    <n v="640"/>
    <n v="217"/>
    <n v="38"/>
    <n v="0.17511520737327188"/>
    <n v="6"/>
    <n v="423"/>
    <n v="0.65479876160990713"/>
    <n v="640"/>
    <n v="223"/>
    <n v="423"/>
    <n v="0.65479876160990713"/>
  </r>
  <r>
    <x v="9"/>
    <x v="35"/>
    <s v="SKOPJE"/>
    <m/>
    <m/>
    <m/>
    <m/>
    <s v=""/>
    <n v="26"/>
    <n v="24"/>
    <n v="1"/>
    <n v="4.1666666666666664E-2"/>
    <n v="0"/>
    <n v="2"/>
    <n v="7.6923076923076927E-2"/>
    <n v="26"/>
    <n v="24"/>
    <n v="2"/>
    <n v="7.6923076923076927E-2"/>
  </r>
  <r>
    <x v="9"/>
    <x v="36"/>
    <s v="MUSCAT"/>
    <m/>
    <m/>
    <m/>
    <m/>
    <s v=""/>
    <n v="450"/>
    <n v="408"/>
    <n v="384"/>
    <n v="0.94117647058823528"/>
    <n v="0"/>
    <n v="42"/>
    <n v="9.3333333333333338E-2"/>
    <n v="450"/>
    <n v="408"/>
    <n v="42"/>
    <n v="9.3333333333333338E-2"/>
  </r>
  <r>
    <x v="9"/>
    <x v="37"/>
    <s v="ISLAMABAD"/>
    <m/>
    <m/>
    <m/>
    <m/>
    <s v=""/>
    <n v="845"/>
    <n v="505"/>
    <n v="165"/>
    <n v="0.32673267326732675"/>
    <n v="14"/>
    <n v="340"/>
    <n v="0.39580908032596041"/>
    <n v="845"/>
    <n v="519"/>
    <n v="340"/>
    <n v="0.39580908032596041"/>
  </r>
  <r>
    <x v="9"/>
    <x v="38"/>
    <s v="LIMA"/>
    <m/>
    <m/>
    <m/>
    <m/>
    <s v=""/>
    <n v="20"/>
    <n v="17"/>
    <n v="0"/>
    <n v="0"/>
    <n v="0"/>
    <n v="3"/>
    <n v="0.15"/>
    <n v="20"/>
    <n v="17"/>
    <n v="3"/>
    <n v="0.15"/>
  </r>
  <r>
    <x v="9"/>
    <x v="39"/>
    <s v="MANILA"/>
    <m/>
    <m/>
    <m/>
    <m/>
    <s v=""/>
    <n v="484"/>
    <n v="447"/>
    <n v="258"/>
    <n v="0.57718120805369133"/>
    <n v="1"/>
    <n v="37"/>
    <n v="7.628865979381444E-2"/>
    <n v="484"/>
    <n v="448"/>
    <n v="37"/>
    <n v="7.628865979381444E-2"/>
  </r>
  <r>
    <x v="9"/>
    <x v="77"/>
    <s v="DOHA"/>
    <m/>
    <m/>
    <m/>
    <m/>
    <s v=""/>
    <n v="1942"/>
    <n v="1845"/>
    <n v="1489"/>
    <n v="0.80704607046070465"/>
    <n v="0"/>
    <n v="97"/>
    <n v="4.9948506694129764E-2"/>
    <n v="1942"/>
    <n v="1845"/>
    <n v="97"/>
    <n v="4.9948506694129764E-2"/>
  </r>
  <r>
    <x v="9"/>
    <x v="40"/>
    <s v="BUCHAREST"/>
    <m/>
    <m/>
    <m/>
    <m/>
    <s v=""/>
    <n v="608"/>
    <n v="494"/>
    <n v="282"/>
    <n v="0.57085020242914974"/>
    <n v="0"/>
    <n v="114"/>
    <n v="0.1875"/>
    <n v="608"/>
    <n v="494"/>
    <n v="114"/>
    <n v="0.1875"/>
  </r>
  <r>
    <x v="9"/>
    <x v="41"/>
    <s v="KAZAN"/>
    <m/>
    <m/>
    <m/>
    <m/>
    <s v=""/>
    <n v="2501"/>
    <n v="2441"/>
    <n v="174"/>
    <n v="7.1282261368291688E-2"/>
    <n v="0"/>
    <n v="60"/>
    <n v="2.3990403838464614E-2"/>
    <n v="2501"/>
    <n v="2441"/>
    <n v="60"/>
    <n v="2.3990403838464614E-2"/>
  </r>
  <r>
    <x v="9"/>
    <x v="41"/>
    <s v="MOSCOW"/>
    <m/>
    <m/>
    <m/>
    <m/>
    <s v=""/>
    <n v="17190"/>
    <n v="15109"/>
    <n v="3277"/>
    <n v="0.21689059500959693"/>
    <n v="5"/>
    <n v="2081"/>
    <n v="0.12102355335853446"/>
    <n v="17190"/>
    <n v="15114"/>
    <n v="2081"/>
    <n v="0.12102355335853446"/>
  </r>
  <r>
    <x v="9"/>
    <x v="41"/>
    <s v="ST. PETERSBURG"/>
    <m/>
    <m/>
    <m/>
    <m/>
    <s v=""/>
    <n v="3621"/>
    <n v="3301"/>
    <n v="1340"/>
    <n v="0.40593759466828233"/>
    <n v="0"/>
    <n v="320"/>
    <n v="8.8373377520022098E-2"/>
    <n v="3621"/>
    <n v="3301"/>
    <n v="320"/>
    <n v="8.8373377520022098E-2"/>
  </r>
  <r>
    <x v="9"/>
    <x v="41"/>
    <s v="YEKATERINBURG"/>
    <m/>
    <m/>
    <m/>
    <m/>
    <s v=""/>
    <n v="4283"/>
    <n v="4230"/>
    <n v="2441"/>
    <n v="0.57706855791962175"/>
    <n v="0"/>
    <n v="53"/>
    <n v="1.2374503852439879E-2"/>
    <n v="4283"/>
    <n v="4230"/>
    <n v="53"/>
    <n v="1.2374503852439879E-2"/>
  </r>
  <r>
    <x v="9"/>
    <x v="42"/>
    <s v="RIYADH"/>
    <m/>
    <m/>
    <m/>
    <m/>
    <s v=""/>
    <n v="1407"/>
    <n v="1203"/>
    <n v="944"/>
    <n v="0.78470490440565255"/>
    <n v="0"/>
    <n v="204"/>
    <n v="0.14498933901918976"/>
    <n v="1407"/>
    <n v="1203"/>
    <n v="204"/>
    <n v="0.14498933901918976"/>
  </r>
  <r>
    <x v="9"/>
    <x v="44"/>
    <s v="BELGRADE"/>
    <m/>
    <m/>
    <m/>
    <m/>
    <s v=""/>
    <n v="461"/>
    <n v="412"/>
    <n v="209"/>
    <n v="0.50728155339805825"/>
    <n v="0"/>
    <n v="49"/>
    <n v="0.10629067245119306"/>
    <n v="461"/>
    <n v="412"/>
    <n v="49"/>
    <n v="0.10629067245119306"/>
  </r>
  <r>
    <x v="9"/>
    <x v="44"/>
    <s v="SUBOTICA"/>
    <m/>
    <m/>
    <m/>
    <m/>
    <s v=""/>
    <n v="109"/>
    <n v="103"/>
    <n v="34"/>
    <n v="0.3300970873786408"/>
    <n v="0"/>
    <n v="6"/>
    <n v="5.5045871559633031E-2"/>
    <n v="109"/>
    <n v="103"/>
    <n v="6"/>
    <n v="5.5045871559633031E-2"/>
  </r>
  <r>
    <x v="9"/>
    <x v="79"/>
    <s v="SINGAPORE"/>
    <m/>
    <m/>
    <m/>
    <m/>
    <s v=""/>
    <n v="275"/>
    <n v="243"/>
    <n v="108"/>
    <n v="0.44444444444444442"/>
    <n v="0"/>
    <n v="32"/>
    <n v="0.11636363636363636"/>
    <n v="275"/>
    <n v="243"/>
    <n v="32"/>
    <n v="0.11636363636363636"/>
  </r>
  <r>
    <x v="9"/>
    <x v="45"/>
    <s v="BRATISLAVA"/>
    <m/>
    <m/>
    <m/>
    <m/>
    <s v=""/>
    <n v="0"/>
    <n v="0"/>
    <n v="0"/>
    <s v=""/>
    <n v="19"/>
    <n v="0"/>
    <n v="0"/>
    <s v=""/>
    <n v="19"/>
    <s v=""/>
    <s v=""/>
  </r>
  <r>
    <x v="9"/>
    <x v="47"/>
    <s v="PRETORIA"/>
    <m/>
    <m/>
    <m/>
    <m/>
    <s v=""/>
    <n v="840"/>
    <n v="817"/>
    <n v="244"/>
    <n v="0.29865361077111385"/>
    <n v="0"/>
    <n v="23"/>
    <n v="2.7380952380952381E-2"/>
    <n v="840"/>
    <n v="817"/>
    <n v="23"/>
    <n v="2.7380952380952381E-2"/>
  </r>
  <r>
    <x v="9"/>
    <x v="48"/>
    <s v="SEOUL"/>
    <m/>
    <m/>
    <m/>
    <m/>
    <s v=""/>
    <n v="40"/>
    <n v="31"/>
    <n v="0"/>
    <n v="0"/>
    <n v="0"/>
    <n v="9"/>
    <n v="0.22500000000000001"/>
    <n v="40"/>
    <n v="31"/>
    <n v="9"/>
    <n v="0.22500000000000001"/>
  </r>
  <r>
    <x v="9"/>
    <x v="80"/>
    <s v="MADRID"/>
    <m/>
    <m/>
    <m/>
    <m/>
    <s v=""/>
    <n v="1"/>
    <n v="1"/>
    <n v="0"/>
    <n v="0"/>
    <n v="0"/>
    <n v="0"/>
    <n v="0"/>
    <n v="1"/>
    <n v="1"/>
    <s v=""/>
    <s v=""/>
  </r>
  <r>
    <x v="9"/>
    <x v="50"/>
    <s v="TAIPEI"/>
    <m/>
    <m/>
    <m/>
    <m/>
    <s v=""/>
    <n v="13"/>
    <n v="12"/>
    <n v="6"/>
    <n v="0.5"/>
    <n v="0"/>
    <n v="1"/>
    <n v="7.6923076923076927E-2"/>
    <n v="13"/>
    <n v="12"/>
    <n v="1"/>
    <n v="7.6923076923076927E-2"/>
  </r>
  <r>
    <x v="9"/>
    <x v="51"/>
    <s v="BANGKOK"/>
    <m/>
    <m/>
    <m/>
    <m/>
    <s v=""/>
    <n v="1020"/>
    <n v="975"/>
    <n v="266"/>
    <n v="0.27282051282051284"/>
    <n v="2"/>
    <n v="45"/>
    <n v="4.4031311154598823E-2"/>
    <n v="1020"/>
    <n v="977"/>
    <n v="45"/>
    <n v="4.4031311154598823E-2"/>
  </r>
  <r>
    <x v="9"/>
    <x v="52"/>
    <s v="TUNIS"/>
    <m/>
    <m/>
    <m/>
    <m/>
    <s v=""/>
    <n v="517"/>
    <n v="210"/>
    <n v="86"/>
    <n v="0.40952380952380951"/>
    <n v="0"/>
    <n v="307"/>
    <n v="0.5938104448742747"/>
    <n v="517"/>
    <n v="210"/>
    <n v="307"/>
    <n v="0.5938104448742747"/>
  </r>
  <r>
    <x v="9"/>
    <x v="53"/>
    <s v="ANKARA"/>
    <m/>
    <m/>
    <m/>
    <m/>
    <s v=""/>
    <n v="3807"/>
    <n v="3142"/>
    <n v="1850"/>
    <n v="0.58879694462126031"/>
    <n v="0"/>
    <n v="665"/>
    <n v="0.17467822432361441"/>
    <n v="3807"/>
    <n v="3142"/>
    <n v="665"/>
    <n v="0.17467822432361441"/>
  </r>
  <r>
    <x v="9"/>
    <x v="53"/>
    <s v="ISTANBUL"/>
    <m/>
    <m/>
    <m/>
    <m/>
    <s v=""/>
    <n v="15724"/>
    <n v="14023"/>
    <n v="9967"/>
    <n v="0.71076089281894028"/>
    <n v="3"/>
    <n v="1701"/>
    <n v="0.10815794493546131"/>
    <n v="15724"/>
    <n v="14026"/>
    <n v="1701"/>
    <n v="0.10815794493546131"/>
  </r>
  <r>
    <x v="9"/>
    <x v="54"/>
    <s v="BEREHOVE"/>
    <m/>
    <m/>
    <m/>
    <m/>
    <s v=""/>
    <n v="147"/>
    <n v="140"/>
    <n v="105"/>
    <n v="0.75"/>
    <n v="0"/>
    <n v="7"/>
    <n v="4.7619047619047616E-2"/>
    <n v="147"/>
    <n v="140"/>
    <n v="7"/>
    <n v="4.7619047619047616E-2"/>
  </r>
  <r>
    <x v="9"/>
    <x v="54"/>
    <s v="KYIV"/>
    <m/>
    <m/>
    <m/>
    <m/>
    <s v=""/>
    <n v="200"/>
    <n v="191"/>
    <n v="162"/>
    <n v="0.84816753926701571"/>
    <n v="0"/>
    <n v="9"/>
    <n v="4.4999999999999998E-2"/>
    <n v="200"/>
    <n v="191"/>
    <n v="9"/>
    <n v="4.4999999999999998E-2"/>
  </r>
  <r>
    <x v="9"/>
    <x v="54"/>
    <s v="UZHHOROD"/>
    <m/>
    <m/>
    <m/>
    <m/>
    <s v=""/>
    <n v="424"/>
    <n v="405"/>
    <n v="270"/>
    <n v="0.66666666666666663"/>
    <n v="1"/>
    <n v="19"/>
    <n v="4.4705882352941179E-2"/>
    <n v="424"/>
    <n v="406"/>
    <n v="19"/>
    <n v="4.4705882352941179E-2"/>
  </r>
  <r>
    <x v="9"/>
    <x v="55"/>
    <s v="ABU DHABI"/>
    <m/>
    <m/>
    <m/>
    <m/>
    <s v=""/>
    <n v="5481"/>
    <n v="3220"/>
    <n v="1649"/>
    <n v="0.51211180124223599"/>
    <n v="1"/>
    <n v="2261"/>
    <n v="0.41244071506749364"/>
    <n v="5481"/>
    <n v="3221"/>
    <n v="2261"/>
    <n v="0.41244071506749364"/>
  </r>
  <r>
    <x v="9"/>
    <x v="56"/>
    <s v="LONDON"/>
    <m/>
    <m/>
    <m/>
    <m/>
    <s v=""/>
    <n v="1583"/>
    <n v="1500"/>
    <n v="937"/>
    <n v="0.6246666666666667"/>
    <n v="1"/>
    <n v="83"/>
    <n v="5.2398989898989896E-2"/>
    <n v="1583"/>
    <n v="1501"/>
    <n v="83"/>
    <n v="5.2398989898989896E-2"/>
  </r>
  <r>
    <x v="9"/>
    <x v="57"/>
    <s v="CHICAGO, IL"/>
    <m/>
    <m/>
    <m/>
    <m/>
    <s v=""/>
    <n v="126"/>
    <n v="123"/>
    <n v="26"/>
    <n v="0.21138211382113822"/>
    <n v="1"/>
    <n v="3"/>
    <n v="2.3622047244094488E-2"/>
    <n v="126"/>
    <n v="124"/>
    <n v="3"/>
    <n v="2.3622047244094488E-2"/>
  </r>
  <r>
    <x v="9"/>
    <x v="57"/>
    <s v="LOS ANGELES, CA"/>
    <m/>
    <m/>
    <m/>
    <m/>
    <s v=""/>
    <n v="379"/>
    <n v="367"/>
    <n v="102"/>
    <n v="0.27792915531335149"/>
    <n v="1"/>
    <n v="12"/>
    <n v="3.1578947368421054E-2"/>
    <n v="379"/>
    <n v="368"/>
    <n v="12"/>
    <n v="3.1578947368421054E-2"/>
  </r>
  <r>
    <x v="9"/>
    <x v="57"/>
    <s v="NEW YORK, NY"/>
    <m/>
    <m/>
    <m/>
    <m/>
    <s v=""/>
    <n v="193"/>
    <n v="191"/>
    <n v="48"/>
    <n v="0.2513089005235602"/>
    <n v="0"/>
    <n v="2"/>
    <n v="1.0362694300518135E-2"/>
    <n v="193"/>
    <n v="191"/>
    <n v="2"/>
    <n v="1.0362694300518135E-2"/>
  </r>
  <r>
    <x v="9"/>
    <x v="57"/>
    <s v="WASHINGTON, DC"/>
    <m/>
    <m/>
    <m/>
    <m/>
    <s v=""/>
    <n v="137"/>
    <n v="134"/>
    <n v="71"/>
    <n v="0.52985074626865669"/>
    <n v="0"/>
    <n v="3"/>
    <n v="2.1897810218978103E-2"/>
    <n v="137"/>
    <n v="134"/>
    <n v="3"/>
    <n v="2.1897810218978103E-2"/>
  </r>
  <r>
    <x v="9"/>
    <x v="90"/>
    <s v="TASHKENT"/>
    <m/>
    <m/>
    <m/>
    <m/>
    <s v=""/>
    <n v="958"/>
    <n v="929"/>
    <n v="249"/>
    <n v="0.26803013993541441"/>
    <n v="138"/>
    <n v="29"/>
    <n v="2.6459854014598539E-2"/>
    <n v="958"/>
    <n v="1067"/>
    <n v="29"/>
    <n v="2.6459854014598539E-2"/>
  </r>
  <r>
    <x v="9"/>
    <x v="58"/>
    <s v="HANOI"/>
    <m/>
    <m/>
    <m/>
    <m/>
    <s v=""/>
    <n v="668"/>
    <n v="640"/>
    <n v="170"/>
    <n v="0.265625"/>
    <n v="0"/>
    <n v="28"/>
    <n v="4.1916167664670656E-2"/>
    <n v="668"/>
    <n v="640"/>
    <n v="28"/>
    <n v="4.1916167664670656E-2"/>
  </r>
  <r>
    <x v="9"/>
    <x v="58"/>
    <s v="HO CHI MINH"/>
    <m/>
    <m/>
    <m/>
    <m/>
    <s v=""/>
    <n v="454"/>
    <n v="385"/>
    <n v="68"/>
    <n v="0.17662337662337663"/>
    <n v="0"/>
    <n v="69"/>
    <n v="0.15198237885462554"/>
    <n v="454"/>
    <n v="385"/>
    <n v="69"/>
    <n v="0.15198237885462554"/>
  </r>
  <r>
    <x v="10"/>
    <x v="10"/>
    <s v="BEIJING"/>
    <m/>
    <m/>
    <m/>
    <m/>
    <s v=""/>
    <n v="81"/>
    <n v="76"/>
    <n v="6"/>
    <n v="7.8947368421052627E-2"/>
    <n v="0"/>
    <n v="2"/>
    <n v="2.564102564102564E-2"/>
    <n v="81"/>
    <n v="76"/>
    <n v="2"/>
    <n v="2.564102564102564E-2"/>
  </r>
  <r>
    <x v="10"/>
    <x v="20"/>
    <s v="NEW DELHI"/>
    <m/>
    <m/>
    <m/>
    <m/>
    <s v=""/>
    <n v="1861"/>
    <n v="1742"/>
    <n v="75"/>
    <n v="4.3053960964408729E-2"/>
    <n v="0"/>
    <n v="102"/>
    <n v="5.5314533622559656E-2"/>
    <n v="1861"/>
    <n v="1742"/>
    <n v="102"/>
    <n v="5.5314533622559656E-2"/>
  </r>
  <r>
    <x v="10"/>
    <x v="41"/>
    <s v="MOSCOW"/>
    <m/>
    <m/>
    <m/>
    <m/>
    <s v=""/>
    <n v="198"/>
    <n v="181"/>
    <n v="54"/>
    <n v="0.2983425414364641"/>
    <n v="0"/>
    <n v="12"/>
    <n v="6.2176165803108807E-2"/>
    <n v="198"/>
    <n v="181"/>
    <n v="12"/>
    <n v="6.2176165803108807E-2"/>
  </r>
  <r>
    <x v="10"/>
    <x v="56"/>
    <s v="LONDON"/>
    <m/>
    <m/>
    <m/>
    <m/>
    <s v=""/>
    <n v="2096"/>
    <n v="2049"/>
    <n v="162"/>
    <n v="7.9062957540263545E-2"/>
    <n v="3"/>
    <n v="13"/>
    <n v="6.2953995157384989E-3"/>
    <n v="2096"/>
    <n v="2052"/>
    <n v="13"/>
    <n v="6.2953995157384989E-3"/>
  </r>
  <r>
    <x v="10"/>
    <x v="57"/>
    <s v="WASHINGTON, DC"/>
    <m/>
    <m/>
    <m/>
    <m/>
    <s v=""/>
    <n v="3479"/>
    <n v="3359"/>
    <n v="132"/>
    <n v="3.9297409943435543E-2"/>
    <n v="2"/>
    <n v="17"/>
    <n v="5.0325636471284787E-3"/>
    <n v="3479"/>
    <n v="3361"/>
    <n v="17"/>
    <n v="5.0325636471284787E-3"/>
  </r>
  <r>
    <x v="11"/>
    <x v="0"/>
    <s v="TIRANA"/>
    <n v="0"/>
    <n v="0"/>
    <n v="0"/>
    <n v="0"/>
    <s v=""/>
    <n v="229"/>
    <n v="226"/>
    <n v="143"/>
    <n v="0.63274336283185839"/>
    <n v="0"/>
    <n v="3"/>
    <n v="1.3100436681222707E-2"/>
    <n v="229"/>
    <n v="226"/>
    <n v="3"/>
    <n v="1.3100436681222707E-2"/>
  </r>
  <r>
    <x v="11"/>
    <x v="0"/>
    <s v="VLORE"/>
    <n v="0"/>
    <n v="0"/>
    <n v="0"/>
    <n v="0"/>
    <s v=""/>
    <n v="49"/>
    <n v="48"/>
    <n v="42"/>
    <n v="0.875"/>
    <n v="0"/>
    <n v="1"/>
    <n v="2.0408163265306121E-2"/>
    <n v="49"/>
    <n v="48"/>
    <n v="1"/>
    <n v="2.0408163265306121E-2"/>
  </r>
  <r>
    <x v="11"/>
    <x v="1"/>
    <s v="ALGIERS"/>
    <n v="0"/>
    <n v="0"/>
    <n v="0"/>
    <n v="0"/>
    <s v=""/>
    <n v="17824"/>
    <n v="9943"/>
    <n v="8023"/>
    <n v="0.80689932615910687"/>
    <n v="143"/>
    <n v="7738"/>
    <n v="0.43413375224416517"/>
    <n v="17824"/>
    <n v="10086"/>
    <n v="7738"/>
    <n v="0.43413375224416517"/>
  </r>
  <r>
    <x v="11"/>
    <x v="59"/>
    <s v="LUANDA"/>
    <n v="0"/>
    <n v="0"/>
    <n v="0"/>
    <n v="0"/>
    <s v=""/>
    <n v="1034"/>
    <n v="787"/>
    <n v="147"/>
    <n v="0.18678526048284624"/>
    <n v="0"/>
    <n v="247"/>
    <n v="0.23887814313346228"/>
    <n v="1034"/>
    <n v="787"/>
    <n v="247"/>
    <n v="0.23887814313346228"/>
  </r>
  <r>
    <x v="11"/>
    <x v="2"/>
    <s v="BUENOS AIRES"/>
    <n v="0"/>
    <n v="0"/>
    <n v="0"/>
    <n v="0"/>
    <s v=""/>
    <n v="64"/>
    <n v="64"/>
    <n v="55"/>
    <n v="0.859375"/>
    <n v="0"/>
    <n v="0"/>
    <n v="0"/>
    <n v="64"/>
    <n v="64"/>
    <s v=""/>
    <s v=""/>
  </r>
  <r>
    <x v="11"/>
    <x v="84"/>
    <s v="YEREVAN"/>
    <n v="0"/>
    <n v="0"/>
    <n v="0"/>
    <n v="0"/>
    <s v=""/>
    <n v="12465"/>
    <n v="10336"/>
    <n v="3728"/>
    <n v="0.36068111455108359"/>
    <n v="1"/>
    <n v="2128"/>
    <n v="0.17071801042920176"/>
    <n v="12465"/>
    <n v="10337"/>
    <n v="2128"/>
    <n v="0.17071801042920176"/>
  </r>
  <r>
    <x v="11"/>
    <x v="3"/>
    <s v="ADELAIDE"/>
    <n v="0"/>
    <n v="0"/>
    <n v="0"/>
    <n v="0"/>
    <s v=""/>
    <n v="56"/>
    <n v="55"/>
    <n v="10"/>
    <n v="0.18181818181818182"/>
    <n v="0"/>
    <n v="1"/>
    <n v="1.7857142857142856E-2"/>
    <n v="56"/>
    <n v="55"/>
    <n v="1"/>
    <n v="1.7857142857142856E-2"/>
  </r>
  <r>
    <x v="11"/>
    <x v="3"/>
    <s v="BRISBANE"/>
    <n v="0"/>
    <n v="0"/>
    <n v="0"/>
    <n v="0"/>
    <s v=""/>
    <n v="187"/>
    <n v="187"/>
    <n v="185"/>
    <n v="0.98930481283422456"/>
    <n v="0"/>
    <n v="0"/>
    <n v="0"/>
    <n v="187"/>
    <n v="187"/>
    <s v=""/>
    <s v=""/>
  </r>
  <r>
    <x v="11"/>
    <x v="3"/>
    <s v="CANBERRA"/>
    <n v="0"/>
    <n v="0"/>
    <n v="0"/>
    <n v="0"/>
    <s v=""/>
    <n v="90"/>
    <n v="89"/>
    <n v="20"/>
    <n v="0.2247191011235955"/>
    <n v="0"/>
    <n v="1"/>
    <n v="1.1111111111111112E-2"/>
    <n v="90"/>
    <n v="89"/>
    <n v="1"/>
    <n v="1.1111111111111112E-2"/>
  </r>
  <r>
    <x v="11"/>
    <x v="3"/>
    <s v="MELBOURNE"/>
    <n v="2"/>
    <n v="1"/>
    <n v="0"/>
    <n v="1"/>
    <n v="0.5"/>
    <n v="791"/>
    <n v="784"/>
    <n v="22"/>
    <n v="2.8061224489795918E-2"/>
    <n v="0"/>
    <n v="7"/>
    <n v="8.8495575221238937E-3"/>
    <n v="793"/>
    <n v="785"/>
    <n v="8"/>
    <n v="1.0088272383354351E-2"/>
  </r>
  <r>
    <x v="11"/>
    <x v="3"/>
    <s v="PERTH"/>
    <n v="0"/>
    <n v="0"/>
    <n v="0"/>
    <n v="0"/>
    <s v=""/>
    <n v="151"/>
    <n v="145"/>
    <n v="21"/>
    <n v="0.14482758620689656"/>
    <n v="0"/>
    <n v="6"/>
    <n v="3.9735099337748346E-2"/>
    <n v="151"/>
    <n v="145"/>
    <n v="6"/>
    <n v="3.9735099337748346E-2"/>
  </r>
  <r>
    <x v="11"/>
    <x v="3"/>
    <s v="SYDNEY"/>
    <n v="0"/>
    <n v="0"/>
    <n v="0"/>
    <n v="0"/>
    <s v=""/>
    <n v="221"/>
    <n v="221"/>
    <n v="61"/>
    <n v="0.27601809954751133"/>
    <n v="7"/>
    <n v="3"/>
    <n v="1.2987012987012988E-2"/>
    <n v="221"/>
    <n v="228"/>
    <n v="3"/>
    <n v="1.2987012987012988E-2"/>
  </r>
  <r>
    <x v="11"/>
    <x v="60"/>
    <s v="VIENNA"/>
    <n v="0"/>
    <n v="0"/>
    <n v="0"/>
    <n v="0"/>
    <s v=""/>
    <n v="12"/>
    <n v="11"/>
    <n v="11"/>
    <n v="1"/>
    <n v="0"/>
    <n v="1"/>
    <n v="8.3333333333333329E-2"/>
    <n v="12"/>
    <n v="11"/>
    <n v="1"/>
    <n v="8.3333333333333329E-2"/>
  </r>
  <r>
    <x v="11"/>
    <x v="4"/>
    <s v="BAKU"/>
    <n v="0"/>
    <n v="0"/>
    <n v="0"/>
    <n v="0"/>
    <s v=""/>
    <n v="2180"/>
    <n v="2137"/>
    <n v="1105"/>
    <n v="0.51708001871782872"/>
    <n v="0"/>
    <n v="43"/>
    <n v="1.9724770642201836E-2"/>
    <n v="2180"/>
    <n v="2137"/>
    <n v="43"/>
    <n v="1.9724770642201836E-2"/>
  </r>
  <r>
    <x v="11"/>
    <x v="103"/>
    <s v="MANAMA"/>
    <n v="0"/>
    <n v="0"/>
    <n v="0"/>
    <n v="0"/>
    <s v=""/>
    <n v="6178"/>
    <n v="5543"/>
    <n v="5419"/>
    <n v="0.97762944254014073"/>
    <n v="0"/>
    <n v="635"/>
    <n v="0.10278407251537715"/>
    <n v="6178"/>
    <n v="5543"/>
    <n v="635"/>
    <n v="0.10278407251537715"/>
  </r>
  <r>
    <x v="11"/>
    <x v="92"/>
    <s v="DHAKA"/>
    <n v="0"/>
    <n v="0"/>
    <n v="0"/>
    <n v="0"/>
    <s v=""/>
    <n v="11111"/>
    <n v="6525"/>
    <n v="6441"/>
    <n v="0.98712643678160916"/>
    <n v="32"/>
    <n v="4554"/>
    <n v="0.40986409864098639"/>
    <n v="11111"/>
    <n v="6557"/>
    <n v="4554"/>
    <n v="0.40986409864098639"/>
  </r>
  <r>
    <x v="11"/>
    <x v="85"/>
    <s v="MINSK"/>
    <n v="0"/>
    <n v="0"/>
    <n v="0"/>
    <n v="0"/>
    <s v=""/>
    <n v="36416"/>
    <n v="36127"/>
    <n v="28104"/>
    <n v="0.77792232955960916"/>
    <n v="5"/>
    <n v="284"/>
    <n v="7.7987697715289983E-3"/>
    <n v="36416"/>
    <n v="36132"/>
    <n v="284"/>
    <n v="7.7987697715289983E-3"/>
  </r>
  <r>
    <x v="11"/>
    <x v="61"/>
    <s v="BRUSSELS"/>
    <n v="0"/>
    <n v="0"/>
    <n v="0"/>
    <n v="0"/>
    <s v=""/>
    <n v="8"/>
    <n v="6"/>
    <n v="3"/>
    <n v="0.5"/>
    <n v="0"/>
    <n v="2"/>
    <n v="0.25"/>
    <n v="8"/>
    <n v="6"/>
    <n v="2"/>
    <n v="0.25"/>
  </r>
  <r>
    <x v="11"/>
    <x v="105"/>
    <s v="LA PAZ"/>
    <n v="0"/>
    <n v="0"/>
    <n v="0"/>
    <n v="0"/>
    <s v=""/>
    <n v="716"/>
    <n v="514"/>
    <n v="176"/>
    <n v="0.34241245136186771"/>
    <n v="0"/>
    <n v="202"/>
    <n v="0.28212290502793297"/>
    <n v="716"/>
    <n v="514"/>
    <n v="202"/>
    <n v="0.28212290502793297"/>
  </r>
  <r>
    <x v="11"/>
    <x v="5"/>
    <s v="SARAJEVO"/>
    <n v="0"/>
    <n v="0"/>
    <n v="0"/>
    <n v="0"/>
    <s v=""/>
    <n v="84"/>
    <n v="80"/>
    <n v="69"/>
    <n v="0.86250000000000004"/>
    <n v="0"/>
    <n v="4"/>
    <n v="4.7619047619047616E-2"/>
    <n v="84"/>
    <n v="80"/>
    <n v="4"/>
    <n v="4.7619047619047616E-2"/>
  </r>
  <r>
    <x v="11"/>
    <x v="6"/>
    <s v="BELO HORIZONTE"/>
    <n v="0"/>
    <n v="0"/>
    <n v="0"/>
    <n v="0"/>
    <s v=""/>
    <n v="9"/>
    <n v="9"/>
    <n v="9"/>
    <n v="1"/>
    <n v="0"/>
    <n v="0"/>
    <n v="0"/>
    <n v="9"/>
    <n v="9"/>
    <s v=""/>
    <s v=""/>
  </r>
  <r>
    <x v="11"/>
    <x v="6"/>
    <s v="BRASILIA"/>
    <n v="0"/>
    <n v="0"/>
    <n v="0"/>
    <n v="0"/>
    <s v=""/>
    <n v="13"/>
    <n v="13"/>
    <n v="3"/>
    <n v="0.23076923076923078"/>
    <n v="0"/>
    <n v="0"/>
    <n v="0"/>
    <n v="13"/>
    <n v="13"/>
    <s v=""/>
    <s v=""/>
  </r>
  <r>
    <x v="11"/>
    <x v="6"/>
    <s v="CURITIBA"/>
    <n v="1"/>
    <n v="1"/>
    <n v="1"/>
    <n v="0"/>
    <n v="0"/>
    <n v="27"/>
    <n v="27"/>
    <n v="27"/>
    <n v="1"/>
    <n v="0"/>
    <n v="0"/>
    <n v="0"/>
    <n v="28"/>
    <n v="28"/>
    <s v=""/>
    <s v=""/>
  </r>
  <r>
    <x v="11"/>
    <x v="6"/>
    <s v="PORTO ALEGRE"/>
    <n v="0"/>
    <n v="0"/>
    <n v="0"/>
    <n v="0"/>
    <s v=""/>
    <n v="5"/>
    <n v="5"/>
    <n v="5"/>
    <n v="1"/>
    <n v="0"/>
    <n v="0"/>
    <n v="0"/>
    <n v="5"/>
    <n v="5"/>
    <s v=""/>
    <s v=""/>
  </r>
  <r>
    <x v="11"/>
    <x v="6"/>
    <s v="RECIFE"/>
    <n v="0"/>
    <n v="0"/>
    <n v="0"/>
    <n v="0"/>
    <s v=""/>
    <n v="22"/>
    <n v="20"/>
    <n v="16"/>
    <n v="0.8"/>
    <n v="0"/>
    <n v="2"/>
    <n v="9.0909090909090912E-2"/>
    <n v="22"/>
    <n v="20"/>
    <n v="2"/>
    <n v="9.0909090909090912E-2"/>
  </r>
  <r>
    <x v="11"/>
    <x v="6"/>
    <s v="RIO DE JANEIRO"/>
    <n v="1"/>
    <n v="1"/>
    <n v="0"/>
    <n v="0"/>
    <n v="0"/>
    <n v="28"/>
    <n v="24"/>
    <n v="12"/>
    <n v="0.5"/>
    <n v="0"/>
    <n v="4"/>
    <n v="0.14285714285714285"/>
    <n v="29"/>
    <n v="25"/>
    <n v="4"/>
    <n v="0.13793103448275862"/>
  </r>
  <r>
    <x v="11"/>
    <x v="6"/>
    <s v="SAO PAULO"/>
    <n v="0"/>
    <n v="0"/>
    <n v="0"/>
    <n v="0"/>
    <s v=""/>
    <n v="73"/>
    <n v="64"/>
    <n v="12"/>
    <n v="0.1875"/>
    <n v="0"/>
    <n v="9"/>
    <n v="0.12328767123287671"/>
    <n v="73"/>
    <n v="64"/>
    <n v="9"/>
    <n v="0.12328767123287671"/>
  </r>
  <r>
    <x v="11"/>
    <x v="7"/>
    <s v="SOFIA"/>
    <n v="0"/>
    <n v="0"/>
    <n v="0"/>
    <n v="0"/>
    <s v=""/>
    <n v="206"/>
    <n v="201"/>
    <n v="101"/>
    <n v="0.50248756218905477"/>
    <n v="3"/>
    <n v="2"/>
    <n v="9.7087378640776691E-3"/>
    <n v="206"/>
    <n v="204"/>
    <n v="2"/>
    <n v="9.7087378640776691E-3"/>
  </r>
  <r>
    <x v="11"/>
    <x v="64"/>
    <s v="YAONDE"/>
    <n v="4"/>
    <n v="0"/>
    <n v="0"/>
    <n v="4"/>
    <n v="1"/>
    <n v="3225"/>
    <n v="1811"/>
    <n v="873"/>
    <n v="0.48205411374930979"/>
    <n v="1"/>
    <n v="1413"/>
    <n v="0.43813953488372093"/>
    <n v="3229"/>
    <n v="1812"/>
    <n v="1417"/>
    <n v="0.43883555280272529"/>
  </r>
  <r>
    <x v="11"/>
    <x v="8"/>
    <s v="MONTREAL"/>
    <n v="0"/>
    <n v="0"/>
    <n v="0"/>
    <n v="0"/>
    <s v=""/>
    <n v="622"/>
    <n v="619"/>
    <n v="616"/>
    <n v="0.99515347334410342"/>
    <n v="0"/>
    <n v="3"/>
    <n v="4.8231511254019296E-3"/>
    <n v="622"/>
    <n v="619"/>
    <n v="3"/>
    <n v="4.8231511254019296E-3"/>
  </r>
  <r>
    <x v="11"/>
    <x v="8"/>
    <s v="OTTAWA"/>
    <n v="0"/>
    <n v="0"/>
    <n v="0"/>
    <n v="0"/>
    <s v=""/>
    <n v="145"/>
    <n v="142"/>
    <n v="131"/>
    <n v="0.92253521126760563"/>
    <n v="1"/>
    <n v="2"/>
    <n v="1.3793103448275862E-2"/>
    <n v="145"/>
    <n v="143"/>
    <n v="2"/>
    <n v="1.3793103448275862E-2"/>
  </r>
  <r>
    <x v="11"/>
    <x v="8"/>
    <s v="TORONTO"/>
    <n v="0"/>
    <n v="0"/>
    <n v="0"/>
    <n v="0"/>
    <s v=""/>
    <n v="914"/>
    <n v="900"/>
    <n v="598"/>
    <n v="0.66444444444444439"/>
    <n v="0"/>
    <n v="14"/>
    <n v="1.5317286652078774E-2"/>
    <n v="914"/>
    <n v="900"/>
    <n v="14"/>
    <n v="1.5317286652078774E-2"/>
  </r>
  <r>
    <x v="11"/>
    <x v="8"/>
    <s v="VANCOUVER"/>
    <n v="0"/>
    <n v="0"/>
    <n v="0"/>
    <n v="0"/>
    <s v=""/>
    <n v="524"/>
    <n v="520"/>
    <n v="505"/>
    <n v="0.97115384615384615"/>
    <n v="0"/>
    <n v="4"/>
    <n v="7.6335877862595417E-3"/>
    <n v="524"/>
    <n v="520"/>
    <n v="4"/>
    <n v="7.6335877862595417E-3"/>
  </r>
  <r>
    <x v="11"/>
    <x v="9"/>
    <s v="SANTIAGO DE CHILE"/>
    <n v="0"/>
    <n v="0"/>
    <n v="0"/>
    <n v="0"/>
    <s v=""/>
    <n v="259"/>
    <n v="258"/>
    <n v="256"/>
    <n v="0.99224806201550386"/>
    <n v="0"/>
    <n v="1"/>
    <n v="3.8610038610038611E-3"/>
    <n v="259"/>
    <n v="258"/>
    <n v="1"/>
    <n v="3.8610038610038611E-3"/>
  </r>
  <r>
    <x v="11"/>
    <x v="10"/>
    <s v="BEIJING"/>
    <n v="0"/>
    <n v="0"/>
    <n v="0"/>
    <n v="0"/>
    <s v=""/>
    <n v="3221"/>
    <n v="2986"/>
    <n v="2983"/>
    <n v="0.99899531145344944"/>
    <n v="0"/>
    <n v="235"/>
    <n v="7.2958708475628686E-2"/>
    <n v="3221"/>
    <n v="2986"/>
    <n v="235"/>
    <n v="7.2958708475628686E-2"/>
  </r>
  <r>
    <x v="11"/>
    <x v="10"/>
    <s v="CHONGQING"/>
    <n v="0"/>
    <n v="0"/>
    <n v="0"/>
    <n v="0"/>
    <s v=""/>
    <n v="1086"/>
    <n v="980"/>
    <n v="968"/>
    <n v="0.98775510204081629"/>
    <n v="0"/>
    <n v="106"/>
    <n v="9.7605893186003684E-2"/>
    <n v="1086"/>
    <n v="980"/>
    <n v="106"/>
    <n v="9.7605893186003684E-2"/>
  </r>
  <r>
    <x v="11"/>
    <x v="10"/>
    <s v="GUANGZHOU (CANTON)"/>
    <n v="0"/>
    <n v="0"/>
    <n v="0"/>
    <n v="0"/>
    <s v=""/>
    <n v="3618"/>
    <n v="2490"/>
    <n v="2425"/>
    <n v="0.97389558232931728"/>
    <n v="1"/>
    <n v="1127"/>
    <n v="0.31149806522940854"/>
    <n v="3618"/>
    <n v="2491"/>
    <n v="1127"/>
    <n v="0.31149806522940854"/>
  </r>
  <r>
    <x v="11"/>
    <x v="10"/>
    <s v="SHANGHAI"/>
    <n v="0"/>
    <n v="0"/>
    <n v="0"/>
    <n v="0"/>
    <s v=""/>
    <n v="4947"/>
    <n v="4237"/>
    <n v="2838"/>
    <n v="0.66981354732121789"/>
    <n v="77"/>
    <n v="633"/>
    <n v="0.12795633717404487"/>
    <n v="4947"/>
    <n v="4314"/>
    <n v="633"/>
    <n v="0.12795633717404487"/>
  </r>
  <r>
    <x v="11"/>
    <x v="11"/>
    <s v="BOGOTA"/>
    <n v="0"/>
    <n v="0"/>
    <n v="0"/>
    <n v="0"/>
    <s v=""/>
    <n v="63"/>
    <n v="58"/>
    <n v="57"/>
    <n v="0.98275862068965514"/>
    <n v="0"/>
    <n v="5"/>
    <n v="7.9365079365079361E-2"/>
    <n v="63"/>
    <n v="58"/>
    <n v="5"/>
    <n v="7.9365079365079361E-2"/>
  </r>
  <r>
    <x v="11"/>
    <x v="110"/>
    <s v="BRAZZAVILLE"/>
    <n v="0"/>
    <n v="0"/>
    <n v="0"/>
    <n v="0"/>
    <s v=""/>
    <n v="529"/>
    <n v="318"/>
    <n v="222"/>
    <n v="0.69811320754716977"/>
    <n v="159"/>
    <n v="52"/>
    <n v="9.8298676748582225E-2"/>
    <n v="529"/>
    <n v="477"/>
    <n v="52"/>
    <n v="9.8298676748582225E-2"/>
  </r>
  <r>
    <x v="11"/>
    <x v="65"/>
    <s v="KINSHASA"/>
    <n v="0"/>
    <n v="0"/>
    <n v="0"/>
    <n v="0"/>
    <s v=""/>
    <n v="1376"/>
    <n v="963"/>
    <n v="601"/>
    <n v="0.62409138110072693"/>
    <n v="97"/>
    <n v="316"/>
    <n v="0.22965116279069767"/>
    <n v="1376"/>
    <n v="1060"/>
    <n v="316"/>
    <n v="0.22965116279069767"/>
  </r>
  <r>
    <x v="11"/>
    <x v="138"/>
    <s v="SAN JOSE"/>
    <n v="0"/>
    <n v="0"/>
    <n v="0"/>
    <n v="0"/>
    <s v=""/>
    <n v="11"/>
    <n v="11"/>
    <n v="11"/>
    <n v="1"/>
    <n v="0"/>
    <n v="0"/>
    <n v="0"/>
    <n v="11"/>
    <n v="11"/>
    <s v=""/>
    <s v=""/>
  </r>
  <r>
    <x v="11"/>
    <x v="66"/>
    <s v="ABIDJAN"/>
    <n v="0"/>
    <n v="0"/>
    <n v="0"/>
    <n v="0"/>
    <s v=""/>
    <n v="2369"/>
    <n v="1677"/>
    <n v="1676"/>
    <n v="0.99940369707811572"/>
    <n v="3"/>
    <n v="689"/>
    <n v="0.29084001688476152"/>
    <n v="2369"/>
    <n v="1680"/>
    <n v="689"/>
    <n v="0.29084001688476152"/>
  </r>
  <r>
    <x v="11"/>
    <x v="12"/>
    <s v="ZAGREB"/>
    <n v="0"/>
    <n v="0"/>
    <n v="0"/>
    <n v="0"/>
    <s v=""/>
    <n v="757"/>
    <n v="712"/>
    <n v="647"/>
    <n v="0.9087078651685393"/>
    <n v="0"/>
    <n v="45"/>
    <n v="5.9445178335535004E-2"/>
    <n v="757"/>
    <n v="712"/>
    <n v="45"/>
    <n v="5.9445178335535004E-2"/>
  </r>
  <r>
    <x v="11"/>
    <x v="13"/>
    <s v="HAVANA"/>
    <n v="0"/>
    <n v="0"/>
    <n v="0"/>
    <n v="0"/>
    <s v=""/>
    <n v="6165"/>
    <n v="4475"/>
    <n v="1924"/>
    <n v="0.4299441340782123"/>
    <n v="0"/>
    <n v="1690"/>
    <n v="0.27412814274128144"/>
    <n v="6165"/>
    <n v="4475"/>
    <n v="1690"/>
    <n v="0.27412814274128144"/>
  </r>
  <r>
    <x v="11"/>
    <x v="14"/>
    <s v="NICOSIA"/>
    <n v="0"/>
    <n v="0"/>
    <n v="0"/>
    <n v="0"/>
    <s v=""/>
    <n v="1001"/>
    <n v="904"/>
    <n v="772"/>
    <n v="0.85398230088495575"/>
    <n v="1"/>
    <n v="96"/>
    <n v="9.5904095904095904E-2"/>
    <n v="1001"/>
    <n v="905"/>
    <n v="96"/>
    <n v="9.5904095904095904E-2"/>
  </r>
  <r>
    <x v="11"/>
    <x v="151"/>
    <s v="PRAGUE"/>
    <n v="0"/>
    <n v="0"/>
    <n v="0"/>
    <n v="0"/>
    <s v=""/>
    <n v="1"/>
    <n v="1"/>
    <n v="1"/>
    <n v="1"/>
    <n v="0"/>
    <n v="0"/>
    <n v="0"/>
    <n v="1"/>
    <n v="1"/>
    <s v=""/>
    <s v=""/>
  </r>
  <r>
    <x v="11"/>
    <x v="112"/>
    <s v="SANTO DOMINGO"/>
    <n v="1"/>
    <n v="0"/>
    <n v="0"/>
    <n v="1"/>
    <n v="1"/>
    <n v="4689"/>
    <n v="3550"/>
    <n v="1038"/>
    <n v="0.29239436619718312"/>
    <n v="0"/>
    <n v="1139"/>
    <n v="0.24290893580720835"/>
    <n v="4690"/>
    <n v="3550"/>
    <n v="1140"/>
    <n v="0.24307036247334754"/>
  </r>
  <r>
    <x v="11"/>
    <x v="113"/>
    <s v="QUITO"/>
    <n v="0"/>
    <n v="0"/>
    <n v="0"/>
    <n v="0"/>
    <s v=""/>
    <n v="5618"/>
    <n v="4142"/>
    <n v="4141"/>
    <n v="0.9997585707387735"/>
    <n v="0"/>
    <n v="1476"/>
    <n v="0.26272694909220362"/>
    <n v="5618"/>
    <n v="4142"/>
    <n v="1476"/>
    <n v="0.26272694909220362"/>
  </r>
  <r>
    <x v="11"/>
    <x v="15"/>
    <s v="CAIRO"/>
    <n v="0"/>
    <n v="0"/>
    <n v="0"/>
    <n v="0"/>
    <s v=""/>
    <n v="14711"/>
    <n v="11165"/>
    <n v="5341"/>
    <n v="0.47836990595611284"/>
    <n v="1"/>
    <n v="3446"/>
    <n v="0.23583356145633727"/>
    <n v="14711"/>
    <n v="11166"/>
    <n v="3446"/>
    <n v="0.23583356145633727"/>
  </r>
  <r>
    <x v="11"/>
    <x v="139"/>
    <s v="SAN SALVADOR"/>
    <n v="0"/>
    <n v="0"/>
    <n v="0"/>
    <n v="0"/>
    <s v=""/>
    <n v="12"/>
    <n v="12"/>
    <n v="8"/>
    <n v="0.66666666666666663"/>
    <n v="0"/>
    <n v="0"/>
    <n v="0"/>
    <n v="12"/>
    <n v="12"/>
    <s v=""/>
    <s v=""/>
  </r>
  <r>
    <x v="11"/>
    <x v="152"/>
    <s v="ASMARA"/>
    <n v="2"/>
    <n v="0"/>
    <n v="0"/>
    <n v="2"/>
    <n v="1"/>
    <n v="1277"/>
    <n v="906"/>
    <n v="376"/>
    <n v="0.41501103752759383"/>
    <n v="1"/>
    <n v="370"/>
    <n v="0.28974158183241971"/>
    <n v="1279"/>
    <n v="907"/>
    <n v="372"/>
    <n v="0.29085222830336199"/>
  </r>
  <r>
    <x v="11"/>
    <x v="16"/>
    <s v="ADDIS ABEBA"/>
    <n v="0"/>
    <n v="0"/>
    <n v="0"/>
    <n v="0"/>
    <s v=""/>
    <n v="4587"/>
    <n v="3144"/>
    <n v="1580"/>
    <n v="0.50254452926208648"/>
    <n v="57"/>
    <n v="1386"/>
    <n v="0.30215827338129497"/>
    <n v="4587"/>
    <n v="3201"/>
    <n v="1386"/>
    <n v="0.30215827338129497"/>
  </r>
  <r>
    <x v="11"/>
    <x v="67"/>
    <s v="HELSINKI"/>
    <n v="0"/>
    <n v="0"/>
    <n v="0"/>
    <n v="0"/>
    <s v=""/>
    <n v="4"/>
    <n v="4"/>
    <n v="2"/>
    <n v="0.5"/>
    <n v="0"/>
    <n v="0"/>
    <n v="0"/>
    <n v="4"/>
    <n v="4"/>
    <s v=""/>
    <s v=""/>
  </r>
  <r>
    <x v="11"/>
    <x v="68"/>
    <s v="PARIS"/>
    <n v="0"/>
    <n v="0"/>
    <n v="0"/>
    <n v="0"/>
    <s v=""/>
    <n v="29"/>
    <n v="28"/>
    <n v="25"/>
    <n v="0.8928571428571429"/>
    <n v="1"/>
    <n v="0"/>
    <n v="0"/>
    <n v="29"/>
    <n v="29"/>
    <s v=""/>
    <s v=""/>
  </r>
  <r>
    <x v="11"/>
    <x v="115"/>
    <s v="LIBREVILLE"/>
    <n v="0"/>
    <n v="0"/>
    <n v="0"/>
    <n v="0"/>
    <s v=""/>
    <n v="700"/>
    <n v="464"/>
    <n v="280"/>
    <n v="0.60344827586206895"/>
    <n v="1"/>
    <n v="235"/>
    <n v="0.33571428571428569"/>
    <n v="700"/>
    <n v="465"/>
    <n v="235"/>
    <n v="0.33571428571428569"/>
  </r>
  <r>
    <x v="11"/>
    <x v="17"/>
    <s v="TBILISSI"/>
    <n v="0"/>
    <n v="0"/>
    <n v="0"/>
    <n v="0"/>
    <s v=""/>
    <n v="164"/>
    <n v="147"/>
    <n v="100"/>
    <n v="0.68027210884353739"/>
    <n v="1"/>
    <n v="16"/>
    <n v="9.7560975609756101E-2"/>
    <n v="164"/>
    <n v="148"/>
    <n v="16"/>
    <n v="9.7560975609756101E-2"/>
  </r>
  <r>
    <x v="11"/>
    <x v="18"/>
    <s v="FRANKFURT/MAIN"/>
    <n v="0"/>
    <n v="0"/>
    <n v="0"/>
    <n v="0"/>
    <s v=""/>
    <n v="45"/>
    <n v="43"/>
    <n v="30"/>
    <n v="0.69767441860465118"/>
    <n v="0"/>
    <n v="2"/>
    <n v="4.4444444444444446E-2"/>
    <n v="45"/>
    <n v="43"/>
    <n v="2"/>
    <n v="4.4444444444444446E-2"/>
  </r>
  <r>
    <x v="11"/>
    <x v="86"/>
    <s v="ACCRA"/>
    <n v="0"/>
    <n v="0"/>
    <n v="0"/>
    <n v="0"/>
    <s v=""/>
    <n v="1512"/>
    <n v="923"/>
    <n v="426"/>
    <n v="0.46153846153846156"/>
    <n v="0"/>
    <n v="589"/>
    <n v="0.38955026455026454"/>
    <n v="1512"/>
    <n v="923"/>
    <n v="589"/>
    <n v="0.38955026455026454"/>
  </r>
  <r>
    <x v="11"/>
    <x v="69"/>
    <s v="ATHENS"/>
    <n v="0"/>
    <n v="0"/>
    <n v="0"/>
    <n v="0"/>
    <s v=""/>
    <n v="4"/>
    <n v="4"/>
    <n v="3"/>
    <n v="0.75"/>
    <n v="0"/>
    <n v="0"/>
    <n v="0"/>
    <n v="4"/>
    <n v="4"/>
    <s v=""/>
    <s v=""/>
  </r>
  <r>
    <x v="11"/>
    <x v="116"/>
    <s v="GUATEMALA CITY"/>
    <n v="0"/>
    <n v="0"/>
    <n v="0"/>
    <n v="0"/>
    <s v=""/>
    <n v="9"/>
    <n v="9"/>
    <n v="8"/>
    <n v="0.88888888888888884"/>
    <n v="0"/>
    <n v="0"/>
    <n v="0"/>
    <n v="9"/>
    <n v="9"/>
    <s v=""/>
    <s v=""/>
  </r>
  <r>
    <x v="11"/>
    <x v="19"/>
    <s v="HONG KONG"/>
    <n v="0"/>
    <n v="0"/>
    <n v="0"/>
    <n v="0"/>
    <s v=""/>
    <n v="740"/>
    <n v="714"/>
    <n v="459"/>
    <n v="0.6428571428571429"/>
    <n v="0"/>
    <n v="26"/>
    <n v="3.5135135135135137E-2"/>
    <n v="740"/>
    <n v="714"/>
    <n v="26"/>
    <n v="3.5135135135135137E-2"/>
  </r>
  <r>
    <x v="11"/>
    <x v="70"/>
    <s v="BUDAPEST"/>
    <n v="0"/>
    <n v="0"/>
    <n v="0"/>
    <n v="0"/>
    <s v=""/>
    <n v="11"/>
    <n v="9"/>
    <n v="6"/>
    <n v="0.66666666666666663"/>
    <n v="1"/>
    <n v="1"/>
    <n v="9.0909090909090912E-2"/>
    <n v="11"/>
    <n v="10"/>
    <n v="1"/>
    <n v="9.0909090909090912E-2"/>
  </r>
  <r>
    <x v="11"/>
    <x v="20"/>
    <s v="KOLKATA"/>
    <n v="0"/>
    <n v="0"/>
    <n v="0"/>
    <n v="0"/>
    <s v=""/>
    <n v="6909"/>
    <n v="6115"/>
    <n v="6078"/>
    <n v="0.99394930498773504"/>
    <n v="0"/>
    <n v="794"/>
    <n v="0.11492256477058908"/>
    <n v="6909"/>
    <n v="6115"/>
    <n v="794"/>
    <n v="0.11492256477058908"/>
  </r>
  <r>
    <x v="11"/>
    <x v="20"/>
    <s v="MUMBAI"/>
    <n v="0"/>
    <n v="0"/>
    <n v="0"/>
    <n v="0"/>
    <s v=""/>
    <n v="16413"/>
    <n v="13971"/>
    <n v="11550"/>
    <n v="0.82671247584281726"/>
    <n v="1"/>
    <n v="2441"/>
    <n v="0.14872357277767623"/>
    <n v="16413"/>
    <n v="13972"/>
    <n v="2441"/>
    <n v="0.14872357277767623"/>
  </r>
  <r>
    <x v="11"/>
    <x v="20"/>
    <s v="NEW DELHI"/>
    <n v="0"/>
    <n v="0"/>
    <n v="0"/>
    <n v="0"/>
    <s v=""/>
    <n v="12660"/>
    <n v="9461"/>
    <n v="6394"/>
    <n v="0.67582707958989541"/>
    <n v="23"/>
    <n v="3176"/>
    <n v="0.25086887835703003"/>
    <n v="12660"/>
    <n v="9484"/>
    <n v="3176"/>
    <n v="0.25086887835703003"/>
  </r>
  <r>
    <x v="11"/>
    <x v="21"/>
    <s v="JAKARTA"/>
    <n v="0"/>
    <n v="0"/>
    <n v="0"/>
    <n v="0"/>
    <s v=""/>
    <n v="3770"/>
    <n v="3735"/>
    <n v="2114"/>
    <n v="0.56599732262382862"/>
    <n v="0"/>
    <n v="35"/>
    <n v="9.2838196286472146E-3"/>
    <n v="3770"/>
    <n v="3735"/>
    <n v="35"/>
    <n v="9.2838196286472146E-3"/>
  </r>
  <r>
    <x v="11"/>
    <x v="22"/>
    <s v="TEHERAN"/>
    <n v="0"/>
    <n v="0"/>
    <n v="0"/>
    <n v="0"/>
    <s v=""/>
    <n v="22519"/>
    <n v="18970"/>
    <n v="6946"/>
    <n v="0.36615709014233"/>
    <n v="771"/>
    <n v="16"/>
    <n v="8.0983955053904948E-4"/>
    <n v="22519"/>
    <n v="19741"/>
    <n v="16"/>
    <n v="8.0983955053904948E-4"/>
  </r>
  <r>
    <x v="11"/>
    <x v="87"/>
    <s v="BAGHDAD"/>
    <n v="0"/>
    <n v="0"/>
    <n v="0"/>
    <n v="0"/>
    <s v=""/>
    <n v="4767"/>
    <n v="3330"/>
    <n v="1124"/>
    <n v="0.33753753753753751"/>
    <n v="2"/>
    <n v="1435"/>
    <n v="0.30102790014684289"/>
    <n v="4767"/>
    <n v="3332"/>
    <n v="1435"/>
    <n v="0.30102790014684289"/>
  </r>
  <r>
    <x v="11"/>
    <x v="87"/>
    <s v="ERBIL"/>
    <n v="0"/>
    <n v="0"/>
    <n v="0"/>
    <n v="0"/>
    <s v=""/>
    <n v="1309"/>
    <n v="1039"/>
    <n v="442"/>
    <n v="0.42540904716073147"/>
    <n v="44"/>
    <n v="226"/>
    <n v="0.17265087853323147"/>
    <n v="1309"/>
    <n v="1083"/>
    <n v="226"/>
    <n v="0.17265087853323147"/>
  </r>
  <r>
    <x v="11"/>
    <x v="23"/>
    <s v="DUBLIN"/>
    <n v="0"/>
    <n v="0"/>
    <n v="0"/>
    <n v="0"/>
    <s v=""/>
    <n v="1495"/>
    <n v="1480"/>
    <n v="1145"/>
    <n v="0.77364864864864868"/>
    <n v="0"/>
    <n v="15"/>
    <n v="1.0033444816053512E-2"/>
    <n v="1495"/>
    <n v="1480"/>
    <n v="15"/>
    <n v="1.0033444816053512E-2"/>
  </r>
  <r>
    <x v="11"/>
    <x v="24"/>
    <s v="JERUSALEM"/>
    <n v="0"/>
    <n v="0"/>
    <n v="0"/>
    <n v="0"/>
    <s v=""/>
    <n v="3070"/>
    <n v="2745"/>
    <n v="651"/>
    <n v="0.23715846994535519"/>
    <n v="26"/>
    <n v="299"/>
    <n v="9.7394136807817583E-2"/>
    <n v="3070"/>
    <n v="2771"/>
    <n v="299"/>
    <n v="9.7394136807817583E-2"/>
  </r>
  <r>
    <x v="11"/>
    <x v="24"/>
    <s v="TEL AVIV"/>
    <n v="0"/>
    <n v="0"/>
    <n v="0"/>
    <n v="0"/>
    <s v=""/>
    <n v="830"/>
    <n v="804"/>
    <n v="723"/>
    <n v="0.89925373134328357"/>
    <n v="0"/>
    <n v="26"/>
    <n v="3.1325301204819279E-2"/>
    <n v="830"/>
    <n v="804"/>
    <n v="26"/>
    <n v="3.1325301204819279E-2"/>
  </r>
  <r>
    <x v="11"/>
    <x v="25"/>
    <s v="OSAKA"/>
    <n v="0"/>
    <n v="0"/>
    <n v="0"/>
    <n v="0"/>
    <s v=""/>
    <n v="199"/>
    <n v="199"/>
    <n v="199"/>
    <n v="1"/>
    <n v="0"/>
    <n v="0"/>
    <n v="0"/>
    <n v="199"/>
    <n v="199"/>
    <s v=""/>
    <s v=""/>
  </r>
  <r>
    <x v="11"/>
    <x v="25"/>
    <s v="TOKYO"/>
    <n v="0"/>
    <n v="0"/>
    <n v="0"/>
    <n v="0"/>
    <s v=""/>
    <n v="511"/>
    <n v="504"/>
    <n v="504"/>
    <n v="1"/>
    <n v="0"/>
    <n v="7"/>
    <n v="1.3698630136986301E-2"/>
    <n v="511"/>
    <n v="504"/>
    <n v="7"/>
    <n v="1.3698630136986301E-2"/>
  </r>
  <r>
    <x v="11"/>
    <x v="26"/>
    <s v="AMMAN"/>
    <n v="0"/>
    <n v="0"/>
    <n v="0"/>
    <n v="0"/>
    <s v=""/>
    <n v="4956"/>
    <n v="4242"/>
    <n v="3101"/>
    <n v="0.73102310231023104"/>
    <n v="67"/>
    <n v="647"/>
    <n v="0.13054882970137208"/>
    <n v="4956"/>
    <n v="4309"/>
    <n v="647"/>
    <n v="0.13054882970137208"/>
  </r>
  <r>
    <x v="11"/>
    <x v="27"/>
    <s v="ASTANA"/>
    <n v="0"/>
    <n v="0"/>
    <n v="0"/>
    <n v="0"/>
    <s v=""/>
    <n v="15609"/>
    <n v="14713"/>
    <n v="3926"/>
    <n v="0.26683884999660162"/>
    <n v="11"/>
    <n v="885"/>
    <n v="5.6698058812223714E-2"/>
    <n v="15609"/>
    <n v="14724"/>
    <n v="885"/>
    <n v="5.6698058812223714E-2"/>
  </r>
  <r>
    <x v="11"/>
    <x v="28"/>
    <s v="NAIROBI"/>
    <n v="0"/>
    <n v="0"/>
    <n v="0"/>
    <n v="0"/>
    <s v=""/>
    <n v="3790"/>
    <n v="3324"/>
    <n v="1388"/>
    <n v="0.41756919374247892"/>
    <n v="10"/>
    <n v="456"/>
    <n v="0.12031662269129288"/>
    <n v="3790"/>
    <n v="3334"/>
    <n v="456"/>
    <n v="0.12031662269129288"/>
  </r>
  <r>
    <x v="11"/>
    <x v="98"/>
    <s v="PRISTINA"/>
    <n v="0"/>
    <n v="0"/>
    <n v="0"/>
    <n v="0"/>
    <s v=""/>
    <n v="4039"/>
    <n v="3856"/>
    <n v="3211"/>
    <n v="0.83272821576763489"/>
    <n v="0"/>
    <n v="183"/>
    <n v="4.5308244615003712E-2"/>
    <n v="4039"/>
    <n v="3856"/>
    <n v="183"/>
    <n v="4.5308244615003712E-2"/>
  </r>
  <r>
    <x v="11"/>
    <x v="29"/>
    <s v="KUWAIT"/>
    <n v="0"/>
    <n v="0"/>
    <n v="0"/>
    <n v="0"/>
    <s v=""/>
    <n v="18130"/>
    <n v="17527"/>
    <n v="14821"/>
    <n v="0.84560963085525187"/>
    <n v="0"/>
    <n v="603"/>
    <n v="3.3259790402647545E-2"/>
    <n v="18130"/>
    <n v="17527"/>
    <n v="603"/>
    <n v="3.3259790402647545E-2"/>
  </r>
  <r>
    <x v="11"/>
    <x v="30"/>
    <s v="BEIRUT"/>
    <n v="0"/>
    <n v="0"/>
    <n v="0"/>
    <n v="0"/>
    <s v=""/>
    <n v="11266"/>
    <n v="8797"/>
    <n v="5585"/>
    <n v="0.6348755257474139"/>
    <n v="431"/>
    <n v="2038"/>
    <n v="0.18089827800461566"/>
    <n v="11266"/>
    <n v="9228"/>
    <n v="2038"/>
    <n v="0.18089827800461566"/>
  </r>
  <r>
    <x v="11"/>
    <x v="150"/>
    <s v="BENGHAZI"/>
    <n v="0"/>
    <n v="0"/>
    <n v="0"/>
    <n v="0"/>
    <s v=""/>
    <n v="1453"/>
    <n v="1234"/>
    <n v="804"/>
    <n v="0.65153970826580232"/>
    <n v="8"/>
    <n v="211"/>
    <n v="0.14521679284239505"/>
    <n v="1453"/>
    <n v="1242"/>
    <n v="211"/>
    <n v="0.14521679284239505"/>
  </r>
  <r>
    <x v="11"/>
    <x v="150"/>
    <s v="TRIPOLI"/>
    <n v="0"/>
    <n v="0"/>
    <n v="0"/>
    <n v="0"/>
    <s v=""/>
    <n v="8222"/>
    <n v="5539"/>
    <n v="4481"/>
    <n v="0.80899079256183426"/>
    <n v="625"/>
    <n v="2058"/>
    <n v="0.25030406227195329"/>
    <n v="8222"/>
    <n v="6164"/>
    <n v="2058"/>
    <n v="0.25030406227195329"/>
  </r>
  <r>
    <x v="11"/>
    <x v="99"/>
    <s v="VILNIUS"/>
    <n v="0"/>
    <n v="0"/>
    <n v="0"/>
    <n v="0"/>
    <s v=""/>
    <n v="1"/>
    <n v="1"/>
    <n v="0"/>
    <n v="0"/>
    <n v="0"/>
    <n v="0"/>
    <n v="0"/>
    <n v="1"/>
    <n v="1"/>
    <s v=""/>
    <s v=""/>
  </r>
  <r>
    <x v="11"/>
    <x v="31"/>
    <s v="KUALA LUMPUR"/>
    <n v="0"/>
    <n v="0"/>
    <n v="0"/>
    <n v="0"/>
    <s v=""/>
    <n v="390"/>
    <n v="340"/>
    <n v="325"/>
    <n v="0.95588235294117652"/>
    <n v="0"/>
    <n v="50"/>
    <n v="0.12820512820512819"/>
    <n v="390"/>
    <n v="340"/>
    <n v="50"/>
    <n v="0.12820512820512819"/>
  </r>
  <r>
    <x v="11"/>
    <x v="32"/>
    <s v="MEXICO CITY"/>
    <n v="0"/>
    <n v="0"/>
    <n v="0"/>
    <n v="0"/>
    <s v=""/>
    <n v="116"/>
    <n v="115"/>
    <n v="112"/>
    <n v="0.97391304347826091"/>
    <n v="0"/>
    <n v="1"/>
    <n v="8.6206896551724137E-3"/>
    <n v="116"/>
    <n v="115"/>
    <n v="1"/>
    <n v="8.6206896551724137E-3"/>
  </r>
  <r>
    <x v="11"/>
    <x v="88"/>
    <s v="CHISINAU"/>
    <n v="0"/>
    <n v="0"/>
    <n v="0"/>
    <n v="0"/>
    <s v=""/>
    <n v="144"/>
    <n v="133"/>
    <n v="122"/>
    <n v="0.91729323308270672"/>
    <n v="0"/>
    <n v="11"/>
    <n v="7.6388888888888895E-2"/>
    <n v="144"/>
    <n v="133"/>
    <n v="11"/>
    <n v="7.6388888888888895E-2"/>
  </r>
  <r>
    <x v="11"/>
    <x v="89"/>
    <s v="ULAN BATOR"/>
    <n v="0"/>
    <n v="0"/>
    <n v="0"/>
    <n v="0"/>
    <s v=""/>
    <n v="1275"/>
    <n v="1205"/>
    <n v="371"/>
    <n v="0.30788381742738591"/>
    <n v="0"/>
    <n v="70"/>
    <n v="5.4901960784313725E-2"/>
    <n v="1275"/>
    <n v="1205"/>
    <n v="70"/>
    <n v="5.4901960784313725E-2"/>
  </r>
  <r>
    <x v="11"/>
    <x v="143"/>
    <s v="PODGORICA"/>
    <n v="0"/>
    <n v="0"/>
    <n v="0"/>
    <n v="0"/>
    <s v=""/>
    <n v="228"/>
    <n v="218"/>
    <n v="142"/>
    <n v="0.65137614678899081"/>
    <n v="1"/>
    <n v="9"/>
    <n v="3.9473684210526314E-2"/>
    <n v="228"/>
    <n v="219"/>
    <n v="9"/>
    <n v="3.9473684210526314E-2"/>
  </r>
  <r>
    <x v="11"/>
    <x v="33"/>
    <s v="CASABLANCA"/>
    <n v="0"/>
    <n v="0"/>
    <n v="0"/>
    <n v="0"/>
    <s v=""/>
    <n v="8040"/>
    <n v="5580"/>
    <n v="4985"/>
    <n v="0.89336917562724016"/>
    <n v="197"/>
    <n v="2263"/>
    <n v="0.2814676616915423"/>
    <n v="8040"/>
    <n v="5777"/>
    <n v="2263"/>
    <n v="0.2814676616915423"/>
  </r>
  <r>
    <x v="11"/>
    <x v="33"/>
    <s v="RABAT"/>
    <n v="0"/>
    <n v="0"/>
    <n v="0"/>
    <n v="0"/>
    <s v=""/>
    <n v="2467"/>
    <n v="2146"/>
    <n v="1367"/>
    <n v="0.63699906803355077"/>
    <n v="2"/>
    <n v="319"/>
    <n v="0.12930685042561815"/>
    <n v="2467"/>
    <n v="2148"/>
    <n v="319"/>
    <n v="0.12930685042561815"/>
  </r>
  <r>
    <x v="11"/>
    <x v="100"/>
    <s v="MAPUTO"/>
    <n v="0"/>
    <n v="0"/>
    <n v="0"/>
    <n v="0"/>
    <s v=""/>
    <n v="955"/>
    <n v="876"/>
    <n v="153"/>
    <n v="0.17465753424657535"/>
    <n v="1"/>
    <n v="78"/>
    <n v="8.1675392670157068E-2"/>
    <n v="955"/>
    <n v="877"/>
    <n v="78"/>
    <n v="8.1675392670157068E-2"/>
  </r>
  <r>
    <x v="11"/>
    <x v="125"/>
    <s v="YANGON"/>
    <n v="1"/>
    <n v="1"/>
    <n v="1"/>
    <n v="0"/>
    <n v="0"/>
    <n v="994"/>
    <n v="902"/>
    <n v="832"/>
    <n v="0.92239467849223944"/>
    <n v="2"/>
    <n v="90"/>
    <n v="9.0543259557344061E-2"/>
    <n v="995"/>
    <n v="905"/>
    <n v="90"/>
    <n v="9.0452261306532666E-2"/>
  </r>
  <r>
    <x v="11"/>
    <x v="73"/>
    <s v="AMSTERDAM"/>
    <n v="0"/>
    <n v="0"/>
    <n v="0"/>
    <n v="0"/>
    <s v=""/>
    <n v="1"/>
    <n v="1"/>
    <n v="1"/>
    <n v="1"/>
    <n v="0"/>
    <n v="0"/>
    <n v="0"/>
    <n v="1"/>
    <n v="1"/>
    <s v=""/>
    <s v=""/>
  </r>
  <r>
    <x v="11"/>
    <x v="126"/>
    <s v="WELLINGTON"/>
    <n v="0"/>
    <n v="0"/>
    <n v="0"/>
    <n v="0"/>
    <s v=""/>
    <n v="190"/>
    <n v="189"/>
    <n v="54"/>
    <n v="0.2857142857142857"/>
    <n v="0"/>
    <n v="1"/>
    <n v="5.263157894736842E-3"/>
    <n v="190"/>
    <n v="189"/>
    <n v="1"/>
    <n v="5.263157894736842E-3"/>
  </r>
  <r>
    <x v="11"/>
    <x v="144"/>
    <s v="MANAGUA"/>
    <n v="0"/>
    <n v="0"/>
    <n v="0"/>
    <n v="0"/>
    <s v=""/>
    <n v="4"/>
    <n v="4"/>
    <n v="4"/>
    <n v="1"/>
    <n v="0"/>
    <n v="0"/>
    <n v="0"/>
    <n v="4"/>
    <n v="4"/>
    <s v=""/>
    <s v=""/>
  </r>
  <r>
    <x v="11"/>
    <x v="34"/>
    <s v="ABUJA"/>
    <n v="0"/>
    <n v="0"/>
    <n v="0"/>
    <n v="0"/>
    <s v=""/>
    <n v="566"/>
    <n v="524"/>
    <n v="463"/>
    <n v="0.88358778625954193"/>
    <n v="3"/>
    <n v="39"/>
    <n v="6.8904593639575976E-2"/>
    <n v="566"/>
    <n v="527"/>
    <n v="39"/>
    <n v="6.8904593639575976E-2"/>
  </r>
  <r>
    <x v="11"/>
    <x v="34"/>
    <s v="LAGOS"/>
    <n v="0"/>
    <n v="0"/>
    <n v="0"/>
    <n v="0"/>
    <s v=""/>
    <n v="10383"/>
    <n v="6912"/>
    <n v="4768"/>
    <n v="0.68981481481481477"/>
    <n v="4"/>
    <n v="3467"/>
    <n v="0.33391120100163729"/>
    <n v="10383"/>
    <n v="6916"/>
    <n v="3467"/>
    <n v="0.33391120100163729"/>
  </r>
  <r>
    <x v="11"/>
    <x v="35"/>
    <s v="SKOPJE"/>
    <n v="0"/>
    <n v="0"/>
    <n v="0"/>
    <n v="0"/>
    <s v=""/>
    <n v="48"/>
    <n v="45"/>
    <n v="44"/>
    <n v="0.97777777777777775"/>
    <n v="0"/>
    <n v="3"/>
    <n v="6.25E-2"/>
    <n v="48"/>
    <n v="45"/>
    <n v="3"/>
    <n v="6.25E-2"/>
  </r>
  <r>
    <x v="11"/>
    <x v="96"/>
    <s v="OSLO"/>
    <n v="0"/>
    <n v="0"/>
    <n v="0"/>
    <n v="0"/>
    <s v=""/>
    <n v="1"/>
    <n v="1"/>
    <n v="0"/>
    <n v="0"/>
    <n v="0"/>
    <n v="0"/>
    <n v="0"/>
    <n v="1"/>
    <n v="1"/>
    <s v=""/>
    <s v=""/>
  </r>
  <r>
    <x v="11"/>
    <x v="36"/>
    <s v="MUSCAT"/>
    <n v="0"/>
    <n v="0"/>
    <n v="0"/>
    <n v="0"/>
    <s v=""/>
    <n v="4371"/>
    <n v="4190"/>
    <n v="3958"/>
    <n v="0.94463007159904533"/>
    <n v="6"/>
    <n v="175"/>
    <n v="4.0036604895904826E-2"/>
    <n v="4371"/>
    <n v="4196"/>
    <n v="175"/>
    <n v="4.0036604895904826E-2"/>
  </r>
  <r>
    <x v="11"/>
    <x v="37"/>
    <s v="ISLAMABAD"/>
    <n v="0"/>
    <n v="0"/>
    <n v="0"/>
    <n v="0"/>
    <s v=""/>
    <n v="3821"/>
    <n v="3300"/>
    <n v="1631"/>
    <n v="0.49424242424242426"/>
    <n v="68"/>
    <n v="453"/>
    <n v="0.11855535200209369"/>
    <n v="3821"/>
    <n v="3368"/>
    <n v="453"/>
    <n v="0.11855535200209369"/>
  </r>
  <r>
    <x v="11"/>
    <x v="37"/>
    <s v="KARACHI"/>
    <n v="0"/>
    <n v="0"/>
    <n v="0"/>
    <n v="0"/>
    <s v=""/>
    <n v="3696"/>
    <n v="2447"/>
    <n v="1234"/>
    <n v="0.50429096853289745"/>
    <n v="3"/>
    <n v="1246"/>
    <n v="0.3371212121212121"/>
    <n v="3696"/>
    <n v="2450"/>
    <n v="1246"/>
    <n v="0.3371212121212121"/>
  </r>
  <r>
    <x v="11"/>
    <x v="74"/>
    <s v="PANAMA CITY"/>
    <n v="0"/>
    <n v="0"/>
    <n v="0"/>
    <n v="0"/>
    <s v=""/>
    <n v="104"/>
    <n v="80"/>
    <n v="66"/>
    <n v="0.82499999999999996"/>
    <n v="0"/>
    <n v="24"/>
    <n v="0.23076923076923078"/>
    <n v="104"/>
    <n v="80"/>
    <n v="24"/>
    <n v="0.23076923076923078"/>
  </r>
  <r>
    <x v="11"/>
    <x v="146"/>
    <s v="ASUNCION"/>
    <n v="0"/>
    <n v="0"/>
    <n v="0"/>
    <n v="0"/>
    <s v=""/>
    <n v="11"/>
    <n v="11"/>
    <n v="7"/>
    <n v="0.63636363636363635"/>
    <n v="0"/>
    <n v="0"/>
    <n v="0"/>
    <n v="11"/>
    <n v="11"/>
    <s v=""/>
    <s v=""/>
  </r>
  <r>
    <x v="11"/>
    <x v="38"/>
    <s v="LIMA"/>
    <n v="0"/>
    <n v="0"/>
    <n v="0"/>
    <n v="0"/>
    <s v=""/>
    <n v="38"/>
    <n v="30"/>
    <n v="26"/>
    <n v="0.8666666666666667"/>
    <n v="0"/>
    <n v="8"/>
    <n v="0.21052631578947367"/>
    <n v="38"/>
    <n v="30"/>
    <n v="8"/>
    <n v="0.21052631578947367"/>
  </r>
  <r>
    <x v="11"/>
    <x v="39"/>
    <s v="MANILA"/>
    <n v="0"/>
    <n v="0"/>
    <n v="0"/>
    <n v="0"/>
    <s v=""/>
    <n v="15607"/>
    <n v="14781"/>
    <n v="13914"/>
    <n v="0.94134361680535827"/>
    <n v="2"/>
    <n v="824"/>
    <n v="5.2796821938873584E-2"/>
    <n v="15607"/>
    <n v="14783"/>
    <n v="824"/>
    <n v="5.2796821938873584E-2"/>
  </r>
  <r>
    <x v="11"/>
    <x v="75"/>
    <s v="WARSAW"/>
    <n v="0"/>
    <n v="0"/>
    <n v="0"/>
    <n v="0"/>
    <s v=""/>
    <n v="131"/>
    <n v="33"/>
    <n v="17"/>
    <n v="0.51515151515151514"/>
    <n v="93"/>
    <n v="5"/>
    <n v="3.8167938931297711E-2"/>
    <n v="131"/>
    <n v="126"/>
    <n v="5"/>
    <n v="3.8167938931297711E-2"/>
  </r>
  <r>
    <x v="11"/>
    <x v="76"/>
    <s v="LISBON"/>
    <n v="0"/>
    <n v="0"/>
    <n v="0"/>
    <n v="0"/>
    <s v=""/>
    <n v="1"/>
    <n v="1"/>
    <n v="0"/>
    <n v="0"/>
    <n v="0"/>
    <n v="0"/>
    <n v="0"/>
    <n v="1"/>
    <n v="1"/>
    <s v=""/>
    <s v=""/>
  </r>
  <r>
    <x v="11"/>
    <x v="77"/>
    <s v="DOHA"/>
    <n v="0"/>
    <n v="0"/>
    <n v="0"/>
    <n v="0"/>
    <s v=""/>
    <n v="9439"/>
    <n v="8588"/>
    <n v="7419"/>
    <n v="0.86387983232417331"/>
    <n v="19"/>
    <n v="832"/>
    <n v="8.8144930607055832E-2"/>
    <n v="9439"/>
    <n v="8607"/>
    <n v="832"/>
    <n v="8.8144930607055832E-2"/>
  </r>
  <r>
    <x v="11"/>
    <x v="40"/>
    <s v="BUCHAREST"/>
    <n v="0"/>
    <n v="0"/>
    <n v="0"/>
    <n v="0"/>
    <s v=""/>
    <n v="469"/>
    <n v="416"/>
    <n v="120"/>
    <n v="0.28846153846153844"/>
    <n v="7"/>
    <n v="46"/>
    <n v="9.8081023454157784E-2"/>
    <n v="469"/>
    <n v="423"/>
    <n v="46"/>
    <n v="9.8081023454157784E-2"/>
  </r>
  <r>
    <x v="11"/>
    <x v="41"/>
    <s v="MOSCOW"/>
    <n v="0"/>
    <n v="0"/>
    <n v="0"/>
    <n v="0"/>
    <s v=""/>
    <n v="100867"/>
    <n v="89167"/>
    <n v="77229"/>
    <n v="0.86611638834995008"/>
    <n v="20"/>
    <n v="11680"/>
    <n v="0.11579604826157217"/>
    <n v="100867"/>
    <n v="89187"/>
    <n v="11680"/>
    <n v="0.11579604826157217"/>
  </r>
  <r>
    <x v="11"/>
    <x v="41"/>
    <s v="ST. PETERSBURG"/>
    <n v="0"/>
    <n v="0"/>
    <n v="0"/>
    <n v="0"/>
    <s v=""/>
    <n v="16300"/>
    <n v="13932"/>
    <n v="12395"/>
    <n v="0.88967843812805059"/>
    <n v="12"/>
    <n v="2356"/>
    <n v="0.14453987730061349"/>
    <n v="16300"/>
    <n v="13944"/>
    <n v="2356"/>
    <n v="0.14453987730061349"/>
  </r>
  <r>
    <x v="11"/>
    <x v="153"/>
    <s v="SAN MARINO"/>
    <n v="0"/>
    <n v="0"/>
    <n v="0"/>
    <n v="0"/>
    <s v=""/>
    <n v="114"/>
    <n v="112"/>
    <n v="111"/>
    <n v="0.9910714285714286"/>
    <n v="0"/>
    <n v="2"/>
    <n v="1.7543859649122806E-2"/>
    <n v="114"/>
    <n v="112"/>
    <n v="2"/>
    <n v="1.7543859649122806E-2"/>
  </r>
  <r>
    <x v="11"/>
    <x v="42"/>
    <s v="JEDDAH"/>
    <n v="0"/>
    <n v="0"/>
    <n v="0"/>
    <n v="0"/>
    <s v=""/>
    <n v="12188"/>
    <n v="11545"/>
    <n v="11501"/>
    <n v="0.99618882633174533"/>
    <n v="1"/>
    <n v="642"/>
    <n v="5.2674762061043649E-2"/>
    <n v="12188"/>
    <n v="11546"/>
    <n v="642"/>
    <n v="5.2674762061043649E-2"/>
  </r>
  <r>
    <x v="11"/>
    <x v="42"/>
    <s v="RIYADH"/>
    <n v="0"/>
    <n v="0"/>
    <n v="0"/>
    <n v="0"/>
    <s v=""/>
    <n v="24558"/>
    <n v="23760"/>
    <n v="22488"/>
    <n v="0.94646464646464645"/>
    <n v="2"/>
    <n v="796"/>
    <n v="3.2413062953009206E-2"/>
    <n v="24558"/>
    <n v="23762"/>
    <n v="796"/>
    <n v="3.2413062953009206E-2"/>
  </r>
  <r>
    <x v="11"/>
    <x v="43"/>
    <s v="DAKAR"/>
    <n v="0"/>
    <n v="0"/>
    <n v="0"/>
    <n v="0"/>
    <s v=""/>
    <n v="5193"/>
    <n v="4006"/>
    <n v="1688"/>
    <n v="0.42136794807788319"/>
    <n v="4"/>
    <n v="1183"/>
    <n v="0.22780666281532833"/>
    <n v="5193"/>
    <n v="4010"/>
    <n v="1183"/>
    <n v="0.22780666281532833"/>
  </r>
  <r>
    <x v="11"/>
    <x v="44"/>
    <s v="BELGRADE"/>
    <n v="0"/>
    <n v="0"/>
    <n v="0"/>
    <n v="0"/>
    <s v=""/>
    <n v="597"/>
    <n v="542"/>
    <n v="245"/>
    <n v="0.45202952029520294"/>
    <n v="0"/>
    <n v="55"/>
    <n v="9.212730318257957E-2"/>
    <n v="597"/>
    <n v="542"/>
    <n v="55"/>
    <n v="9.212730318257957E-2"/>
  </r>
  <r>
    <x v="11"/>
    <x v="79"/>
    <s v="SINGAPORE"/>
    <n v="0"/>
    <n v="0"/>
    <n v="0"/>
    <n v="0"/>
    <s v=""/>
    <n v="2476"/>
    <n v="2388"/>
    <n v="1185"/>
    <n v="0.49623115577889448"/>
    <n v="0"/>
    <n v="88"/>
    <n v="3.5541195476575124E-2"/>
    <n v="2476"/>
    <n v="2388"/>
    <n v="88"/>
    <n v="3.5541195476575124E-2"/>
  </r>
  <r>
    <x v="11"/>
    <x v="45"/>
    <s v="BRATISLAVA"/>
    <n v="0"/>
    <n v="0"/>
    <n v="0"/>
    <n v="0"/>
    <s v=""/>
    <n v="9"/>
    <n v="3"/>
    <n v="3"/>
    <n v="1"/>
    <n v="6"/>
    <n v="0"/>
    <n v="0"/>
    <n v="9"/>
    <n v="9"/>
    <s v=""/>
    <s v=""/>
  </r>
  <r>
    <x v="11"/>
    <x v="46"/>
    <s v="LJUBLJANA"/>
    <n v="0"/>
    <n v="0"/>
    <n v="0"/>
    <n v="0"/>
    <s v=""/>
    <n v="8"/>
    <n v="7"/>
    <n v="5"/>
    <n v="0.7142857142857143"/>
    <n v="0"/>
    <n v="1"/>
    <n v="0.125"/>
    <n v="8"/>
    <n v="7"/>
    <n v="1"/>
    <n v="0.125"/>
  </r>
  <r>
    <x v="11"/>
    <x v="47"/>
    <s v="CAPE TOWN"/>
    <n v="0"/>
    <n v="0"/>
    <n v="0"/>
    <n v="0"/>
    <s v=""/>
    <n v="10316"/>
    <n v="9991"/>
    <n v="9952"/>
    <n v="0.99609648683815433"/>
    <n v="0"/>
    <n v="325"/>
    <n v="3.1504459092671577E-2"/>
    <n v="10316"/>
    <n v="9991"/>
    <n v="325"/>
    <n v="3.1504459092671577E-2"/>
  </r>
  <r>
    <x v="11"/>
    <x v="47"/>
    <s v="JOHANNESBURG"/>
    <n v="0"/>
    <n v="0"/>
    <n v="0"/>
    <n v="0"/>
    <s v=""/>
    <n v="15925"/>
    <n v="15095"/>
    <n v="15092"/>
    <n v="0.99980125869493208"/>
    <n v="0"/>
    <n v="830"/>
    <n v="5.2119309262166402E-2"/>
    <n v="15925"/>
    <n v="15095"/>
    <n v="830"/>
    <n v="5.2119309262166402E-2"/>
  </r>
  <r>
    <x v="11"/>
    <x v="47"/>
    <s v="PRETORIA"/>
    <n v="0"/>
    <n v="0"/>
    <n v="0"/>
    <n v="0"/>
    <s v=""/>
    <n v="489"/>
    <n v="444"/>
    <n v="443"/>
    <n v="0.99774774774774777"/>
    <n v="0"/>
    <n v="45"/>
    <n v="9.202453987730061E-2"/>
    <n v="489"/>
    <n v="444"/>
    <n v="45"/>
    <n v="9.202453987730061E-2"/>
  </r>
  <r>
    <x v="11"/>
    <x v="48"/>
    <s v="SEOUL"/>
    <n v="0"/>
    <n v="0"/>
    <n v="0"/>
    <n v="0"/>
    <s v=""/>
    <n v="242"/>
    <n v="219"/>
    <n v="22"/>
    <n v="0.1004566210045662"/>
    <n v="0"/>
    <n v="23"/>
    <n v="9.5041322314049589E-2"/>
    <n v="242"/>
    <n v="219"/>
    <n v="23"/>
    <n v="9.5041322314049589E-2"/>
  </r>
  <r>
    <x v="11"/>
    <x v="80"/>
    <s v="MADRID"/>
    <n v="0"/>
    <n v="0"/>
    <n v="0"/>
    <n v="0"/>
    <s v=""/>
    <n v="36"/>
    <n v="35"/>
    <n v="26"/>
    <n v="0.74285714285714288"/>
    <n v="1"/>
    <n v="0"/>
    <n v="0"/>
    <n v="36"/>
    <n v="36"/>
    <s v=""/>
    <s v=""/>
  </r>
  <r>
    <x v="11"/>
    <x v="129"/>
    <s v="COLOMBO"/>
    <n v="0"/>
    <n v="0"/>
    <n v="0"/>
    <n v="0"/>
    <s v=""/>
    <n v="1245"/>
    <n v="591"/>
    <n v="88"/>
    <n v="0.14890016920473773"/>
    <n v="0"/>
    <n v="654"/>
    <n v="0.52530120481927711"/>
    <n v="1245"/>
    <n v="591"/>
    <n v="654"/>
    <n v="0.52530120481927711"/>
  </r>
  <r>
    <x v="11"/>
    <x v="130"/>
    <s v="KHARTOUM"/>
    <n v="0"/>
    <n v="0"/>
    <n v="0"/>
    <n v="0"/>
    <s v=""/>
    <n v="840"/>
    <n v="693"/>
    <n v="249"/>
    <n v="0.3593073593073593"/>
    <n v="5"/>
    <n v="142"/>
    <n v="0.16904761904761906"/>
    <n v="840"/>
    <n v="698"/>
    <n v="142"/>
    <n v="0.16904761904761906"/>
  </r>
  <r>
    <x v="11"/>
    <x v="97"/>
    <s v="STOCKHOLM"/>
    <n v="0"/>
    <n v="0"/>
    <n v="0"/>
    <n v="0"/>
    <s v=""/>
    <n v="2"/>
    <n v="2"/>
    <n v="2"/>
    <n v="1"/>
    <n v="0"/>
    <n v="0"/>
    <n v="0"/>
    <n v="2"/>
    <n v="2"/>
    <s v=""/>
    <s v=""/>
  </r>
  <r>
    <x v="11"/>
    <x v="81"/>
    <s v="GENEVA"/>
    <n v="0"/>
    <n v="0"/>
    <n v="0"/>
    <n v="0"/>
    <s v=""/>
    <n v="17"/>
    <n v="16"/>
    <n v="15"/>
    <n v="0.9375"/>
    <n v="0"/>
    <n v="1"/>
    <n v="5.8823529411764705E-2"/>
    <n v="17"/>
    <n v="16"/>
    <n v="1"/>
    <n v="5.8823529411764705E-2"/>
  </r>
  <r>
    <x v="11"/>
    <x v="81"/>
    <s v="LUGANO"/>
    <n v="0"/>
    <n v="0"/>
    <n v="0"/>
    <n v="0"/>
    <s v=""/>
    <n v="4"/>
    <n v="4"/>
    <n v="4"/>
    <n v="1"/>
    <n v="0"/>
    <n v="0"/>
    <n v="0"/>
    <n v="4"/>
    <n v="4"/>
    <s v=""/>
    <s v=""/>
  </r>
  <r>
    <x v="11"/>
    <x v="50"/>
    <s v="TAIPEI"/>
    <n v="0"/>
    <n v="0"/>
    <n v="0"/>
    <n v="0"/>
    <s v=""/>
    <n v="58"/>
    <n v="56"/>
    <n v="53"/>
    <n v="0.9464285714285714"/>
    <n v="0"/>
    <n v="2"/>
    <n v="3.4482758620689655E-2"/>
    <n v="58"/>
    <n v="56"/>
    <n v="2"/>
    <n v="3.4482758620689655E-2"/>
  </r>
  <r>
    <x v="11"/>
    <x v="82"/>
    <s v="DAR ES SALAAM"/>
    <n v="0"/>
    <n v="0"/>
    <n v="0"/>
    <n v="0"/>
    <s v=""/>
    <n v="889"/>
    <n v="799"/>
    <n v="241"/>
    <n v="0.30162703379224032"/>
    <n v="0"/>
    <n v="90"/>
    <n v="0.10123734533183353"/>
    <n v="889"/>
    <n v="799"/>
    <n v="90"/>
    <n v="0.10123734533183353"/>
  </r>
  <r>
    <x v="11"/>
    <x v="51"/>
    <s v="BANGKOK"/>
    <n v="0"/>
    <n v="0"/>
    <n v="0"/>
    <n v="0"/>
    <s v=""/>
    <n v="16670"/>
    <n v="16012"/>
    <n v="6977"/>
    <n v="0.43573569822633024"/>
    <n v="0"/>
    <n v="658"/>
    <n v="3.9472105578884226E-2"/>
    <n v="16670"/>
    <n v="16012"/>
    <n v="658"/>
    <n v="3.9472105578884226E-2"/>
  </r>
  <r>
    <x v="11"/>
    <x v="52"/>
    <s v="TUNIS"/>
    <n v="0"/>
    <n v="0"/>
    <n v="0"/>
    <n v="0"/>
    <s v=""/>
    <n v="13060"/>
    <n v="9147"/>
    <n v="5573"/>
    <n v="0.60927079916912652"/>
    <n v="17"/>
    <n v="3896"/>
    <n v="0.29831546707503831"/>
    <n v="13060"/>
    <n v="9164"/>
    <n v="3896"/>
    <n v="0.29831546707503831"/>
  </r>
  <r>
    <x v="11"/>
    <x v="53"/>
    <s v="ANKARA"/>
    <n v="0"/>
    <n v="0"/>
    <n v="0"/>
    <n v="0"/>
    <s v=""/>
    <n v="8292"/>
    <n v="7335"/>
    <n v="6679"/>
    <n v="0.91056578050443082"/>
    <n v="1"/>
    <n v="956"/>
    <n v="0.11529184756391703"/>
    <n v="8292"/>
    <n v="7336"/>
    <n v="956"/>
    <n v="0.11529184756391703"/>
  </r>
  <r>
    <x v="11"/>
    <x v="53"/>
    <s v="ISTANBUL"/>
    <n v="0"/>
    <n v="0"/>
    <n v="0"/>
    <n v="0"/>
    <s v=""/>
    <n v="66344"/>
    <n v="61645"/>
    <n v="50179"/>
    <n v="0.81399951334252574"/>
    <n v="103"/>
    <n v="4596"/>
    <n v="6.9275292415289999E-2"/>
    <n v="66344"/>
    <n v="61748"/>
    <n v="4596"/>
    <n v="6.9275292415289999E-2"/>
  </r>
  <r>
    <x v="11"/>
    <x v="53"/>
    <s v="IZMIR"/>
    <n v="0"/>
    <n v="0"/>
    <n v="0"/>
    <n v="0"/>
    <s v=""/>
    <n v="13012"/>
    <n v="12305"/>
    <n v="10166"/>
    <n v="0.82616822429906545"/>
    <n v="0"/>
    <n v="707"/>
    <n v="5.4334460498001842E-2"/>
    <n v="13012"/>
    <n v="12305"/>
    <n v="707"/>
    <n v="5.4334460498001842E-2"/>
  </r>
  <r>
    <x v="11"/>
    <x v="149"/>
    <s v="ASHGABAT"/>
    <n v="0"/>
    <n v="0"/>
    <n v="0"/>
    <n v="0"/>
    <s v=""/>
    <n v="454"/>
    <n v="436"/>
    <n v="240"/>
    <n v="0.55045871559633031"/>
    <n v="0"/>
    <n v="18"/>
    <n v="3.9647577092511016E-2"/>
    <n v="454"/>
    <n v="436"/>
    <n v="18"/>
    <n v="3.9647577092511016E-2"/>
  </r>
  <r>
    <x v="11"/>
    <x v="83"/>
    <s v="KAMPALA"/>
    <n v="0"/>
    <n v="0"/>
    <n v="0"/>
    <n v="0"/>
    <s v=""/>
    <n v="2541"/>
    <n v="1954"/>
    <n v="1005"/>
    <n v="0.51432958034800413"/>
    <n v="1"/>
    <n v="586"/>
    <n v="0.23061786698150336"/>
    <n v="2541"/>
    <n v="1955"/>
    <n v="586"/>
    <n v="0.23061786698150336"/>
  </r>
  <r>
    <x v="11"/>
    <x v="54"/>
    <s v="KYIV"/>
    <n v="0"/>
    <n v="0"/>
    <n v="0"/>
    <n v="0"/>
    <s v=""/>
    <n v="28"/>
    <n v="19"/>
    <n v="19"/>
    <n v="1"/>
    <n v="0"/>
    <n v="9"/>
    <n v="0.32142857142857145"/>
    <n v="28"/>
    <n v="19"/>
    <n v="9"/>
    <n v="0.32142857142857145"/>
  </r>
  <r>
    <x v="11"/>
    <x v="55"/>
    <s v="ABU DHABI"/>
    <n v="0"/>
    <n v="0"/>
    <n v="0"/>
    <n v="0"/>
    <s v=""/>
    <n v="5578"/>
    <n v="4578"/>
    <n v="1699"/>
    <n v="0.37112276103101793"/>
    <n v="0"/>
    <n v="1000"/>
    <n v="0.17927572606669057"/>
    <n v="5578"/>
    <n v="4578"/>
    <n v="1000"/>
    <n v="0.17927572606669057"/>
  </r>
  <r>
    <x v="11"/>
    <x v="55"/>
    <s v="DUBAI"/>
    <n v="0"/>
    <n v="0"/>
    <n v="0"/>
    <n v="0"/>
    <s v=""/>
    <n v="11107"/>
    <n v="9043"/>
    <n v="6098"/>
    <n v="0.67433373880349445"/>
    <n v="2"/>
    <n v="2062"/>
    <n v="0.18564869001530565"/>
    <n v="11107"/>
    <n v="9045"/>
    <n v="2062"/>
    <n v="0.18564869001530565"/>
  </r>
  <r>
    <x v="11"/>
    <x v="56"/>
    <s v="EDINBURGH"/>
    <n v="0"/>
    <n v="0"/>
    <n v="0"/>
    <n v="0"/>
    <s v=""/>
    <n v="119"/>
    <n v="119"/>
    <n v="49"/>
    <n v="0.41176470588235292"/>
    <n v="0"/>
    <n v="0"/>
    <n v="0"/>
    <n v="119"/>
    <n v="119"/>
    <s v=""/>
    <s v=""/>
  </r>
  <r>
    <x v="11"/>
    <x v="56"/>
    <s v="LONDON"/>
    <n v="0"/>
    <n v="0"/>
    <n v="0"/>
    <n v="0"/>
    <s v=""/>
    <n v="13638"/>
    <n v="12615"/>
    <n v="9939"/>
    <n v="0.78787158145065395"/>
    <n v="1"/>
    <n v="1022"/>
    <n v="7.493767414576917E-2"/>
    <n v="13638"/>
    <n v="12616"/>
    <n v="1022"/>
    <n v="7.493767414576917E-2"/>
  </r>
  <r>
    <x v="11"/>
    <x v="133"/>
    <s v="MONTEVIDEO"/>
    <n v="0"/>
    <n v="0"/>
    <n v="0"/>
    <n v="0"/>
    <s v=""/>
    <n v="28"/>
    <n v="25"/>
    <n v="7"/>
    <n v="0.28000000000000003"/>
    <n v="0"/>
    <n v="3"/>
    <n v="0.10714285714285714"/>
    <n v="28"/>
    <n v="25"/>
    <n v="3"/>
    <n v="0.10714285714285714"/>
  </r>
  <r>
    <x v="11"/>
    <x v="57"/>
    <s v="BOSTON, MA"/>
    <n v="0"/>
    <n v="0"/>
    <n v="0"/>
    <n v="0"/>
    <s v=""/>
    <n v="917"/>
    <n v="907"/>
    <n v="147"/>
    <n v="0.16207276736493936"/>
    <n v="0"/>
    <n v="10"/>
    <n v="1.0905125408942203E-2"/>
    <n v="917"/>
    <n v="907"/>
    <n v="10"/>
    <n v="1.0905125408942203E-2"/>
  </r>
  <r>
    <x v="11"/>
    <x v="57"/>
    <s v="CHICAGO, IL"/>
    <n v="0"/>
    <n v="0"/>
    <n v="0"/>
    <n v="0"/>
    <s v=""/>
    <n v="623"/>
    <n v="620"/>
    <n v="620"/>
    <n v="1"/>
    <n v="0"/>
    <n v="3"/>
    <n v="4.815409309791332E-3"/>
    <n v="623"/>
    <n v="620"/>
    <n v="3"/>
    <n v="4.815409309791332E-3"/>
  </r>
  <r>
    <x v="11"/>
    <x v="57"/>
    <s v="DETROIT, MI"/>
    <n v="0"/>
    <n v="0"/>
    <n v="0"/>
    <n v="0"/>
    <s v=""/>
    <n v="771"/>
    <n v="768"/>
    <n v="768"/>
    <n v="1"/>
    <n v="0"/>
    <n v="3"/>
    <n v="3.8910505836575876E-3"/>
    <n v="771"/>
    <n v="768"/>
    <n v="3"/>
    <n v="3.8910505836575876E-3"/>
  </r>
  <r>
    <x v="11"/>
    <x v="57"/>
    <s v="HOUSTON, TX"/>
    <n v="0"/>
    <n v="0"/>
    <n v="0"/>
    <n v="0"/>
    <s v=""/>
    <n v="1033"/>
    <n v="1009"/>
    <n v="707"/>
    <n v="0.70069375619425178"/>
    <n v="0"/>
    <n v="24"/>
    <n v="2.3233301064859633E-2"/>
    <n v="1033"/>
    <n v="1009"/>
    <n v="24"/>
    <n v="2.3233301064859633E-2"/>
  </r>
  <r>
    <x v="11"/>
    <x v="57"/>
    <s v="LOS ANGELES, CA"/>
    <n v="0"/>
    <n v="0"/>
    <n v="0"/>
    <n v="0"/>
    <s v=""/>
    <n v="824"/>
    <n v="817"/>
    <n v="341"/>
    <n v="0.41738066095471238"/>
    <n v="0"/>
    <n v="7"/>
    <n v="8.4951456310679609E-3"/>
    <n v="824"/>
    <n v="817"/>
    <n v="7"/>
    <n v="8.4951456310679609E-3"/>
  </r>
  <r>
    <x v="11"/>
    <x v="57"/>
    <s v="MIAMI, FL"/>
    <n v="0"/>
    <n v="0"/>
    <n v="0"/>
    <n v="0"/>
    <s v=""/>
    <n v="743"/>
    <n v="725"/>
    <n v="258"/>
    <n v="0.35586206896551725"/>
    <n v="0"/>
    <n v="18"/>
    <n v="2.4226110363391656E-2"/>
    <n v="743"/>
    <n v="725"/>
    <n v="18"/>
    <n v="2.4226110363391656E-2"/>
  </r>
  <r>
    <x v="11"/>
    <x v="57"/>
    <s v="NEW YORK, NY"/>
    <n v="0"/>
    <n v="0"/>
    <n v="0"/>
    <n v="0"/>
    <s v=""/>
    <n v="2041"/>
    <n v="2013"/>
    <n v="496"/>
    <n v="0.24639841033283658"/>
    <n v="0"/>
    <n v="28"/>
    <n v="1.3718765311121999E-2"/>
    <n v="2041"/>
    <n v="2013"/>
    <n v="28"/>
    <n v="1.3718765311121999E-2"/>
  </r>
  <r>
    <x v="11"/>
    <x v="57"/>
    <s v="PHILADELPHIA, PA"/>
    <n v="0"/>
    <n v="0"/>
    <n v="0"/>
    <n v="0"/>
    <s v=""/>
    <n v="1113"/>
    <n v="1105"/>
    <n v="1096"/>
    <n v="0.99185520361990953"/>
    <n v="1"/>
    <n v="7"/>
    <n v="6.2893081761006293E-3"/>
    <n v="1113"/>
    <n v="1106"/>
    <n v="7"/>
    <n v="6.2893081761006293E-3"/>
  </r>
  <r>
    <x v="11"/>
    <x v="57"/>
    <s v="SAN FRANCISCO, CA"/>
    <n v="0"/>
    <n v="0"/>
    <n v="0"/>
    <n v="0"/>
    <s v=""/>
    <n v="921"/>
    <n v="919"/>
    <n v="918"/>
    <n v="0.99891186071817195"/>
    <n v="0"/>
    <n v="2"/>
    <n v="2.1715526601520088E-3"/>
    <n v="921"/>
    <n v="919"/>
    <n v="2"/>
    <n v="2.1715526601520088E-3"/>
  </r>
  <r>
    <x v="11"/>
    <x v="57"/>
    <s v="WASHINGTON, DC"/>
    <n v="0"/>
    <n v="0"/>
    <n v="0"/>
    <n v="0"/>
    <s v=""/>
    <n v="504"/>
    <n v="498"/>
    <n v="343"/>
    <n v="0.6887550200803213"/>
    <n v="0"/>
    <n v="6"/>
    <n v="1.1904761904761904E-2"/>
    <n v="504"/>
    <n v="498"/>
    <n v="6"/>
    <n v="1.1904761904761904E-2"/>
  </r>
  <r>
    <x v="11"/>
    <x v="90"/>
    <s v="TASHKENT"/>
    <n v="0"/>
    <n v="0"/>
    <n v="0"/>
    <n v="0"/>
    <s v=""/>
    <n v="6502"/>
    <n v="5690"/>
    <n v="2695"/>
    <n v="0.47363796133567665"/>
    <n v="10"/>
    <n v="802"/>
    <n v="0.1233466625653645"/>
    <n v="6502"/>
    <n v="5700"/>
    <n v="802"/>
    <n v="0.1233466625653645"/>
  </r>
  <r>
    <x v="11"/>
    <x v="135"/>
    <s v="CARACAS"/>
    <n v="0"/>
    <n v="0"/>
    <n v="0"/>
    <n v="0"/>
    <s v=""/>
    <n v="21"/>
    <n v="21"/>
    <n v="19"/>
    <n v="0.90476190476190477"/>
    <n v="0"/>
    <n v="0"/>
    <n v="0"/>
    <n v="21"/>
    <n v="21"/>
    <s v=""/>
    <s v=""/>
  </r>
  <r>
    <x v="11"/>
    <x v="58"/>
    <s v="HANOI"/>
    <n v="0"/>
    <n v="0"/>
    <n v="0"/>
    <n v="0"/>
    <s v=""/>
    <n v="3339"/>
    <n v="3302"/>
    <n v="357"/>
    <n v="0.10811629315566323"/>
    <n v="0"/>
    <n v="37"/>
    <n v="1.1081162024558252E-2"/>
    <n v="3339"/>
    <n v="3302"/>
    <n v="37"/>
    <n v="1.1081162024558252E-2"/>
  </r>
  <r>
    <x v="11"/>
    <x v="58"/>
    <s v="HO CHI MINH"/>
    <n v="0"/>
    <n v="0"/>
    <n v="0"/>
    <n v="0"/>
    <s v=""/>
    <n v="2599"/>
    <n v="2464"/>
    <n v="321"/>
    <n v="0.13027597402597402"/>
    <n v="1"/>
    <n v="134"/>
    <n v="5.1558291650634858E-2"/>
    <n v="2599"/>
    <n v="2465"/>
    <n v="134"/>
    <n v="5.1558291650634858E-2"/>
  </r>
  <r>
    <x v="11"/>
    <x v="91"/>
    <s v="LUSAKA"/>
    <n v="0"/>
    <n v="0"/>
    <n v="0"/>
    <n v="0"/>
    <s v=""/>
    <n v="856"/>
    <n v="757"/>
    <n v="200"/>
    <n v="0.26420079260237783"/>
    <n v="1"/>
    <n v="98"/>
    <n v="0.11448598130841121"/>
    <n v="856"/>
    <n v="758"/>
    <n v="98"/>
    <n v="0.11448598130841121"/>
  </r>
  <r>
    <x v="11"/>
    <x v="136"/>
    <s v="HARARE"/>
    <n v="0"/>
    <n v="0"/>
    <n v="0"/>
    <n v="0"/>
    <s v=""/>
    <n v="837"/>
    <n v="797"/>
    <n v="502"/>
    <n v="0.62986198243412794"/>
    <n v="20"/>
    <n v="20"/>
    <n v="2.3894862604540025E-2"/>
    <n v="837"/>
    <n v="817"/>
    <n v="20"/>
    <n v="2.3894862604540025E-2"/>
  </r>
  <r>
    <x v="12"/>
    <x v="4"/>
    <s v="BAKU"/>
    <m/>
    <m/>
    <m/>
    <m/>
    <s v=""/>
    <n v="3807"/>
    <n v="3562"/>
    <n v="1942"/>
    <n v="0.54519932622122402"/>
    <n v="1"/>
    <n v="180"/>
    <n v="4.8089767566123431E-2"/>
    <n v="3807"/>
    <n v="3563"/>
    <n v="180"/>
    <n v="4.8089767566123431E-2"/>
  </r>
  <r>
    <x v="12"/>
    <x v="85"/>
    <s v="VITSYEBSK"/>
    <m/>
    <m/>
    <m/>
    <m/>
    <s v=""/>
    <n v="4435"/>
    <n v="4129"/>
    <n v="3837"/>
    <n v="0.92928069750544928"/>
    <n v="6"/>
    <n v="295"/>
    <n v="6.6591422121896157E-2"/>
    <n v="4435"/>
    <n v="4135"/>
    <n v="295"/>
    <n v="6.6591422121896157E-2"/>
  </r>
  <r>
    <x v="12"/>
    <x v="8"/>
    <s v="OTTAWA"/>
    <m/>
    <m/>
    <m/>
    <m/>
    <s v=""/>
    <n v="14"/>
    <n v="14"/>
    <n v="12"/>
    <n v="0.8571428571428571"/>
    <m/>
    <m/>
    <n v="0"/>
    <n v="14"/>
    <n v="14"/>
    <s v=""/>
    <s v=""/>
  </r>
  <r>
    <x v="12"/>
    <x v="10"/>
    <s v="BEIJING"/>
    <m/>
    <m/>
    <m/>
    <m/>
    <s v=""/>
    <n v="140"/>
    <n v="110"/>
    <n v="91"/>
    <n v="0.82727272727272727"/>
    <m/>
    <n v="29"/>
    <n v="0.20863309352517986"/>
    <n v="140"/>
    <n v="110"/>
    <n v="29"/>
    <n v="0.20863309352517986"/>
  </r>
  <r>
    <x v="12"/>
    <x v="15"/>
    <s v="CAIRO"/>
    <m/>
    <m/>
    <m/>
    <m/>
    <s v=""/>
    <n v="198"/>
    <n v="134"/>
    <n v="49"/>
    <n v="0.36567164179104478"/>
    <n v="1"/>
    <n v="61"/>
    <n v="0.31122448979591838"/>
    <n v="198"/>
    <n v="135"/>
    <n v="61"/>
    <n v="0.31122448979591838"/>
  </r>
  <r>
    <x v="12"/>
    <x v="68"/>
    <s v="PARIS"/>
    <m/>
    <m/>
    <m/>
    <m/>
    <s v=""/>
    <n v="1"/>
    <n v="1"/>
    <n v="1"/>
    <n v="1"/>
    <m/>
    <m/>
    <n v="0"/>
    <n v="1"/>
    <n v="1"/>
    <s v=""/>
    <s v=""/>
  </r>
  <r>
    <x v="12"/>
    <x v="17"/>
    <s v="TBILISSI"/>
    <m/>
    <m/>
    <m/>
    <m/>
    <s v=""/>
    <n v="110"/>
    <n v="95"/>
    <n v="78"/>
    <n v="0.82105263157894737"/>
    <n v="2"/>
    <n v="10"/>
    <n v="9.3457943925233641E-2"/>
    <n v="110"/>
    <n v="97"/>
    <n v="10"/>
    <n v="9.3457943925233641E-2"/>
  </r>
  <r>
    <x v="12"/>
    <x v="20"/>
    <s v="NEW DELHI"/>
    <m/>
    <m/>
    <m/>
    <m/>
    <s v=""/>
    <n v="616"/>
    <n v="447"/>
    <n v="148"/>
    <n v="0.33109619686800895"/>
    <n v="3"/>
    <n v="162"/>
    <n v="0.26470588235294118"/>
    <n v="616"/>
    <n v="450"/>
    <n v="162"/>
    <n v="0.26470588235294118"/>
  </r>
  <r>
    <x v="12"/>
    <x v="24"/>
    <s v="TEL AVIV"/>
    <m/>
    <m/>
    <m/>
    <m/>
    <s v=""/>
    <n v="3"/>
    <n v="1"/>
    <m/>
    <n v="0"/>
    <n v="2"/>
    <m/>
    <n v="0"/>
    <n v="3"/>
    <n v="3"/>
    <s v=""/>
    <s v=""/>
  </r>
  <r>
    <x v="12"/>
    <x v="25"/>
    <s v="TOKYO"/>
    <m/>
    <m/>
    <m/>
    <m/>
    <s v=""/>
    <n v="9"/>
    <n v="9"/>
    <n v="7"/>
    <n v="0.77777777777777779"/>
    <m/>
    <m/>
    <n v="0"/>
    <n v="9"/>
    <n v="9"/>
    <s v=""/>
    <s v=""/>
  </r>
  <r>
    <x v="12"/>
    <x v="27"/>
    <s v="ASTANA"/>
    <m/>
    <m/>
    <m/>
    <m/>
    <s v=""/>
    <n v="3035"/>
    <n v="2538"/>
    <n v="1030"/>
    <n v="0.40583136327817176"/>
    <n v="3"/>
    <n v="485"/>
    <n v="0.16027759418374091"/>
    <n v="3035"/>
    <n v="2541"/>
    <n v="485"/>
    <n v="0.16027759418374091"/>
  </r>
  <r>
    <x v="12"/>
    <x v="75"/>
    <s v="WARSAW"/>
    <m/>
    <m/>
    <m/>
    <m/>
    <s v=""/>
    <n v="15"/>
    <n v="3"/>
    <n v="1"/>
    <n v="0.33333333333333331"/>
    <n v="12"/>
    <m/>
    <n v="0"/>
    <n v="15"/>
    <n v="15"/>
    <s v=""/>
    <s v=""/>
  </r>
  <r>
    <x v="12"/>
    <x v="41"/>
    <s v="KALININGRAD"/>
    <m/>
    <m/>
    <m/>
    <m/>
    <s v=""/>
    <n v="224"/>
    <n v="221"/>
    <n v="206"/>
    <n v="0.9321266968325792"/>
    <n v="3"/>
    <m/>
    <n v="0"/>
    <n v="224"/>
    <n v="224"/>
    <s v=""/>
    <s v=""/>
  </r>
  <r>
    <x v="12"/>
    <x v="41"/>
    <s v="MOSCOW"/>
    <m/>
    <m/>
    <m/>
    <m/>
    <s v=""/>
    <n v="1198"/>
    <n v="1083"/>
    <n v="834"/>
    <n v="0.77008310249307477"/>
    <n v="76"/>
    <n v="32"/>
    <n v="2.686817800167926E-2"/>
    <n v="1198"/>
    <n v="1159"/>
    <n v="32"/>
    <n v="2.686817800167926E-2"/>
  </r>
  <r>
    <x v="12"/>
    <x v="41"/>
    <s v="PSKOV"/>
    <m/>
    <m/>
    <m/>
    <m/>
    <s v=""/>
    <n v="166"/>
    <n v="163"/>
    <n v="153"/>
    <n v="0.93865030674846628"/>
    <n v="3"/>
    <m/>
    <n v="0"/>
    <n v="166"/>
    <n v="166"/>
    <s v=""/>
    <s v=""/>
  </r>
  <r>
    <x v="12"/>
    <x v="41"/>
    <s v="ST. PETERSBURG"/>
    <m/>
    <m/>
    <m/>
    <m/>
    <s v=""/>
    <n v="357"/>
    <n v="348"/>
    <n v="307"/>
    <n v="0.88218390804597702"/>
    <n v="7"/>
    <n v="2"/>
    <n v="5.6022408963585435E-3"/>
    <n v="357"/>
    <n v="355"/>
    <n v="2"/>
    <n v="5.6022408963585435E-3"/>
  </r>
  <r>
    <x v="12"/>
    <x v="53"/>
    <s v="ANKARA"/>
    <m/>
    <m/>
    <m/>
    <m/>
    <s v=""/>
    <n v="909"/>
    <n v="604"/>
    <n v="303"/>
    <n v="0.5016556291390728"/>
    <n v="1"/>
    <n v="301"/>
    <n v="0.33222958057395141"/>
    <n v="909"/>
    <n v="605"/>
    <n v="301"/>
    <n v="0.33222958057395141"/>
  </r>
  <r>
    <x v="12"/>
    <x v="54"/>
    <s v="KYIV"/>
    <m/>
    <m/>
    <m/>
    <m/>
    <s v=""/>
    <n v="62"/>
    <n v="50"/>
    <n v="46"/>
    <n v="0.92"/>
    <m/>
    <n v="3"/>
    <n v="5.6603773584905662E-2"/>
    <n v="62"/>
    <n v="50"/>
    <n v="3"/>
    <n v="5.6603773584905662E-2"/>
  </r>
  <r>
    <x v="12"/>
    <x v="55"/>
    <s v="ABU DHABI"/>
    <m/>
    <m/>
    <m/>
    <m/>
    <s v=""/>
    <n v="242"/>
    <n v="169"/>
    <n v="86"/>
    <n v="0.50887573964497046"/>
    <m/>
    <n v="73"/>
    <n v="0.30165289256198347"/>
    <n v="242"/>
    <n v="169"/>
    <n v="73"/>
    <n v="0.30165289256198347"/>
  </r>
  <r>
    <x v="12"/>
    <x v="56"/>
    <s v="LONDON"/>
    <m/>
    <m/>
    <m/>
    <m/>
    <s v=""/>
    <n v="813"/>
    <n v="696"/>
    <n v="560"/>
    <n v="0.8045977011494253"/>
    <n v="8"/>
    <n v="107"/>
    <n v="0.13193588162762021"/>
    <n v="813"/>
    <n v="704"/>
    <n v="107"/>
    <n v="0.13193588162762021"/>
  </r>
  <r>
    <x v="12"/>
    <x v="57"/>
    <s v="WASHINGTON, DC"/>
    <m/>
    <m/>
    <m/>
    <m/>
    <s v=""/>
    <n v="123"/>
    <n v="122"/>
    <n v="72"/>
    <n v="0.5901639344262295"/>
    <n v="1"/>
    <n v="1"/>
    <n v="8.0645161290322578E-3"/>
    <n v="123"/>
    <n v="123"/>
    <n v="1"/>
    <n v="8.0645161290322578E-3"/>
  </r>
  <r>
    <x v="12"/>
    <x v="90"/>
    <s v="TASHKENT"/>
    <m/>
    <m/>
    <m/>
    <m/>
    <s v=""/>
    <n v="4663"/>
    <n v="4389"/>
    <n v="3270"/>
    <n v="0.74504442925495562"/>
    <n v="13"/>
    <n v="248"/>
    <n v="5.3333333333333337E-2"/>
    <n v="4663"/>
    <n v="4402"/>
    <n v="248"/>
    <n v="5.3333333333333337E-2"/>
  </r>
  <r>
    <x v="13"/>
    <x v="84"/>
    <s v="YEREVAN"/>
    <m/>
    <m/>
    <m/>
    <m/>
    <s v=""/>
    <n v="4307"/>
    <n v="3809"/>
    <n v="1304"/>
    <n v="0.34234707272249937"/>
    <n v="0"/>
    <n v="286"/>
    <n v="6.9841269841269843E-2"/>
    <n v="4307"/>
    <n v="3809"/>
    <n v="286"/>
    <n v="6.9841269841269843E-2"/>
  </r>
  <r>
    <x v="13"/>
    <x v="3"/>
    <s v="CANBERRA"/>
    <m/>
    <m/>
    <m/>
    <m/>
    <s v=""/>
    <n v="0"/>
    <n v="0"/>
    <n v="0"/>
    <s v=""/>
    <n v="0"/>
    <n v="0"/>
    <s v=""/>
    <s v=""/>
    <s v=""/>
    <s v=""/>
    <s v=""/>
  </r>
  <r>
    <x v="13"/>
    <x v="4"/>
    <s v="BAKU"/>
    <m/>
    <m/>
    <m/>
    <m/>
    <s v=""/>
    <n v="1243"/>
    <n v="1122"/>
    <n v="806"/>
    <n v="0.71836007130124779"/>
    <n v="1"/>
    <n v="90"/>
    <n v="7.4196207749381696E-2"/>
    <n v="1243"/>
    <n v="1123"/>
    <n v="90"/>
    <n v="7.4196207749381696E-2"/>
  </r>
  <r>
    <x v="13"/>
    <x v="85"/>
    <s v="MINSK"/>
    <m/>
    <m/>
    <m/>
    <m/>
    <s v=""/>
    <n v="6061"/>
    <n v="6106"/>
    <n v="5882"/>
    <n v="0.96331477235506058"/>
    <n v="13"/>
    <n v="12"/>
    <n v="1.9572663513293099E-3"/>
    <n v="6061"/>
    <n v="6119"/>
    <n v="12"/>
    <n v="1.9572663513293099E-3"/>
  </r>
  <r>
    <x v="13"/>
    <x v="6"/>
    <s v="RIO DE JANEIRO"/>
    <m/>
    <m/>
    <m/>
    <m/>
    <s v=""/>
    <n v="0"/>
    <n v="0"/>
    <n v="0"/>
    <s v=""/>
    <n v="0"/>
    <n v="0"/>
    <s v=""/>
    <s v=""/>
    <s v=""/>
    <s v=""/>
    <s v=""/>
  </r>
  <r>
    <x v="13"/>
    <x v="8"/>
    <s v="OTTAWA"/>
    <m/>
    <m/>
    <m/>
    <m/>
    <s v=""/>
    <n v="59"/>
    <n v="41"/>
    <n v="15"/>
    <n v="0.36585365853658536"/>
    <n v="1"/>
    <n v="17"/>
    <n v="0.28813559322033899"/>
    <n v="59"/>
    <n v="42"/>
    <n v="17"/>
    <n v="0.28813559322033899"/>
  </r>
  <r>
    <x v="13"/>
    <x v="10"/>
    <s v="BEIJING"/>
    <m/>
    <m/>
    <m/>
    <m/>
    <s v=""/>
    <n v="0"/>
    <n v="0"/>
    <n v="0"/>
    <s v=""/>
    <n v="0"/>
    <n v="0"/>
    <s v=""/>
    <s v=""/>
    <s v=""/>
    <s v=""/>
    <s v=""/>
  </r>
  <r>
    <x v="13"/>
    <x v="15"/>
    <s v="CAIRO"/>
    <m/>
    <m/>
    <m/>
    <m/>
    <s v=""/>
    <n v="389"/>
    <n v="294"/>
    <n v="142"/>
    <n v="0.48299319727891155"/>
    <n v="3"/>
    <n v="91"/>
    <n v="0.2345360824742268"/>
    <n v="389"/>
    <n v="297"/>
    <n v="91"/>
    <n v="0.2345360824742268"/>
  </r>
  <r>
    <x v="13"/>
    <x v="17"/>
    <s v="TBILISSI"/>
    <m/>
    <m/>
    <m/>
    <m/>
    <s v=""/>
    <n v="143"/>
    <n v="135"/>
    <n v="133"/>
    <n v="0.98518518518518516"/>
    <n v="0"/>
    <n v="4"/>
    <n v="2.8776978417266189E-2"/>
    <n v="143"/>
    <n v="135"/>
    <n v="4"/>
    <n v="2.8776978417266189E-2"/>
  </r>
  <r>
    <x v="13"/>
    <x v="20"/>
    <s v="NEW DELHI"/>
    <m/>
    <m/>
    <m/>
    <m/>
    <s v=""/>
    <n v="985"/>
    <n v="573"/>
    <n v="385"/>
    <n v="0.67190226876090753"/>
    <n v="1"/>
    <n v="405"/>
    <n v="0.41368743615934628"/>
    <n v="985"/>
    <n v="574"/>
    <n v="405"/>
    <n v="0.41368743615934628"/>
  </r>
  <r>
    <x v="13"/>
    <x v="23"/>
    <s v="DUBLIN"/>
    <m/>
    <m/>
    <m/>
    <m/>
    <s v=""/>
    <n v="163"/>
    <n v="163"/>
    <n v="115"/>
    <n v="0.70552147239263807"/>
    <n v="0"/>
    <n v="0"/>
    <n v="0"/>
    <n v="163"/>
    <n v="163"/>
    <s v=""/>
    <s v=""/>
  </r>
  <r>
    <x v="13"/>
    <x v="24"/>
    <s v="TEL AVIV"/>
    <m/>
    <m/>
    <m/>
    <m/>
    <s v=""/>
    <n v="23"/>
    <n v="22"/>
    <n v="8"/>
    <n v="0.36363636363636365"/>
    <n v="4"/>
    <n v="0"/>
    <n v="0"/>
    <n v="23"/>
    <n v="26"/>
    <s v=""/>
    <s v=""/>
  </r>
  <r>
    <x v="13"/>
    <x v="25"/>
    <s v="TOKYO"/>
    <m/>
    <m/>
    <m/>
    <m/>
    <s v=""/>
    <n v="27"/>
    <n v="8"/>
    <n v="5"/>
    <n v="0.625"/>
    <n v="0"/>
    <n v="19"/>
    <n v="0.70370370370370372"/>
    <n v="27"/>
    <n v="8"/>
    <n v="19"/>
    <n v="0.70370370370370372"/>
  </r>
  <r>
    <x v="13"/>
    <x v="27"/>
    <s v="ALMATY"/>
    <m/>
    <m/>
    <m/>
    <m/>
    <s v=""/>
    <n v="4752"/>
    <n v="4220"/>
    <n v="2365"/>
    <n v="0.56042654028436023"/>
    <n v="0"/>
    <n v="419"/>
    <n v="9.0321189911618888E-2"/>
    <n v="4752"/>
    <n v="4220"/>
    <n v="419"/>
    <n v="9.0321189911618888E-2"/>
  </r>
  <r>
    <x v="13"/>
    <x v="41"/>
    <s v="KALININGRAD"/>
    <m/>
    <m/>
    <m/>
    <m/>
    <s v=""/>
    <n v="1886"/>
    <n v="1848"/>
    <n v="1664"/>
    <n v="0.90043290043290047"/>
    <n v="0"/>
    <n v="31"/>
    <n v="1.6498137307078234E-2"/>
    <n v="1886"/>
    <n v="1848"/>
    <n v="31"/>
    <n v="1.6498137307078234E-2"/>
  </r>
  <r>
    <x v="13"/>
    <x v="41"/>
    <s v="MOSCOW"/>
    <m/>
    <m/>
    <m/>
    <m/>
    <s v=""/>
    <n v="2187"/>
    <n v="2046"/>
    <n v="1818"/>
    <n v="0.88856304985337242"/>
    <n v="4"/>
    <n v="116"/>
    <n v="5.3554939981532781E-2"/>
    <n v="2187"/>
    <n v="2050"/>
    <n v="116"/>
    <n v="5.3554939981532781E-2"/>
  </r>
  <r>
    <x v="13"/>
    <x v="41"/>
    <s v="SOVETSK"/>
    <m/>
    <m/>
    <m/>
    <m/>
    <s v=""/>
    <n v="318"/>
    <n v="317"/>
    <n v="316"/>
    <n v="0.99684542586750791"/>
    <n v="0"/>
    <n v="0"/>
    <n v="0"/>
    <n v="318"/>
    <n v="317"/>
    <s v=""/>
    <s v=""/>
  </r>
  <r>
    <x v="13"/>
    <x v="41"/>
    <s v="ST. PETERSBURG"/>
    <m/>
    <m/>
    <m/>
    <m/>
    <s v=""/>
    <n v="341"/>
    <n v="336"/>
    <n v="330"/>
    <n v="0.9821428571428571"/>
    <n v="1"/>
    <n v="8"/>
    <n v="2.318840579710145E-2"/>
    <n v="341"/>
    <n v="337"/>
    <n v="8"/>
    <n v="2.318840579710145E-2"/>
  </r>
  <r>
    <x v="13"/>
    <x v="47"/>
    <s v="PRETORIA"/>
    <m/>
    <m/>
    <m/>
    <m/>
    <s v=""/>
    <n v="194"/>
    <n v="184"/>
    <n v="182"/>
    <n v="0.98913043478260865"/>
    <n v="0"/>
    <n v="7"/>
    <n v="3.6649214659685861E-2"/>
    <n v="194"/>
    <n v="184"/>
    <n v="7"/>
    <n v="3.6649214659685861E-2"/>
  </r>
  <r>
    <x v="13"/>
    <x v="48"/>
    <s v="SEOUL"/>
    <m/>
    <m/>
    <m/>
    <m/>
    <s v=""/>
    <n v="11"/>
    <n v="3"/>
    <n v="0"/>
    <n v="0"/>
    <n v="0"/>
    <n v="7"/>
    <n v="0.7"/>
    <n v="11"/>
    <n v="3"/>
    <n v="7"/>
    <n v="0.7"/>
  </r>
  <r>
    <x v="13"/>
    <x v="53"/>
    <s v="ANKARA"/>
    <m/>
    <m/>
    <m/>
    <m/>
    <s v=""/>
    <n v="1680"/>
    <n v="1222"/>
    <n v="656"/>
    <n v="0.53682487725040917"/>
    <n v="13"/>
    <n v="403"/>
    <n v="0.24603174603174602"/>
    <n v="1680"/>
    <n v="1235"/>
    <n v="403"/>
    <n v="0.24603174603174602"/>
  </r>
  <r>
    <x v="13"/>
    <x v="54"/>
    <s v="KYIV"/>
    <m/>
    <m/>
    <m/>
    <m/>
    <s v=""/>
    <n v="41"/>
    <n v="26"/>
    <n v="21"/>
    <n v="0.80769230769230771"/>
    <n v="0"/>
    <n v="10"/>
    <n v="0.27777777777777779"/>
    <n v="41"/>
    <n v="26"/>
    <n v="10"/>
    <n v="0.27777777777777779"/>
  </r>
  <r>
    <x v="13"/>
    <x v="55"/>
    <s v="ABU DHABI"/>
    <m/>
    <m/>
    <m/>
    <m/>
    <s v=""/>
    <n v="301"/>
    <n v="232"/>
    <n v="123"/>
    <n v="0.53017241379310343"/>
    <n v="1"/>
    <n v="67"/>
    <n v="0.22333333333333333"/>
    <n v="301"/>
    <n v="233"/>
    <n v="67"/>
    <n v="0.22333333333333333"/>
  </r>
  <r>
    <x v="13"/>
    <x v="56"/>
    <s v="LONDON"/>
    <m/>
    <m/>
    <m/>
    <m/>
    <s v=""/>
    <n v="1222"/>
    <n v="1174"/>
    <n v="920"/>
    <n v="0.78364565587734247"/>
    <n v="3"/>
    <n v="42"/>
    <n v="3.4454470877768664E-2"/>
    <n v="1222"/>
    <n v="1177"/>
    <n v="42"/>
    <n v="3.4454470877768664E-2"/>
  </r>
  <r>
    <x v="13"/>
    <x v="57"/>
    <s v="CHICAGO, IL"/>
    <m/>
    <m/>
    <m/>
    <m/>
    <s v=""/>
    <n v="223"/>
    <n v="209"/>
    <n v="77"/>
    <n v="0.36842105263157893"/>
    <n v="3"/>
    <n v="3"/>
    <n v="1.3953488372093023E-2"/>
    <n v="223"/>
    <n v="212"/>
    <n v="3"/>
    <n v="1.3953488372093023E-2"/>
  </r>
  <r>
    <x v="14"/>
    <x v="60"/>
    <s v="VIENNA"/>
    <m/>
    <m/>
    <m/>
    <m/>
    <s v=""/>
    <n v="5"/>
    <n v="4"/>
    <n v="4"/>
    <n v="1"/>
    <n v="1"/>
    <m/>
    <n v="0"/>
    <n v="5"/>
    <n v="5"/>
    <s v=""/>
    <s v=""/>
  </r>
  <r>
    <x v="14"/>
    <x v="61"/>
    <s v="BRUSSELS"/>
    <m/>
    <m/>
    <m/>
    <m/>
    <s v=""/>
    <n v="3"/>
    <n v="3"/>
    <n v="3"/>
    <n v="1"/>
    <m/>
    <m/>
    <n v="0"/>
    <n v="3"/>
    <n v="3"/>
    <s v=""/>
    <s v=""/>
  </r>
  <r>
    <x v="14"/>
    <x v="10"/>
    <s v="BEIJING"/>
    <m/>
    <m/>
    <m/>
    <m/>
    <s v=""/>
    <n v="76"/>
    <n v="64"/>
    <n v="39"/>
    <n v="0.609375"/>
    <m/>
    <n v="3"/>
    <n v="4.4776119402985072E-2"/>
    <n v="76"/>
    <n v="64"/>
    <n v="3"/>
    <n v="4.4776119402985072E-2"/>
  </r>
  <r>
    <x v="14"/>
    <x v="10"/>
    <s v="SHANGHAI"/>
    <m/>
    <m/>
    <m/>
    <m/>
    <s v=""/>
    <n v="89"/>
    <n v="78"/>
    <n v="37"/>
    <n v="0.47435897435897434"/>
    <m/>
    <n v="5"/>
    <n v="6.0240963855421686E-2"/>
    <n v="89"/>
    <n v="78"/>
    <n v="5"/>
    <n v="6.0240963855421686E-2"/>
  </r>
  <r>
    <x v="14"/>
    <x v="93"/>
    <s v="COPENHAGEN"/>
    <m/>
    <m/>
    <m/>
    <m/>
    <s v=""/>
    <n v="3"/>
    <n v="3"/>
    <n v="3"/>
    <n v="1"/>
    <m/>
    <m/>
    <n v="0"/>
    <n v="3"/>
    <n v="3"/>
    <s v=""/>
    <s v=""/>
  </r>
  <r>
    <x v="14"/>
    <x v="68"/>
    <s v="PARIS"/>
    <m/>
    <m/>
    <m/>
    <m/>
    <s v=""/>
    <n v="1"/>
    <n v="1"/>
    <n v="1"/>
    <n v="1"/>
    <m/>
    <m/>
    <n v="0"/>
    <n v="1"/>
    <n v="1"/>
    <s v=""/>
    <s v=""/>
  </r>
  <r>
    <x v="14"/>
    <x v="69"/>
    <s v="ATHENS"/>
    <m/>
    <m/>
    <m/>
    <m/>
    <s v=""/>
    <n v="2"/>
    <n v="1"/>
    <m/>
    <n v="0"/>
    <n v="1"/>
    <m/>
    <n v="0"/>
    <n v="2"/>
    <n v="2"/>
    <s v=""/>
    <s v=""/>
  </r>
  <r>
    <x v="14"/>
    <x v="20"/>
    <s v="NEW DELHI"/>
    <m/>
    <m/>
    <m/>
    <m/>
    <s v=""/>
    <n v="2268"/>
    <n v="1896"/>
    <n v="990"/>
    <n v="0.52215189873417722"/>
    <m/>
    <n v="344"/>
    <n v="0.15357142857142858"/>
    <n v="2268"/>
    <n v="1896"/>
    <n v="344"/>
    <n v="0.15357142857142858"/>
  </r>
  <r>
    <x v="14"/>
    <x v="71"/>
    <s v="ROME"/>
    <m/>
    <m/>
    <m/>
    <m/>
    <s v=""/>
    <n v="32"/>
    <n v="23"/>
    <n v="12"/>
    <n v="0.52173913043478259"/>
    <n v="8"/>
    <m/>
    <n v="0"/>
    <n v="32"/>
    <n v="31"/>
    <s v=""/>
    <s v=""/>
  </r>
  <r>
    <x v="14"/>
    <x v="25"/>
    <s v="TOKYO"/>
    <m/>
    <m/>
    <m/>
    <m/>
    <s v=""/>
    <n v="35"/>
    <n v="34"/>
    <n v="9"/>
    <n v="0.26470588235294118"/>
    <m/>
    <n v="1"/>
    <n v="2.8571428571428571E-2"/>
    <n v="35"/>
    <n v="34"/>
    <n v="1"/>
    <n v="2.8571428571428571E-2"/>
  </r>
  <r>
    <x v="14"/>
    <x v="154"/>
    <s v="LUXEMBOURG"/>
    <m/>
    <m/>
    <m/>
    <m/>
    <s v=""/>
    <n v="92"/>
    <n v="54"/>
    <n v="43"/>
    <n v="0.79629629629629628"/>
    <m/>
    <n v="1"/>
    <n v="1.8181818181818181E-2"/>
    <n v="92"/>
    <n v="54"/>
    <n v="1"/>
    <n v="1.8181818181818181E-2"/>
  </r>
  <r>
    <x v="14"/>
    <x v="75"/>
    <s v="WARSAW"/>
    <m/>
    <m/>
    <m/>
    <m/>
    <s v=""/>
    <n v="15"/>
    <n v="12"/>
    <n v="5"/>
    <n v="0.41666666666666669"/>
    <n v="3"/>
    <m/>
    <n v="0"/>
    <n v="15"/>
    <n v="15"/>
    <s v=""/>
    <s v=""/>
  </r>
  <r>
    <x v="14"/>
    <x v="76"/>
    <s v="LISBON"/>
    <m/>
    <m/>
    <m/>
    <m/>
    <s v=""/>
    <n v="15"/>
    <n v="11"/>
    <n v="4"/>
    <n v="0.36363636363636365"/>
    <n v="1"/>
    <m/>
    <n v="0"/>
    <n v="15"/>
    <n v="12"/>
    <s v=""/>
    <s v=""/>
  </r>
  <r>
    <x v="14"/>
    <x v="41"/>
    <s v="MOSCOW"/>
    <m/>
    <m/>
    <m/>
    <m/>
    <s v=""/>
    <n v="980"/>
    <n v="891"/>
    <n v="856"/>
    <n v="0.96071829405162734"/>
    <n v="11"/>
    <n v="42"/>
    <n v="4.4491525423728813E-2"/>
    <n v="980"/>
    <n v="902"/>
    <n v="42"/>
    <n v="4.4491525423728813E-2"/>
  </r>
  <r>
    <x v="14"/>
    <x v="80"/>
    <s v="MADRID"/>
    <m/>
    <m/>
    <m/>
    <m/>
    <s v=""/>
    <n v="4"/>
    <n v="3"/>
    <m/>
    <n v="0"/>
    <n v="1"/>
    <m/>
    <n v="0"/>
    <n v="4"/>
    <n v="4"/>
    <s v=""/>
    <s v=""/>
  </r>
  <r>
    <x v="14"/>
    <x v="81"/>
    <s v="BERN"/>
    <m/>
    <m/>
    <m/>
    <m/>
    <s v=""/>
    <n v="4"/>
    <n v="3"/>
    <n v="1"/>
    <n v="0.33333333333333331"/>
    <m/>
    <m/>
    <n v="0"/>
    <n v="4"/>
    <n v="3"/>
    <s v=""/>
    <s v=""/>
  </r>
  <r>
    <x v="14"/>
    <x v="81"/>
    <s v="GENEVA"/>
    <m/>
    <m/>
    <m/>
    <m/>
    <s v=""/>
    <n v="1"/>
    <n v="1"/>
    <n v="1"/>
    <n v="1"/>
    <m/>
    <m/>
    <n v="0"/>
    <n v="1"/>
    <n v="1"/>
    <s v=""/>
    <s v=""/>
  </r>
  <r>
    <x v="14"/>
    <x v="51"/>
    <s v="BANGKOK"/>
    <m/>
    <m/>
    <m/>
    <m/>
    <s v=""/>
    <n v="352"/>
    <n v="326"/>
    <n v="118"/>
    <n v="0.3619631901840491"/>
    <m/>
    <n v="18"/>
    <n v="5.232558139534884E-2"/>
    <n v="352"/>
    <n v="326"/>
    <n v="18"/>
    <n v="5.232558139534884E-2"/>
  </r>
  <r>
    <x v="14"/>
    <x v="53"/>
    <s v="ANKARA"/>
    <m/>
    <m/>
    <m/>
    <m/>
    <s v=""/>
    <n v="1377"/>
    <n v="1234"/>
    <n v="1120"/>
    <n v="0.90761750405186381"/>
    <m/>
    <n v="102"/>
    <n v="7.6347305389221562E-2"/>
    <n v="1377"/>
    <n v="1234"/>
    <n v="102"/>
    <n v="7.6347305389221562E-2"/>
  </r>
  <r>
    <x v="14"/>
    <x v="55"/>
    <s v="ABU DHABI"/>
    <m/>
    <m/>
    <m/>
    <m/>
    <s v=""/>
    <n v="817"/>
    <n v="618"/>
    <n v="464"/>
    <n v="0.7508090614886731"/>
    <m/>
    <n v="178"/>
    <n v="0.2236180904522613"/>
    <n v="817"/>
    <n v="618"/>
    <n v="178"/>
    <n v="0.2236180904522613"/>
  </r>
  <r>
    <x v="14"/>
    <x v="56"/>
    <s v="LONDON"/>
    <m/>
    <m/>
    <m/>
    <m/>
    <s v=""/>
    <n v="509"/>
    <n v="496"/>
    <n v="428"/>
    <n v="0.86290322580645162"/>
    <m/>
    <n v="6"/>
    <n v="1.1952191235059761E-2"/>
    <n v="509"/>
    <n v="496"/>
    <n v="6"/>
    <n v="1.1952191235059761E-2"/>
  </r>
  <r>
    <x v="14"/>
    <x v="57"/>
    <s v="NEW YORK, NY"/>
    <m/>
    <m/>
    <m/>
    <m/>
    <s v=""/>
    <n v="133"/>
    <n v="119"/>
    <n v="110"/>
    <n v="0.92436974789915971"/>
    <m/>
    <n v="9"/>
    <n v="7.03125E-2"/>
    <n v="133"/>
    <n v="119"/>
    <n v="9"/>
    <n v="7.03125E-2"/>
  </r>
  <r>
    <x v="14"/>
    <x v="57"/>
    <s v="SAN FRANCISCO, CA"/>
    <m/>
    <m/>
    <m/>
    <m/>
    <s v=""/>
    <n v="74"/>
    <n v="74"/>
    <n v="74"/>
    <n v="1"/>
    <m/>
    <m/>
    <n v="0"/>
    <n v="74"/>
    <n v="74"/>
    <s v=""/>
    <s v=""/>
  </r>
  <r>
    <x v="14"/>
    <x v="57"/>
    <s v="WASHINGTON, DC"/>
    <m/>
    <m/>
    <m/>
    <m/>
    <s v=""/>
    <n v="44"/>
    <n v="43"/>
    <n v="40"/>
    <n v="0.93023255813953487"/>
    <m/>
    <m/>
    <n v="0"/>
    <n v="44"/>
    <n v="43"/>
    <s v=""/>
    <s v=""/>
  </r>
  <r>
    <x v="15"/>
    <x v="1"/>
    <s v="ALGIERS"/>
    <m/>
    <m/>
    <m/>
    <m/>
    <s v=""/>
    <n v="2305"/>
    <n v="319"/>
    <n v="70"/>
    <n v="0.21943573667711599"/>
    <m/>
    <n v="1914"/>
    <n v="0.8571428571428571"/>
    <n v="2305"/>
    <n v="319"/>
    <n v="1914"/>
    <n v="0.8571428571428571"/>
  </r>
  <r>
    <x v="15"/>
    <x v="3"/>
    <s v="CANBERRA"/>
    <m/>
    <m/>
    <m/>
    <m/>
    <s v=""/>
    <n v="14"/>
    <n v="13"/>
    <n v="1"/>
    <n v="7.6923076923076927E-2"/>
    <m/>
    <m/>
    <n v="0"/>
    <n v="14"/>
    <n v="13"/>
    <s v=""/>
    <s v=""/>
  </r>
  <r>
    <x v="15"/>
    <x v="3"/>
    <s v="MELBOURNE"/>
    <m/>
    <m/>
    <m/>
    <m/>
    <s v=""/>
    <n v="16"/>
    <n v="16"/>
    <n v="6"/>
    <n v="0.375"/>
    <m/>
    <m/>
    <n v="0"/>
    <n v="16"/>
    <n v="16"/>
    <s v=""/>
    <s v=""/>
  </r>
  <r>
    <x v="15"/>
    <x v="3"/>
    <s v="SYDNEY"/>
    <m/>
    <m/>
    <m/>
    <m/>
    <s v=""/>
    <n v="12"/>
    <n v="12"/>
    <n v="1"/>
    <n v="8.3333333333333329E-2"/>
    <m/>
    <m/>
    <n v="0"/>
    <n v="12"/>
    <n v="12"/>
    <s v=""/>
    <s v=""/>
  </r>
  <r>
    <x v="15"/>
    <x v="8"/>
    <s v="TORONTO"/>
    <m/>
    <m/>
    <m/>
    <m/>
    <s v=""/>
    <n v="37"/>
    <n v="36"/>
    <n v="10"/>
    <n v="0.27777777777777779"/>
    <m/>
    <n v="1"/>
    <n v="2.7027027027027029E-2"/>
    <n v="37"/>
    <n v="36"/>
    <n v="1"/>
    <n v="2.7027027027027029E-2"/>
  </r>
  <r>
    <x v="15"/>
    <x v="10"/>
    <s v="BEIJING"/>
    <m/>
    <m/>
    <m/>
    <m/>
    <s v=""/>
    <n v="1338"/>
    <n v="1141"/>
    <n v="72"/>
    <n v="6.3102541630148987E-2"/>
    <n v="1"/>
    <n v="137"/>
    <n v="0.10711493354182955"/>
    <n v="1338"/>
    <n v="1142"/>
    <n v="137"/>
    <n v="0.10711493354182955"/>
  </r>
  <r>
    <x v="15"/>
    <x v="10"/>
    <s v="SHANGHAI"/>
    <m/>
    <m/>
    <m/>
    <m/>
    <s v=""/>
    <n v="250"/>
    <n v="238"/>
    <n v="154"/>
    <n v="0.6470588235294118"/>
    <m/>
    <n v="8"/>
    <n v="3.2520325203252036E-2"/>
    <n v="250"/>
    <n v="238"/>
    <n v="8"/>
    <n v="3.2520325203252036E-2"/>
  </r>
  <r>
    <x v="15"/>
    <x v="15"/>
    <s v="CAIRO"/>
    <m/>
    <m/>
    <m/>
    <m/>
    <s v=""/>
    <n v="1754"/>
    <n v="962"/>
    <n v="41"/>
    <n v="4.2619542619542622E-2"/>
    <n v="6"/>
    <n v="732"/>
    <n v="0.43058823529411766"/>
    <n v="1754"/>
    <n v="968"/>
    <n v="732"/>
    <n v="0.43058823529411766"/>
  </r>
  <r>
    <x v="15"/>
    <x v="86"/>
    <s v="ACCRA"/>
    <m/>
    <m/>
    <m/>
    <m/>
    <s v=""/>
    <n v="438"/>
    <n v="114"/>
    <n v="59"/>
    <n v="0.51754385964912286"/>
    <n v="2"/>
    <n v="306"/>
    <n v="0.72511848341232232"/>
    <n v="438"/>
    <n v="116"/>
    <n v="306"/>
    <n v="0.72511848341232232"/>
  </r>
  <r>
    <x v="15"/>
    <x v="20"/>
    <s v="NEW DELHI"/>
    <m/>
    <m/>
    <m/>
    <m/>
    <s v=""/>
    <n v="1220"/>
    <n v="628"/>
    <n v="215"/>
    <n v="0.34235668789808915"/>
    <n v="3"/>
    <n v="516"/>
    <n v="0.44986922406277247"/>
    <n v="1220"/>
    <n v="631"/>
    <n v="516"/>
    <n v="0.44986922406277247"/>
  </r>
  <r>
    <x v="15"/>
    <x v="23"/>
    <s v="DUBLIN"/>
    <m/>
    <m/>
    <m/>
    <m/>
    <s v=""/>
    <n v="188"/>
    <n v="177"/>
    <n v="49"/>
    <n v="0.2768361581920904"/>
    <n v="6"/>
    <n v="2"/>
    <n v="1.0810810810810811E-2"/>
    <n v="188"/>
    <n v="183"/>
    <n v="2"/>
    <n v="1.0810810810810811E-2"/>
  </r>
  <r>
    <x v="15"/>
    <x v="24"/>
    <s v="TEL AVIV"/>
    <m/>
    <m/>
    <m/>
    <m/>
    <s v=""/>
    <n v="290"/>
    <n v="253"/>
    <n v="183"/>
    <n v="0.72332015810276684"/>
    <n v="1"/>
    <n v="25"/>
    <n v="8.9605734767025089E-2"/>
    <n v="290"/>
    <n v="254"/>
    <n v="25"/>
    <n v="8.9605734767025089E-2"/>
  </r>
  <r>
    <x v="15"/>
    <x v="29"/>
    <s v="KUWAIT"/>
    <m/>
    <m/>
    <m/>
    <m/>
    <s v=""/>
    <n v="176"/>
    <n v="167"/>
    <n v="144"/>
    <n v="0.86227544910179643"/>
    <m/>
    <n v="3"/>
    <n v="1.7647058823529412E-2"/>
    <n v="176"/>
    <n v="167"/>
    <n v="3"/>
    <n v="1.7647058823529412E-2"/>
  </r>
  <r>
    <x v="15"/>
    <x v="150"/>
    <s v="TRIPOLI"/>
    <m/>
    <m/>
    <m/>
    <m/>
    <s v=""/>
    <n v="5793"/>
    <n v="3671"/>
    <n v="1452"/>
    <n v="0.39553255243802776"/>
    <n v="12"/>
    <n v="2034"/>
    <n v="0.35578100402308904"/>
    <n v="5793"/>
    <n v="3683"/>
    <n v="2034"/>
    <n v="0.35578100402308904"/>
  </r>
  <r>
    <x v="15"/>
    <x v="122"/>
    <s v="VALETTA"/>
    <n v="0"/>
    <n v="0"/>
    <n v="0"/>
    <n v="0"/>
    <s v=""/>
    <n v="0"/>
    <n v="0"/>
    <n v="0"/>
    <s v=""/>
    <n v="0"/>
    <n v="0"/>
    <s v=""/>
    <s v=""/>
    <s v=""/>
    <s v=""/>
    <s v=""/>
  </r>
  <r>
    <x v="15"/>
    <x v="33"/>
    <s v="CASABLANCA"/>
    <m/>
    <m/>
    <m/>
    <m/>
    <s v=""/>
    <n v="1138"/>
    <n v="292"/>
    <n v="49"/>
    <n v="0.1678082191780822"/>
    <m/>
    <n v="820"/>
    <n v="0.73741007194244601"/>
    <n v="1138"/>
    <n v="292"/>
    <n v="820"/>
    <n v="0.73741007194244601"/>
  </r>
  <r>
    <x v="15"/>
    <x v="77"/>
    <s v="DOHA"/>
    <m/>
    <m/>
    <m/>
    <m/>
    <s v=""/>
    <n v="14"/>
    <n v="9"/>
    <n v="6"/>
    <n v="0.66666666666666663"/>
    <m/>
    <n v="3"/>
    <n v="0.25"/>
    <n v="14"/>
    <n v="9"/>
    <n v="3"/>
    <n v="0.25"/>
  </r>
  <r>
    <x v="15"/>
    <x v="41"/>
    <s v="MOSCOW"/>
    <m/>
    <m/>
    <m/>
    <m/>
    <s v=""/>
    <n v="239"/>
    <n v="154"/>
    <n v="52"/>
    <n v="0.33766233766233766"/>
    <m/>
    <n v="50"/>
    <n v="0.24509803921568626"/>
    <n v="239"/>
    <n v="154"/>
    <n v="50"/>
    <n v="0.24509803921568626"/>
  </r>
  <r>
    <x v="15"/>
    <x v="42"/>
    <s v="RIYADH"/>
    <m/>
    <m/>
    <m/>
    <m/>
    <s v=""/>
    <n v="602"/>
    <n v="568"/>
    <n v="519"/>
    <n v="0.91373239436619713"/>
    <n v="2"/>
    <n v="24"/>
    <n v="4.0404040404040407E-2"/>
    <n v="602"/>
    <n v="570"/>
    <n v="24"/>
    <n v="4.0404040404040407E-2"/>
  </r>
  <r>
    <x v="15"/>
    <x v="52"/>
    <s v="TUNIS"/>
    <m/>
    <m/>
    <m/>
    <m/>
    <s v=""/>
    <n v="1184"/>
    <n v="648"/>
    <n v="183"/>
    <n v="0.28240740740740738"/>
    <n v="1"/>
    <n v="528"/>
    <n v="0.44859813084112149"/>
    <n v="1184"/>
    <n v="649"/>
    <n v="528"/>
    <n v="0.44859813084112149"/>
  </r>
  <r>
    <x v="15"/>
    <x v="53"/>
    <s v="ISTANBUL"/>
    <m/>
    <m/>
    <m/>
    <m/>
    <s v=""/>
    <n v="2380"/>
    <n v="1947"/>
    <n v="1109"/>
    <n v="0.56959424756034926"/>
    <n v="3"/>
    <n v="369"/>
    <n v="0.1591203104786546"/>
    <n v="2380"/>
    <n v="1950"/>
    <n v="369"/>
    <n v="0.1591203104786546"/>
  </r>
  <r>
    <x v="15"/>
    <x v="55"/>
    <s v="ABU DHABI"/>
    <m/>
    <m/>
    <m/>
    <m/>
    <s v=""/>
    <n v="714"/>
    <n v="426"/>
    <n v="290"/>
    <n v="0.68075117370892024"/>
    <n v="3"/>
    <n v="265"/>
    <n v="0.38184438040345819"/>
    <n v="714"/>
    <n v="429"/>
    <n v="265"/>
    <n v="0.38184438040345819"/>
  </r>
  <r>
    <x v="15"/>
    <x v="56"/>
    <s v="LONDON"/>
    <m/>
    <m/>
    <m/>
    <m/>
    <s v=""/>
    <n v="2070"/>
    <n v="1869"/>
    <n v="1304"/>
    <n v="0.69769930444087747"/>
    <n v="2"/>
    <n v="177"/>
    <n v="8.642578125E-2"/>
    <n v="2070"/>
    <n v="1871"/>
    <n v="177"/>
    <n v="8.642578125E-2"/>
  </r>
  <r>
    <x v="15"/>
    <x v="57"/>
    <s v="NEW YORK, NY"/>
    <m/>
    <m/>
    <m/>
    <m/>
    <s v=""/>
    <n v="72"/>
    <n v="70"/>
    <n v="13"/>
    <n v="0.18571428571428572"/>
    <m/>
    <m/>
    <n v="0"/>
    <n v="72"/>
    <n v="70"/>
    <s v=""/>
    <s v=""/>
  </r>
  <r>
    <x v="15"/>
    <x v="57"/>
    <s v="WASHINGTON, DC"/>
    <m/>
    <m/>
    <m/>
    <m/>
    <s v=""/>
    <n v="31"/>
    <n v="28"/>
    <n v="1"/>
    <n v="3.5714285714285712E-2"/>
    <n v="1"/>
    <n v="1"/>
    <n v="3.3333333333333333E-2"/>
    <n v="31"/>
    <n v="29"/>
    <n v="1"/>
    <n v="3.3333333333333333E-2"/>
  </r>
  <r>
    <x v="16"/>
    <x v="1"/>
    <s v="ALGIERS"/>
    <n v="1"/>
    <n v="0"/>
    <n v="1"/>
    <n v="0"/>
    <s v=""/>
    <n v="4771"/>
    <n v="1546"/>
    <n v="658"/>
    <n v="0.42561448900388099"/>
    <n v="10"/>
    <n v="3126"/>
    <n v="0.6676633917129432"/>
    <n v="4772"/>
    <n v="1556"/>
    <n v="3126"/>
    <n v="0.6676633917129432"/>
  </r>
  <r>
    <x v="16"/>
    <x v="59"/>
    <s v="LUANDA"/>
    <n v="1"/>
    <n v="0"/>
    <n v="0"/>
    <n v="0"/>
    <s v=""/>
    <n v="691"/>
    <n v="328"/>
    <n v="129"/>
    <n v="0.39329268292682928"/>
    <n v="0"/>
    <n v="349"/>
    <n v="0.51550960118168387"/>
    <n v="692"/>
    <n v="328"/>
    <n v="349"/>
    <n v="0.51550960118168387"/>
  </r>
  <r>
    <x v="16"/>
    <x v="2"/>
    <s v="BUENOS AIRES"/>
    <n v="2"/>
    <n v="2"/>
    <n v="0"/>
    <n v="0"/>
    <n v="0"/>
    <n v="24"/>
    <n v="18"/>
    <n v="10"/>
    <n v="0.55555555555555558"/>
    <n v="0"/>
    <n v="5"/>
    <n v="0.21739130434782608"/>
    <n v="26"/>
    <n v="20"/>
    <n v="5"/>
    <n v="0.2"/>
  </r>
  <r>
    <x v="16"/>
    <x v="3"/>
    <s v="SYDNEY"/>
    <n v="1"/>
    <n v="1"/>
    <n v="0"/>
    <n v="0"/>
    <n v="0"/>
    <n v="765"/>
    <n v="597"/>
    <n v="160"/>
    <n v="0.26800670016750416"/>
    <n v="6"/>
    <n v="139"/>
    <n v="0.18733153638814015"/>
    <n v="766"/>
    <n v="604"/>
    <n v="139"/>
    <n v="0.18707940780619112"/>
  </r>
  <r>
    <x v="16"/>
    <x v="60"/>
    <s v="VIENNA"/>
    <n v="0"/>
    <n v="0"/>
    <n v="0"/>
    <n v="0"/>
    <s v=""/>
    <n v="0"/>
    <n v="0"/>
    <n v="0"/>
    <s v=""/>
    <n v="0"/>
    <n v="0"/>
    <s v=""/>
    <s v=""/>
    <s v=""/>
    <s v=""/>
    <s v=""/>
  </r>
  <r>
    <x v="16"/>
    <x v="92"/>
    <s v="DHAKA"/>
    <n v="0"/>
    <n v="0"/>
    <n v="0"/>
    <n v="0"/>
    <s v=""/>
    <n v="23"/>
    <n v="19"/>
    <n v="10"/>
    <n v="0.52631578947368418"/>
    <n v="0"/>
    <n v="1"/>
    <n v="0.05"/>
    <n v="23"/>
    <n v="19"/>
    <n v="1"/>
    <n v="0.05"/>
  </r>
  <r>
    <x v="16"/>
    <x v="104"/>
    <s v="COTONOU"/>
    <n v="1"/>
    <n v="0"/>
    <n v="0"/>
    <n v="0"/>
    <s v=""/>
    <n v="276"/>
    <n v="226"/>
    <n v="61"/>
    <n v="0.26991150442477874"/>
    <n v="1"/>
    <n v="42"/>
    <n v="0.15613382899628253"/>
    <n v="277"/>
    <n v="227"/>
    <n v="42"/>
    <n v="0.15613382899628253"/>
  </r>
  <r>
    <x v="16"/>
    <x v="5"/>
    <s v="SARAJEVO"/>
    <n v="0"/>
    <n v="0"/>
    <n v="0"/>
    <n v="0"/>
    <s v=""/>
    <n v="57"/>
    <n v="39"/>
    <n v="20"/>
    <n v="0.51282051282051277"/>
    <n v="0"/>
    <n v="17"/>
    <n v="0.30357142857142855"/>
    <n v="57"/>
    <n v="39"/>
    <n v="17"/>
    <n v="0.30357142857142855"/>
  </r>
  <r>
    <x v="16"/>
    <x v="6"/>
    <s v="SAO PAULO"/>
    <n v="4"/>
    <n v="4"/>
    <n v="3"/>
    <n v="0"/>
    <n v="0"/>
    <n v="120"/>
    <n v="82"/>
    <n v="41"/>
    <n v="0.5"/>
    <n v="0"/>
    <n v="21"/>
    <n v="0.20388349514563106"/>
    <n v="124"/>
    <n v="86"/>
    <n v="21"/>
    <n v="0.19626168224299065"/>
  </r>
  <r>
    <x v="16"/>
    <x v="7"/>
    <s v="SOFIA"/>
    <n v="1"/>
    <n v="1"/>
    <n v="1"/>
    <n v="0"/>
    <n v="0"/>
    <n v="241"/>
    <n v="164"/>
    <n v="105"/>
    <n v="0.6402439024390244"/>
    <n v="2"/>
    <n v="70"/>
    <n v="0.29661016949152541"/>
    <n v="242"/>
    <n v="167"/>
    <n v="70"/>
    <n v="0.29535864978902954"/>
  </r>
  <r>
    <x v="16"/>
    <x v="8"/>
    <s v="OTTAWA"/>
    <n v="1"/>
    <n v="0"/>
    <n v="0"/>
    <n v="0"/>
    <s v=""/>
    <n v="295"/>
    <n v="273"/>
    <n v="182"/>
    <n v="0.66666666666666663"/>
    <n v="4"/>
    <n v="7"/>
    <n v="2.464788732394366E-2"/>
    <n v="296"/>
    <n v="277"/>
    <n v="7"/>
    <n v="2.464788732394366E-2"/>
  </r>
  <r>
    <x v="16"/>
    <x v="8"/>
    <s v="TORONTO"/>
    <n v="3"/>
    <n v="3"/>
    <n v="2"/>
    <n v="0"/>
    <n v="0"/>
    <n v="602"/>
    <n v="552"/>
    <n v="428"/>
    <n v="0.77536231884057971"/>
    <n v="5"/>
    <n v="16"/>
    <n v="2.7923211169284468E-2"/>
    <n v="605"/>
    <n v="560"/>
    <n v="16"/>
    <n v="2.7777777777777776E-2"/>
  </r>
  <r>
    <x v="16"/>
    <x v="8"/>
    <s v="VANCOUVER"/>
    <n v="9"/>
    <n v="6"/>
    <n v="5"/>
    <n v="0"/>
    <n v="0"/>
    <n v="883"/>
    <n v="858"/>
    <n v="715"/>
    <n v="0.83333333333333337"/>
    <n v="2"/>
    <n v="18"/>
    <n v="2.0501138952164009E-2"/>
    <n v="892"/>
    <n v="866"/>
    <n v="18"/>
    <n v="2.0361990950226245E-2"/>
  </r>
  <r>
    <x v="16"/>
    <x v="9"/>
    <s v="SANTIAGO DE CHILE"/>
    <n v="1"/>
    <n v="0"/>
    <n v="0"/>
    <n v="0"/>
    <s v=""/>
    <n v="42"/>
    <n v="32"/>
    <n v="20"/>
    <n v="0.625"/>
    <n v="0"/>
    <n v="8"/>
    <n v="0.2"/>
    <n v="43"/>
    <n v="32"/>
    <n v="8"/>
    <n v="0.2"/>
  </r>
  <r>
    <x v="16"/>
    <x v="10"/>
    <s v="BEIJING"/>
    <n v="1"/>
    <n v="0"/>
    <n v="0"/>
    <n v="1"/>
    <n v="1"/>
    <n v="2059"/>
    <n v="1939"/>
    <n v="1158"/>
    <n v="0.59721505930892216"/>
    <n v="0"/>
    <n v="77"/>
    <n v="3.8194444444444448E-2"/>
    <n v="2060"/>
    <n v="1939"/>
    <n v="78"/>
    <n v="3.867129400099157E-2"/>
  </r>
  <r>
    <x v="16"/>
    <x v="10"/>
    <s v="GUANGZHOU (CANTON)"/>
    <n v="1"/>
    <n v="0"/>
    <n v="0"/>
    <n v="1"/>
    <n v="1"/>
    <n v="793"/>
    <n v="693"/>
    <n v="247"/>
    <n v="0.35642135642135642"/>
    <n v="0"/>
    <n v="90"/>
    <n v="0.11494252873563218"/>
    <n v="794"/>
    <n v="693"/>
    <n v="91"/>
    <n v="0.11607142857142858"/>
  </r>
  <r>
    <x v="16"/>
    <x v="10"/>
    <s v="SHANGHAI"/>
    <n v="2"/>
    <n v="2"/>
    <n v="0"/>
    <n v="0"/>
    <n v="0"/>
    <n v="1770"/>
    <n v="1692"/>
    <n v="1111"/>
    <n v="0.65661938534278963"/>
    <n v="0"/>
    <n v="50"/>
    <n v="2.8702640642939151E-2"/>
    <n v="1772"/>
    <n v="1694"/>
    <n v="50"/>
    <n v="2.8669724770642203E-2"/>
  </r>
  <r>
    <x v="16"/>
    <x v="11"/>
    <s v="BOGOTA"/>
    <n v="3"/>
    <n v="3"/>
    <n v="3"/>
    <n v="0"/>
    <n v="0"/>
    <n v="45"/>
    <n v="39"/>
    <n v="24"/>
    <n v="0.61538461538461542"/>
    <n v="0"/>
    <n v="5"/>
    <n v="0.11363636363636363"/>
    <n v="48"/>
    <n v="42"/>
    <n v="5"/>
    <n v="0.10638297872340426"/>
  </r>
  <r>
    <x v="16"/>
    <x v="65"/>
    <s v="KINSHASA"/>
    <n v="0"/>
    <n v="0"/>
    <n v="0"/>
    <n v="0"/>
    <s v=""/>
    <n v="5"/>
    <n v="4"/>
    <n v="1"/>
    <n v="0.25"/>
    <n v="1"/>
    <n v="0"/>
    <n v="0"/>
    <n v="5"/>
    <n v="5"/>
    <s v=""/>
    <s v=""/>
  </r>
  <r>
    <x v="16"/>
    <x v="138"/>
    <s v="SAN JOSE"/>
    <n v="1"/>
    <n v="0"/>
    <n v="0"/>
    <n v="0"/>
    <s v=""/>
    <n v="14"/>
    <n v="12"/>
    <n v="7"/>
    <n v="0.58333333333333337"/>
    <n v="0"/>
    <n v="1"/>
    <n v="7.6923076923076927E-2"/>
    <n v="15"/>
    <n v="12"/>
    <n v="1"/>
    <n v="7.6923076923076927E-2"/>
  </r>
  <r>
    <x v="16"/>
    <x v="12"/>
    <s v="ZAGREB"/>
    <n v="0"/>
    <n v="0"/>
    <n v="0"/>
    <n v="0"/>
    <s v=""/>
    <n v="50"/>
    <n v="21"/>
    <n v="13"/>
    <n v="0.61904761904761907"/>
    <n v="1"/>
    <n v="27"/>
    <n v="0.55102040816326525"/>
    <n v="50"/>
    <n v="22"/>
    <n v="27"/>
    <n v="0.55102040816326525"/>
  </r>
  <r>
    <x v="16"/>
    <x v="13"/>
    <s v="HAVANA"/>
    <n v="23"/>
    <n v="8"/>
    <n v="7"/>
    <n v="13"/>
    <n v="0.61904761904761907"/>
    <n v="1945"/>
    <n v="1058"/>
    <n v="356"/>
    <n v="0.33648393194706994"/>
    <n v="8"/>
    <n v="837"/>
    <n v="0.43983184445612189"/>
    <n v="1968"/>
    <n v="1074"/>
    <n v="850"/>
    <n v="0.44178794178794178"/>
  </r>
  <r>
    <x v="16"/>
    <x v="14"/>
    <s v="NICOSIA"/>
    <n v="0"/>
    <n v="0"/>
    <n v="0"/>
    <n v="0"/>
    <s v=""/>
    <n v="1"/>
    <n v="0"/>
    <n v="0"/>
    <s v=""/>
    <n v="0"/>
    <n v="0"/>
    <s v=""/>
    <n v="1"/>
    <s v=""/>
    <s v=""/>
    <s v=""/>
  </r>
  <r>
    <x v="16"/>
    <x v="151"/>
    <s v="PRAGUE"/>
    <n v="0"/>
    <n v="0"/>
    <n v="0"/>
    <n v="0"/>
    <s v=""/>
    <n v="2"/>
    <n v="0"/>
    <n v="0"/>
    <s v=""/>
    <n v="0"/>
    <n v="0"/>
    <s v=""/>
    <n v="2"/>
    <s v=""/>
    <s v=""/>
    <s v=""/>
  </r>
  <r>
    <x v="16"/>
    <x v="93"/>
    <s v="COPENHAGEN"/>
    <n v="0"/>
    <n v="0"/>
    <n v="0"/>
    <n v="0"/>
    <s v=""/>
    <n v="0"/>
    <n v="0"/>
    <n v="0"/>
    <s v=""/>
    <n v="0"/>
    <n v="0"/>
    <s v=""/>
    <s v=""/>
    <s v=""/>
    <s v=""/>
    <s v=""/>
  </r>
  <r>
    <x v="16"/>
    <x v="112"/>
    <s v="SANTO DOMINGO"/>
    <n v="0"/>
    <n v="0"/>
    <n v="0"/>
    <n v="0"/>
    <s v=""/>
    <n v="1761"/>
    <n v="1156"/>
    <n v="233"/>
    <n v="0.20155709342560554"/>
    <n v="0"/>
    <n v="567"/>
    <n v="0.32907719094602439"/>
    <n v="1761"/>
    <n v="1156"/>
    <n v="567"/>
    <n v="0.32907719094602439"/>
  </r>
  <r>
    <x v="16"/>
    <x v="15"/>
    <s v="CAIRO"/>
    <n v="2"/>
    <n v="0"/>
    <n v="0"/>
    <n v="0"/>
    <s v=""/>
    <n v="10616"/>
    <n v="7974"/>
    <n v="3572"/>
    <n v="0.44795585653373465"/>
    <n v="88"/>
    <n v="2354"/>
    <n v="0.22599846390168971"/>
    <n v="10618"/>
    <n v="8062"/>
    <n v="2354"/>
    <n v="0.22599846390168971"/>
  </r>
  <r>
    <x v="16"/>
    <x v="16"/>
    <s v="ADDIS ABEBA"/>
    <n v="9"/>
    <n v="0"/>
    <n v="0"/>
    <n v="6"/>
    <n v="1"/>
    <n v="1945"/>
    <n v="1251"/>
    <n v="297"/>
    <n v="0.23741007194244604"/>
    <n v="6"/>
    <n v="647"/>
    <n v="0.33981092436974791"/>
    <n v="1954"/>
    <n v="1257"/>
    <n v="653"/>
    <n v="0.34188481675392668"/>
  </r>
  <r>
    <x v="16"/>
    <x v="67"/>
    <s v="HELSINKI"/>
    <n v="0"/>
    <n v="0"/>
    <n v="0"/>
    <n v="0"/>
    <s v=""/>
    <n v="3"/>
    <n v="2"/>
    <n v="1"/>
    <n v="0.5"/>
    <n v="0"/>
    <n v="1"/>
    <n v="0.33333333333333331"/>
    <n v="3"/>
    <n v="2"/>
    <n v="1"/>
    <n v="0.33333333333333331"/>
  </r>
  <r>
    <x v="16"/>
    <x v="35"/>
    <s v="SKOPJE"/>
    <n v="0"/>
    <n v="0"/>
    <n v="0"/>
    <n v="0"/>
    <s v=""/>
    <n v="141"/>
    <n v="18"/>
    <n v="4"/>
    <n v="0.22222222222222221"/>
    <n v="97"/>
    <n v="22"/>
    <n v="0.16058394160583941"/>
    <n v="141"/>
    <n v="115"/>
    <n v="22"/>
    <n v="0.16058394160583941"/>
  </r>
  <r>
    <x v="16"/>
    <x v="68"/>
    <s v="PARIS"/>
    <n v="0"/>
    <n v="0"/>
    <n v="0"/>
    <n v="0"/>
    <s v=""/>
    <n v="5"/>
    <n v="1"/>
    <n v="1"/>
    <n v="1"/>
    <n v="1"/>
    <n v="0"/>
    <n v="0"/>
    <n v="5"/>
    <n v="2"/>
    <s v=""/>
    <s v=""/>
  </r>
  <r>
    <x v="16"/>
    <x v="17"/>
    <s v="TBILISSI"/>
    <n v="1"/>
    <n v="0"/>
    <n v="0"/>
    <n v="0"/>
    <s v=""/>
    <n v="352"/>
    <n v="244"/>
    <n v="96"/>
    <n v="0.39344262295081966"/>
    <n v="3"/>
    <n v="101"/>
    <n v="0.29022988505747127"/>
    <n v="353"/>
    <n v="247"/>
    <n v="101"/>
    <n v="0.29022988505747127"/>
  </r>
  <r>
    <x v="16"/>
    <x v="18"/>
    <s v="BERLIN"/>
    <n v="0"/>
    <n v="0"/>
    <n v="0"/>
    <n v="0"/>
    <s v=""/>
    <n v="5"/>
    <n v="5"/>
    <n v="3"/>
    <n v="0.6"/>
    <n v="0"/>
    <n v="0"/>
    <n v="0"/>
    <n v="5"/>
    <n v="5"/>
    <s v=""/>
    <s v=""/>
  </r>
  <r>
    <x v="16"/>
    <x v="86"/>
    <s v="ACCRA"/>
    <n v="366"/>
    <n v="245"/>
    <n v="188"/>
    <n v="92"/>
    <n v="0.27299703264094954"/>
    <n v="9603"/>
    <n v="4497"/>
    <n v="1271"/>
    <n v="0.28263286635534801"/>
    <n v="2"/>
    <n v="4896"/>
    <n v="0.52112825971261312"/>
    <n v="9969"/>
    <n v="4744"/>
    <n v="4988"/>
    <n v="0.51253596383066169"/>
  </r>
  <r>
    <x v="16"/>
    <x v="69"/>
    <s v="ATHENS"/>
    <n v="0"/>
    <n v="0"/>
    <n v="0"/>
    <n v="0"/>
    <s v=""/>
    <n v="13"/>
    <n v="9"/>
    <n v="1"/>
    <n v="0.1111111111111111"/>
    <n v="2"/>
    <n v="0"/>
    <n v="0"/>
    <n v="13"/>
    <n v="11"/>
    <s v=""/>
    <s v=""/>
  </r>
  <r>
    <x v="16"/>
    <x v="19"/>
    <s v="HONG KONG"/>
    <n v="1"/>
    <n v="0"/>
    <n v="0"/>
    <n v="0"/>
    <s v=""/>
    <n v="314"/>
    <n v="301"/>
    <n v="134"/>
    <n v="0.44518272425249167"/>
    <n v="0"/>
    <n v="10"/>
    <n v="3.215434083601286E-2"/>
    <n v="315"/>
    <n v="301"/>
    <n v="10"/>
    <n v="3.215434083601286E-2"/>
  </r>
  <r>
    <x v="16"/>
    <x v="70"/>
    <s v="BUDAPEST"/>
    <n v="0"/>
    <n v="0"/>
    <n v="0"/>
    <n v="0"/>
    <s v=""/>
    <n v="12"/>
    <n v="6"/>
    <n v="4"/>
    <n v="0.66666666666666663"/>
    <n v="0"/>
    <n v="6"/>
    <n v="0.5"/>
    <n v="12"/>
    <n v="6"/>
    <n v="6"/>
    <n v="0.5"/>
  </r>
  <r>
    <x v="16"/>
    <x v="20"/>
    <s v="BANGALORE"/>
    <n v="0"/>
    <n v="0"/>
    <n v="0"/>
    <n v="0"/>
    <s v=""/>
    <n v="0"/>
    <n v="0"/>
    <n v="0"/>
    <s v=""/>
    <n v="0"/>
    <n v="0"/>
    <s v=""/>
    <s v=""/>
    <s v=""/>
    <s v=""/>
    <s v=""/>
  </r>
  <r>
    <x v="16"/>
    <x v="20"/>
    <s v="MUMBAI"/>
    <n v="0"/>
    <n v="0"/>
    <n v="0"/>
    <n v="0"/>
    <s v=""/>
    <n v="0"/>
    <n v="0"/>
    <n v="0"/>
    <s v=""/>
    <n v="0"/>
    <n v="0"/>
    <s v=""/>
    <s v=""/>
    <s v=""/>
    <s v=""/>
    <s v=""/>
  </r>
  <r>
    <x v="16"/>
    <x v="20"/>
    <s v="NEW DELHI"/>
    <n v="9"/>
    <n v="1"/>
    <n v="0"/>
    <n v="6"/>
    <n v="0.8571428571428571"/>
    <n v="52616"/>
    <n v="43941"/>
    <n v="32985"/>
    <n v="0.75066566532395718"/>
    <n v="0"/>
    <n v="7940"/>
    <n v="0.15304253965806364"/>
    <n v="52625"/>
    <n v="43942"/>
    <n v="7946"/>
    <n v="0.15313752698119026"/>
  </r>
  <r>
    <x v="16"/>
    <x v="21"/>
    <s v="JAKARTA"/>
    <n v="0"/>
    <n v="0"/>
    <n v="0"/>
    <n v="0"/>
    <s v=""/>
    <n v="23738"/>
    <n v="21338"/>
    <n v="7466"/>
    <n v="0.34989221107882651"/>
    <n v="142"/>
    <n v="1957"/>
    <n v="8.350044800955754E-2"/>
    <n v="23738"/>
    <n v="21480"/>
    <n v="1957"/>
    <n v="8.350044800955754E-2"/>
  </r>
  <r>
    <x v="16"/>
    <x v="22"/>
    <s v="TEHERAN"/>
    <n v="19"/>
    <n v="13"/>
    <n v="0"/>
    <n v="5"/>
    <n v="0.27777777777777779"/>
    <n v="9066"/>
    <n v="6157"/>
    <n v="1521"/>
    <n v="0.24703589410427157"/>
    <n v="88"/>
    <n v="2630"/>
    <n v="0.29633802816901411"/>
    <n v="9085"/>
    <n v="6258"/>
    <n v="2635"/>
    <n v="0.29630046103677049"/>
  </r>
  <r>
    <x v="16"/>
    <x v="87"/>
    <s v="BAGHDAD"/>
    <n v="0"/>
    <n v="0"/>
    <n v="0"/>
    <n v="0"/>
    <s v=""/>
    <n v="1179"/>
    <n v="853"/>
    <n v="284"/>
    <n v="0.33294255568581477"/>
    <n v="51"/>
    <n v="251"/>
    <n v="0.21731601731601732"/>
    <n v="1179"/>
    <n v="904"/>
    <n v="251"/>
    <n v="0.21731601731601732"/>
  </r>
  <r>
    <x v="16"/>
    <x v="87"/>
    <s v="ERBIL"/>
    <n v="0"/>
    <n v="0"/>
    <n v="0"/>
    <n v="0"/>
    <s v=""/>
    <n v="1438"/>
    <n v="843"/>
    <n v="218"/>
    <n v="0.25860023724792408"/>
    <n v="28"/>
    <n v="528"/>
    <n v="0.37741243745532521"/>
    <n v="1438"/>
    <n v="871"/>
    <n v="528"/>
    <n v="0.37741243745532521"/>
  </r>
  <r>
    <x v="16"/>
    <x v="23"/>
    <s v="DUBLIN"/>
    <n v="1"/>
    <n v="1"/>
    <n v="1"/>
    <n v="0"/>
    <n v="0"/>
    <n v="2652"/>
    <n v="2555"/>
    <n v="1979"/>
    <n v="0.774559686888454"/>
    <n v="5"/>
    <n v="30"/>
    <n v="1.1583011583011582E-2"/>
    <n v="2653"/>
    <n v="2561"/>
    <n v="30"/>
    <n v="1.1578541103820918E-2"/>
  </r>
  <r>
    <x v="16"/>
    <x v="24"/>
    <s v="TEL AVIV"/>
    <n v="0"/>
    <n v="0"/>
    <n v="0"/>
    <n v="0"/>
    <s v=""/>
    <n v="255"/>
    <n v="195"/>
    <n v="64"/>
    <n v="0.3282051282051282"/>
    <n v="5"/>
    <n v="35"/>
    <n v="0.14893617021276595"/>
    <n v="255"/>
    <n v="200"/>
    <n v="35"/>
    <n v="0.14893617021276595"/>
  </r>
  <r>
    <x v="16"/>
    <x v="71"/>
    <s v="ROME"/>
    <n v="0"/>
    <n v="0"/>
    <n v="0"/>
    <n v="0"/>
    <s v=""/>
    <n v="0"/>
    <n v="0"/>
    <n v="0"/>
    <s v=""/>
    <n v="0"/>
    <n v="0"/>
    <s v=""/>
    <s v=""/>
    <s v=""/>
    <s v=""/>
    <s v=""/>
  </r>
  <r>
    <x v="16"/>
    <x v="25"/>
    <s v="TOKYO"/>
    <n v="1"/>
    <n v="1"/>
    <n v="1"/>
    <n v="0"/>
    <n v="0"/>
    <n v="435"/>
    <n v="319"/>
    <n v="88"/>
    <n v="0.27586206896551724"/>
    <n v="1"/>
    <n v="83"/>
    <n v="0.20595533498759305"/>
    <n v="436"/>
    <n v="321"/>
    <n v="83"/>
    <n v="0.20544554455445543"/>
  </r>
  <r>
    <x v="16"/>
    <x v="26"/>
    <s v="AMMAN"/>
    <n v="3"/>
    <n v="0"/>
    <n v="0"/>
    <n v="2"/>
    <n v="1"/>
    <n v="7927"/>
    <n v="5675"/>
    <n v="2462"/>
    <n v="0.43383259911894273"/>
    <n v="129"/>
    <n v="2034"/>
    <n v="0.25950497575912224"/>
    <n v="7930"/>
    <n v="5804"/>
    <n v="2036"/>
    <n v="0.25969387755102041"/>
  </r>
  <r>
    <x v="16"/>
    <x v="27"/>
    <s v="ASTANA"/>
    <n v="0"/>
    <n v="0"/>
    <n v="0"/>
    <n v="0"/>
    <s v=""/>
    <n v="31"/>
    <n v="28"/>
    <n v="10"/>
    <n v="0.35714285714285715"/>
    <n v="0"/>
    <n v="0"/>
    <n v="0"/>
    <n v="31"/>
    <n v="28"/>
    <s v=""/>
    <s v=""/>
  </r>
  <r>
    <x v="16"/>
    <x v="28"/>
    <s v="NAIROBI"/>
    <n v="20"/>
    <n v="2"/>
    <n v="2"/>
    <n v="6"/>
    <n v="0.75"/>
    <n v="3832"/>
    <n v="3023"/>
    <n v="940"/>
    <n v="0.31094938802514061"/>
    <n v="36"/>
    <n v="657"/>
    <n v="0.17680301399354145"/>
    <n v="3852"/>
    <n v="3061"/>
    <n v="663"/>
    <n v="0.1780343716433942"/>
  </r>
  <r>
    <x v="16"/>
    <x v="29"/>
    <s v="KUWAIT"/>
    <n v="1"/>
    <n v="1"/>
    <n v="0"/>
    <n v="0"/>
    <n v="0"/>
    <n v="10465"/>
    <n v="9414"/>
    <n v="6319"/>
    <n v="0.67123433184618653"/>
    <n v="92"/>
    <n v="722"/>
    <n v="7.0590535784122013E-2"/>
    <n v="10466"/>
    <n v="9507"/>
    <n v="722"/>
    <n v="7.0583634763906541E-2"/>
  </r>
  <r>
    <x v="16"/>
    <x v="30"/>
    <s v="BEIRUT"/>
    <n v="2"/>
    <n v="0"/>
    <n v="0"/>
    <n v="1"/>
    <n v="1"/>
    <n v="2968"/>
    <n v="1536"/>
    <n v="553"/>
    <n v="0.36002604166666669"/>
    <n v="58"/>
    <n v="1252"/>
    <n v="0.43991567111735769"/>
    <n v="2970"/>
    <n v="1594"/>
    <n v="1253"/>
    <n v="0.44011239901650862"/>
  </r>
  <r>
    <x v="16"/>
    <x v="154"/>
    <s v="LUXEMBOURG"/>
    <n v="0"/>
    <n v="0"/>
    <n v="0"/>
    <n v="0"/>
    <s v=""/>
    <n v="1"/>
    <n v="0"/>
    <n v="0"/>
    <s v=""/>
    <n v="1"/>
    <n v="0"/>
    <n v="0"/>
    <n v="1"/>
    <n v="1"/>
    <s v=""/>
    <s v=""/>
  </r>
  <r>
    <x v="16"/>
    <x v="31"/>
    <s v="KUALA LUMPUR"/>
    <n v="15"/>
    <n v="5"/>
    <n v="0"/>
    <n v="4"/>
    <n v="0.44444444444444442"/>
    <n v="605"/>
    <n v="391"/>
    <n v="124"/>
    <n v="0.31713554987212278"/>
    <n v="1"/>
    <n v="141"/>
    <n v="0.26454033771106944"/>
    <n v="620"/>
    <n v="397"/>
    <n v="145"/>
    <n v="0.26752767527675275"/>
  </r>
  <r>
    <x v="16"/>
    <x v="95"/>
    <s v="BAMAKO"/>
    <n v="1"/>
    <n v="0"/>
    <n v="0"/>
    <n v="1"/>
    <n v="1"/>
    <n v="1251"/>
    <n v="530"/>
    <n v="96"/>
    <n v="0.1811320754716981"/>
    <n v="13"/>
    <n v="684"/>
    <n v="0.55745721271393645"/>
    <n v="1252"/>
    <n v="543"/>
    <n v="685"/>
    <n v="0.55781758957654726"/>
  </r>
  <r>
    <x v="16"/>
    <x v="32"/>
    <s v="MEXICO CITY"/>
    <n v="14"/>
    <n v="11"/>
    <n v="10"/>
    <n v="1"/>
    <n v="8.3333333333333329E-2"/>
    <n v="180"/>
    <n v="166"/>
    <n v="119"/>
    <n v="0.7168674698795181"/>
    <n v="0"/>
    <n v="10"/>
    <n v="5.6818181818181816E-2"/>
    <n v="194"/>
    <n v="177"/>
    <n v="11"/>
    <n v="5.8510638297872342E-2"/>
  </r>
  <r>
    <x v="16"/>
    <x v="33"/>
    <s v="RABAT"/>
    <n v="0"/>
    <n v="0"/>
    <n v="0"/>
    <n v="0"/>
    <s v=""/>
    <n v="17795"/>
    <n v="12119"/>
    <n v="3486"/>
    <n v="0.28764749566795939"/>
    <n v="94"/>
    <n v="5272"/>
    <n v="0.30151558478696028"/>
    <n v="17795"/>
    <n v="12213"/>
    <n v="5272"/>
    <n v="0.30151558478696028"/>
  </r>
  <r>
    <x v="16"/>
    <x v="100"/>
    <s v="MAPUTO"/>
    <n v="2"/>
    <n v="0"/>
    <n v="0"/>
    <n v="2"/>
    <n v="1"/>
    <n v="754"/>
    <n v="709"/>
    <n v="214"/>
    <n v="0.3018335684062059"/>
    <n v="0"/>
    <n v="35"/>
    <n v="4.7043010752688172E-2"/>
    <n v="756"/>
    <n v="709"/>
    <n v="37"/>
    <n v="4.9597855227882036E-2"/>
  </r>
  <r>
    <x v="16"/>
    <x v="125"/>
    <s v="YANGON"/>
    <n v="1"/>
    <n v="1"/>
    <n v="0"/>
    <n v="0"/>
    <n v="0"/>
    <n v="1200"/>
    <n v="968"/>
    <n v="848"/>
    <n v="0.87603305785123964"/>
    <n v="27"/>
    <n v="177"/>
    <n v="0.15102389078498293"/>
    <n v="1201"/>
    <n v="996"/>
    <n v="177"/>
    <n v="0.15089514066496162"/>
  </r>
  <r>
    <x v="16"/>
    <x v="73"/>
    <s v="ARUBA"/>
    <n v="4"/>
    <n v="1"/>
    <n v="1"/>
    <n v="2"/>
    <n v="0.66666666666666663"/>
    <n v="192"/>
    <n v="171"/>
    <n v="74"/>
    <n v="0.43274853801169588"/>
    <n v="0"/>
    <n v="12"/>
    <n v="6.5573770491803282E-2"/>
    <n v="196"/>
    <n v="172"/>
    <n v="14"/>
    <n v="7.5268817204301078E-2"/>
  </r>
  <r>
    <x v="16"/>
    <x v="73"/>
    <s v="THE HAGUE"/>
    <n v="10"/>
    <n v="5"/>
    <n v="1"/>
    <n v="2"/>
    <n v="0.2857142857142857"/>
    <n v="332"/>
    <n v="267"/>
    <n v="154"/>
    <n v="0.57677902621722843"/>
    <n v="3"/>
    <n v="54"/>
    <n v="0.16666666666666666"/>
    <n v="342"/>
    <n v="275"/>
    <n v="56"/>
    <n v="0.16918429003021149"/>
  </r>
  <r>
    <x v="16"/>
    <x v="73"/>
    <s v="WILLEMSTAD (CURACAO)"/>
    <n v="10"/>
    <n v="5"/>
    <n v="4"/>
    <n v="0"/>
    <n v="0"/>
    <n v="331"/>
    <n v="250"/>
    <n v="102"/>
    <n v="0.40799999999999997"/>
    <n v="1"/>
    <n v="69"/>
    <n v="0.21562500000000001"/>
    <n v="341"/>
    <n v="256"/>
    <n v="69"/>
    <n v="0.21230769230769231"/>
  </r>
  <r>
    <x v="16"/>
    <x v="126"/>
    <s v="WELLINGTON"/>
    <n v="0"/>
    <n v="0"/>
    <n v="0"/>
    <n v="0"/>
    <s v=""/>
    <n v="224"/>
    <n v="192"/>
    <n v="56"/>
    <n v="0.29166666666666669"/>
    <n v="0"/>
    <n v="22"/>
    <n v="0.10280373831775701"/>
    <n v="224"/>
    <n v="192"/>
    <n v="22"/>
    <n v="0.10280373831775701"/>
  </r>
  <r>
    <x v="16"/>
    <x v="36"/>
    <s v="MUSCAT"/>
    <n v="1"/>
    <n v="1"/>
    <n v="1"/>
    <n v="0"/>
    <n v="0"/>
    <n v="5554"/>
    <n v="4924"/>
    <n v="3318"/>
    <n v="0.67384240454914701"/>
    <n v="29"/>
    <n v="450"/>
    <n v="8.3287062742920595E-2"/>
    <n v="5555"/>
    <n v="4954"/>
    <n v="450"/>
    <n v="8.3271650629163585E-2"/>
  </r>
  <r>
    <x v="16"/>
    <x v="37"/>
    <s v="ISLAMABAD"/>
    <n v="15"/>
    <n v="6"/>
    <n v="6"/>
    <n v="0"/>
    <n v="0"/>
    <n v="6291"/>
    <n v="2901"/>
    <n v="718"/>
    <n v="0.24750086177180283"/>
    <n v="95"/>
    <n v="3087"/>
    <n v="0.50747986191024164"/>
    <n v="6306"/>
    <n v="3002"/>
    <n v="3087"/>
    <n v="0.50697979963869277"/>
  </r>
  <r>
    <x v="16"/>
    <x v="145"/>
    <s v="RAMALLAH"/>
    <n v="0"/>
    <n v="0"/>
    <n v="0"/>
    <n v="0"/>
    <s v=""/>
    <n v="602"/>
    <n v="391"/>
    <n v="166"/>
    <n v="0.42455242966751916"/>
    <n v="57"/>
    <n v="84"/>
    <n v="0.15789473684210525"/>
    <n v="602"/>
    <n v="448"/>
    <n v="84"/>
    <n v="0.15789473684210525"/>
  </r>
  <r>
    <x v="16"/>
    <x v="74"/>
    <s v="PANAMA CITY"/>
    <n v="0"/>
    <n v="0"/>
    <n v="0"/>
    <n v="0"/>
    <s v=""/>
    <n v="0"/>
    <n v="0"/>
    <n v="0"/>
    <s v=""/>
    <n v="0"/>
    <n v="0"/>
    <s v=""/>
    <s v=""/>
    <s v=""/>
    <s v=""/>
    <s v=""/>
  </r>
  <r>
    <x v="16"/>
    <x v="38"/>
    <s v="LIMA"/>
    <n v="3"/>
    <n v="0"/>
    <n v="0"/>
    <n v="0"/>
    <s v=""/>
    <n v="121"/>
    <n v="114"/>
    <n v="68"/>
    <n v="0.59649122807017541"/>
    <n v="1"/>
    <n v="5"/>
    <n v="4.1666666666666664E-2"/>
    <n v="124"/>
    <n v="115"/>
    <n v="5"/>
    <n v="4.1666666666666664E-2"/>
  </r>
  <r>
    <x v="16"/>
    <x v="39"/>
    <s v="MANILA"/>
    <n v="7"/>
    <n v="0"/>
    <n v="0"/>
    <n v="4"/>
    <n v="1"/>
    <n v="45354"/>
    <n v="43387"/>
    <n v="38418"/>
    <n v="0.8854726070020974"/>
    <n v="1"/>
    <n v="1535"/>
    <n v="3.4169579057498387E-2"/>
    <n v="45361"/>
    <n v="43388"/>
    <n v="1539"/>
    <n v="3.4255570147127559E-2"/>
  </r>
  <r>
    <x v="16"/>
    <x v="75"/>
    <s v="WARSAW"/>
    <n v="0"/>
    <n v="0"/>
    <n v="0"/>
    <n v="0"/>
    <s v=""/>
    <n v="1"/>
    <n v="0"/>
    <n v="0"/>
    <s v=""/>
    <n v="0"/>
    <n v="0"/>
    <s v=""/>
    <n v="1"/>
    <s v=""/>
    <s v=""/>
    <s v=""/>
  </r>
  <r>
    <x v="16"/>
    <x v="76"/>
    <s v="LISBON"/>
    <n v="0"/>
    <n v="0"/>
    <n v="0"/>
    <n v="0"/>
    <s v=""/>
    <n v="0"/>
    <n v="0"/>
    <n v="0"/>
    <s v=""/>
    <n v="0"/>
    <n v="0"/>
    <s v=""/>
    <s v=""/>
    <s v=""/>
    <s v=""/>
    <s v=""/>
  </r>
  <r>
    <x v="16"/>
    <x v="77"/>
    <s v="DOHA"/>
    <n v="4"/>
    <n v="1"/>
    <n v="1"/>
    <n v="2"/>
    <n v="0.66666666666666663"/>
    <n v="4800"/>
    <n v="3653"/>
    <n v="1718"/>
    <n v="0.47029838488913223"/>
    <n v="30"/>
    <n v="1015"/>
    <n v="0.21604938271604937"/>
    <n v="4804"/>
    <n v="3684"/>
    <n v="1017"/>
    <n v="0.21633694958519464"/>
  </r>
  <r>
    <x v="16"/>
    <x v="40"/>
    <s v="BUCHAREST"/>
    <n v="0"/>
    <n v="0"/>
    <n v="0"/>
    <n v="0"/>
    <s v=""/>
    <n v="272"/>
    <n v="207"/>
    <n v="145"/>
    <n v="0.70048309178743962"/>
    <n v="1"/>
    <n v="59"/>
    <n v="0.22097378277153559"/>
    <n v="272"/>
    <n v="208"/>
    <n v="59"/>
    <n v="0.22097378277153559"/>
  </r>
  <r>
    <x v="16"/>
    <x v="41"/>
    <s v="MOSCOW"/>
    <n v="0"/>
    <n v="0"/>
    <n v="0"/>
    <n v="0"/>
    <s v=""/>
    <n v="3463"/>
    <n v="3253"/>
    <n v="2968"/>
    <n v="0.91238856440209037"/>
    <n v="7"/>
    <n v="73"/>
    <n v="2.1902190219021903E-2"/>
    <n v="3463"/>
    <n v="3260"/>
    <n v="73"/>
    <n v="2.1902190219021903E-2"/>
  </r>
  <r>
    <x v="16"/>
    <x v="41"/>
    <s v="ST. PETERSBURG"/>
    <n v="0"/>
    <n v="0"/>
    <n v="0"/>
    <n v="0"/>
    <s v=""/>
    <n v="37"/>
    <n v="37"/>
    <n v="36"/>
    <n v="0.97297297297297303"/>
    <n v="0"/>
    <n v="0"/>
    <n v="0"/>
    <n v="37"/>
    <n v="37"/>
    <s v=""/>
    <s v=""/>
  </r>
  <r>
    <x v="16"/>
    <x v="78"/>
    <s v="KIGALI"/>
    <n v="0"/>
    <n v="0"/>
    <n v="0"/>
    <n v="0"/>
    <s v=""/>
    <n v="12"/>
    <n v="7"/>
    <n v="2"/>
    <n v="0.2857142857142857"/>
    <n v="1"/>
    <n v="0"/>
    <n v="0"/>
    <n v="12"/>
    <n v="8"/>
    <s v=""/>
    <s v=""/>
  </r>
  <r>
    <x v="16"/>
    <x v="42"/>
    <s v="RIYADH"/>
    <n v="10"/>
    <n v="6"/>
    <n v="5"/>
    <n v="1"/>
    <n v="0.14285714285714285"/>
    <n v="18804"/>
    <n v="17049"/>
    <n v="8861"/>
    <n v="0.5197372279899114"/>
    <n v="83"/>
    <n v="1400"/>
    <n v="7.5545003237643002E-2"/>
    <n v="18814"/>
    <n v="17138"/>
    <n v="1401"/>
    <n v="7.5570419116457205E-2"/>
  </r>
  <r>
    <x v="16"/>
    <x v="43"/>
    <s v="DAKAR"/>
    <n v="0"/>
    <n v="0"/>
    <n v="0"/>
    <n v="0"/>
    <s v=""/>
    <n v="2076"/>
    <n v="638"/>
    <n v="70"/>
    <n v="0.109717868338558"/>
    <n v="4"/>
    <n v="1374"/>
    <n v="0.68154761904761907"/>
    <n v="2076"/>
    <n v="642"/>
    <n v="1374"/>
    <n v="0.68154761904761907"/>
  </r>
  <r>
    <x v="16"/>
    <x v="44"/>
    <s v="BELGRADE"/>
    <n v="1"/>
    <n v="0"/>
    <n v="0"/>
    <n v="1"/>
    <n v="1"/>
    <n v="125"/>
    <n v="86"/>
    <n v="51"/>
    <n v="0.59302325581395354"/>
    <n v="3"/>
    <n v="34"/>
    <n v="0.27642276422764228"/>
    <n v="126"/>
    <n v="89"/>
    <n v="35"/>
    <n v="0.28225806451612906"/>
  </r>
  <r>
    <x v="16"/>
    <x v="79"/>
    <s v="SINGAPORE"/>
    <n v="1"/>
    <n v="1"/>
    <n v="0"/>
    <n v="0"/>
    <n v="0"/>
    <n v="2057"/>
    <n v="1885"/>
    <n v="788"/>
    <n v="0.4180371352785146"/>
    <n v="6"/>
    <n v="122"/>
    <n v="6.0606060606060608E-2"/>
    <n v="2058"/>
    <n v="1892"/>
    <n v="122"/>
    <n v="6.0575968222442898E-2"/>
  </r>
  <r>
    <x v="16"/>
    <x v="45"/>
    <s v="BRATISLAVA"/>
    <n v="0"/>
    <n v="0"/>
    <n v="0"/>
    <n v="0"/>
    <s v=""/>
    <n v="4"/>
    <n v="0"/>
    <n v="0"/>
    <s v=""/>
    <n v="0"/>
    <n v="0"/>
    <s v=""/>
    <n v="4"/>
    <s v=""/>
    <s v=""/>
    <s v=""/>
  </r>
  <r>
    <x v="16"/>
    <x v="46"/>
    <s v="LJUBLJANA"/>
    <n v="0"/>
    <n v="0"/>
    <n v="0"/>
    <n v="0"/>
    <s v=""/>
    <n v="0"/>
    <n v="0"/>
    <n v="0"/>
    <s v=""/>
    <n v="0"/>
    <n v="0"/>
    <s v=""/>
    <s v=""/>
    <s v=""/>
    <s v=""/>
    <s v=""/>
  </r>
  <r>
    <x v="16"/>
    <x v="47"/>
    <s v="CAPE TOWN"/>
    <n v="4"/>
    <n v="0"/>
    <n v="0"/>
    <n v="0"/>
    <s v=""/>
    <n v="6629"/>
    <n v="6343"/>
    <n v="3637"/>
    <n v="0.57338798675705505"/>
    <n v="0"/>
    <n v="129"/>
    <n v="1.9932014833127319E-2"/>
    <n v="6633"/>
    <n v="6343"/>
    <n v="129"/>
    <n v="1.9932014833127319E-2"/>
  </r>
  <r>
    <x v="16"/>
    <x v="47"/>
    <s v="PRETORIA"/>
    <n v="18"/>
    <n v="4"/>
    <n v="7"/>
    <n v="4"/>
    <n v="0.5"/>
    <n v="12990"/>
    <n v="12279"/>
    <n v="6251"/>
    <n v="0.50908054401824254"/>
    <n v="1"/>
    <n v="480"/>
    <n v="3.7617554858934171E-2"/>
    <n v="13008"/>
    <n v="12284"/>
    <n v="484"/>
    <n v="3.7907268170426063E-2"/>
  </r>
  <r>
    <x v="16"/>
    <x v="48"/>
    <s v="SEOUL"/>
    <n v="1"/>
    <n v="0"/>
    <n v="0"/>
    <n v="1"/>
    <n v="1"/>
    <n v="212"/>
    <n v="156"/>
    <n v="48"/>
    <n v="0.30769230769230771"/>
    <n v="0"/>
    <n v="51"/>
    <n v="0.24637681159420291"/>
    <n v="213"/>
    <n v="156"/>
    <n v="52"/>
    <n v="0.25"/>
  </r>
  <r>
    <x v="16"/>
    <x v="80"/>
    <s v="MADRID"/>
    <n v="0"/>
    <n v="0"/>
    <n v="0"/>
    <n v="0"/>
    <s v=""/>
    <n v="1"/>
    <n v="0"/>
    <n v="0"/>
    <s v=""/>
    <n v="0"/>
    <n v="0"/>
    <s v=""/>
    <n v="1"/>
    <s v=""/>
    <s v=""/>
    <s v=""/>
  </r>
  <r>
    <x v="16"/>
    <x v="129"/>
    <s v="COLOMBO"/>
    <n v="0"/>
    <n v="0"/>
    <n v="0"/>
    <n v="0"/>
    <s v=""/>
    <n v="6"/>
    <n v="4"/>
    <n v="3"/>
    <n v="0.75"/>
    <n v="1"/>
    <n v="1"/>
    <n v="0.16666666666666666"/>
    <n v="6"/>
    <n v="5"/>
    <n v="1"/>
    <n v="0.16666666666666666"/>
  </r>
  <r>
    <x v="16"/>
    <x v="130"/>
    <s v="KHARTOUM"/>
    <n v="9"/>
    <n v="3"/>
    <n v="1"/>
    <n v="4"/>
    <n v="0.5714285714285714"/>
    <n v="922"/>
    <n v="614"/>
    <n v="185"/>
    <n v="0.30130293159609123"/>
    <n v="82"/>
    <n v="210"/>
    <n v="0.23178807947019867"/>
    <n v="931"/>
    <n v="699"/>
    <n v="214"/>
    <n v="0.23439211391018619"/>
  </r>
  <r>
    <x v="16"/>
    <x v="131"/>
    <s v="PARAMARIBO"/>
    <n v="61"/>
    <n v="41"/>
    <n v="41"/>
    <n v="14"/>
    <n v="0.25454545454545452"/>
    <n v="16938"/>
    <n v="13324"/>
    <n v="5401"/>
    <n v="0.40535875112578806"/>
    <n v="3"/>
    <n v="3416"/>
    <n v="0.20402556292181806"/>
    <n v="16999"/>
    <n v="13368"/>
    <n v="3430"/>
    <n v="0.20419097511608525"/>
  </r>
  <r>
    <x v="16"/>
    <x v="97"/>
    <s v="STOCKHOLM"/>
    <n v="0"/>
    <n v="0"/>
    <n v="0"/>
    <n v="0"/>
    <s v=""/>
    <n v="16"/>
    <n v="12"/>
    <n v="7"/>
    <n v="0.58333333333333337"/>
    <n v="0"/>
    <n v="2"/>
    <n v="0.14285714285714285"/>
    <n v="16"/>
    <n v="12"/>
    <n v="2"/>
    <n v="0.14285714285714285"/>
  </r>
  <r>
    <x v="16"/>
    <x v="81"/>
    <s v="BERN"/>
    <n v="0"/>
    <n v="0"/>
    <n v="0"/>
    <n v="0"/>
    <s v=""/>
    <n v="0"/>
    <n v="0"/>
    <n v="0"/>
    <s v=""/>
    <n v="0"/>
    <n v="0"/>
    <s v=""/>
    <s v=""/>
    <s v=""/>
    <s v=""/>
    <s v=""/>
  </r>
  <r>
    <x v="16"/>
    <x v="50"/>
    <s v="TAIPEI"/>
    <n v="1"/>
    <n v="1"/>
    <n v="1"/>
    <n v="0"/>
    <n v="0"/>
    <n v="74"/>
    <n v="60"/>
    <n v="27"/>
    <n v="0.45"/>
    <n v="0"/>
    <n v="12"/>
    <n v="0.16666666666666666"/>
    <n v="75"/>
    <n v="61"/>
    <n v="12"/>
    <n v="0.16438356164383561"/>
  </r>
  <r>
    <x v="16"/>
    <x v="82"/>
    <s v="DAR ES SALAAM"/>
    <n v="0"/>
    <n v="0"/>
    <n v="0"/>
    <n v="0"/>
    <s v=""/>
    <n v="970"/>
    <n v="691"/>
    <n v="177"/>
    <n v="0.25615050651230103"/>
    <n v="0"/>
    <n v="245"/>
    <n v="0.26175213675213677"/>
    <n v="970"/>
    <n v="691"/>
    <n v="245"/>
    <n v="0.26175213675213677"/>
  </r>
  <r>
    <x v="16"/>
    <x v="51"/>
    <s v="BANGKOK"/>
    <n v="1"/>
    <n v="0"/>
    <n v="0"/>
    <n v="0"/>
    <s v=""/>
    <n v="8387"/>
    <n v="6964"/>
    <n v="1722"/>
    <n v="0.24727168294083859"/>
    <n v="0"/>
    <n v="1327"/>
    <n v="0.16005306959353516"/>
    <n v="8388"/>
    <n v="6964"/>
    <n v="1327"/>
    <n v="0.16005306959353516"/>
  </r>
  <r>
    <x v="16"/>
    <x v="148"/>
    <s v="PORT OF SPAIN"/>
    <n v="50"/>
    <n v="38"/>
    <n v="29"/>
    <n v="9"/>
    <n v="0.19148936170212766"/>
    <n v="135"/>
    <n v="131"/>
    <n v="57"/>
    <n v="0.4351145038167939"/>
    <n v="1"/>
    <n v="0"/>
    <n v="0"/>
    <n v="185"/>
    <n v="170"/>
    <n v="9"/>
    <n v="5.027932960893855E-2"/>
  </r>
  <r>
    <x v="16"/>
    <x v="52"/>
    <s v="TUNIS"/>
    <n v="8"/>
    <n v="0"/>
    <n v="0"/>
    <n v="0"/>
    <s v=""/>
    <n v="6071"/>
    <n v="4062"/>
    <n v="1578"/>
    <n v="0.38847858197932056"/>
    <n v="51"/>
    <n v="1844"/>
    <n v="0.30955178781265735"/>
    <n v="6079"/>
    <n v="4113"/>
    <n v="1844"/>
    <n v="0.30955178781265735"/>
  </r>
  <r>
    <x v="16"/>
    <x v="53"/>
    <s v="ANKARA"/>
    <n v="9"/>
    <n v="1"/>
    <n v="0"/>
    <n v="5"/>
    <n v="0.83333333333333337"/>
    <n v="19419"/>
    <n v="14845"/>
    <n v="5723"/>
    <n v="0.38551700909397102"/>
    <n v="10"/>
    <n v="4330"/>
    <n v="0.22569715923898878"/>
    <n v="19428"/>
    <n v="14856"/>
    <n v="4335"/>
    <n v="0.22588713459434109"/>
  </r>
  <r>
    <x v="16"/>
    <x v="53"/>
    <s v="ISTANBUL"/>
    <n v="24"/>
    <n v="3"/>
    <n v="2"/>
    <n v="10"/>
    <n v="0.76923076923076927"/>
    <n v="29388"/>
    <n v="23536"/>
    <n v="11064"/>
    <n v="0.47008837525492864"/>
    <n v="14"/>
    <n v="5384"/>
    <n v="0.18607866178198659"/>
    <n v="29412"/>
    <n v="23553"/>
    <n v="5394"/>
    <n v="0.1863405534252254"/>
  </r>
  <r>
    <x v="16"/>
    <x v="83"/>
    <s v="KAMPALA"/>
    <n v="3"/>
    <n v="0"/>
    <n v="0"/>
    <n v="0"/>
    <s v=""/>
    <n v="1957"/>
    <n v="951"/>
    <n v="144"/>
    <n v="0.15141955835962145"/>
    <n v="29"/>
    <n v="918"/>
    <n v="0.48366701791359323"/>
    <n v="1960"/>
    <n v="980"/>
    <n v="918"/>
    <n v="0.48366701791359323"/>
  </r>
  <r>
    <x v="16"/>
    <x v="54"/>
    <s v="KYIV"/>
    <n v="1"/>
    <n v="0"/>
    <n v="0"/>
    <n v="1"/>
    <n v="1"/>
    <n v="42"/>
    <n v="20"/>
    <n v="15"/>
    <n v="0.75"/>
    <n v="1"/>
    <n v="18"/>
    <n v="0.46153846153846156"/>
    <n v="43"/>
    <n v="21"/>
    <n v="19"/>
    <n v="0.47499999999999998"/>
  </r>
  <r>
    <x v="16"/>
    <x v="55"/>
    <s v="DUBAI"/>
    <n v="16"/>
    <n v="8"/>
    <n v="8"/>
    <n v="8"/>
    <n v="0.5"/>
    <n v="19774"/>
    <n v="15074"/>
    <n v="7197"/>
    <n v="0.47744460660740345"/>
    <n v="255"/>
    <n v="4125"/>
    <n v="0.21203865528940063"/>
    <n v="19790"/>
    <n v="15337"/>
    <n v="4133"/>
    <n v="0.21227529532614278"/>
  </r>
  <r>
    <x v="16"/>
    <x v="56"/>
    <s v="LONDON"/>
    <n v="1017"/>
    <n v="922"/>
    <n v="868"/>
    <n v="19"/>
    <n v="2.0191285866099893E-2"/>
    <n v="11478"/>
    <n v="10803"/>
    <n v="8437"/>
    <n v="0.78098676293622138"/>
    <n v="43"/>
    <n v="267"/>
    <n v="2.4025915594348961E-2"/>
    <n v="12495"/>
    <n v="11768"/>
    <n v="286"/>
    <n v="2.3726563796250207E-2"/>
  </r>
  <r>
    <x v="16"/>
    <x v="57"/>
    <s v="MIAMI, FL"/>
    <n v="0"/>
    <n v="0"/>
    <n v="0"/>
    <n v="0"/>
    <s v=""/>
    <n v="11"/>
    <n v="11"/>
    <n v="6"/>
    <n v="0.54545454545454541"/>
    <n v="0"/>
    <n v="0"/>
    <n v="0"/>
    <n v="11"/>
    <n v="11"/>
    <s v=""/>
    <s v=""/>
  </r>
  <r>
    <x v="16"/>
    <x v="57"/>
    <s v="NEW YORK, NY"/>
    <n v="2"/>
    <n v="2"/>
    <n v="2"/>
    <n v="0"/>
    <n v="0"/>
    <n v="1263"/>
    <n v="1186"/>
    <n v="1006"/>
    <n v="0.84822934232715008"/>
    <n v="12"/>
    <n v="19"/>
    <n v="1.5612161051766639E-2"/>
    <n v="1265"/>
    <n v="1200"/>
    <n v="19"/>
    <n v="1.5586546349466776E-2"/>
  </r>
  <r>
    <x v="16"/>
    <x v="57"/>
    <s v="SAN FRANCISCO, CA"/>
    <n v="0"/>
    <n v="0"/>
    <n v="0"/>
    <n v="0"/>
    <s v=""/>
    <n v="1503"/>
    <n v="1406"/>
    <n v="1205"/>
    <n v="0.85704125177809387"/>
    <n v="5"/>
    <n v="30"/>
    <n v="2.0818875780707843E-2"/>
    <n v="1503"/>
    <n v="1411"/>
    <n v="30"/>
    <n v="2.0818875780707843E-2"/>
  </r>
  <r>
    <x v="16"/>
    <x v="57"/>
    <s v="WASHINGTON, DC"/>
    <n v="2"/>
    <n v="0"/>
    <n v="0"/>
    <n v="0"/>
    <s v=""/>
    <n v="2146"/>
    <n v="1944"/>
    <n v="1637"/>
    <n v="0.84207818930041156"/>
    <n v="13"/>
    <n v="60"/>
    <n v="2.9747149231531978E-2"/>
    <n v="2148"/>
    <n v="1957"/>
    <n v="60"/>
    <n v="2.9747149231531978E-2"/>
  </r>
  <r>
    <x v="16"/>
    <x v="135"/>
    <s v="CARACAS"/>
    <n v="0"/>
    <n v="0"/>
    <n v="0"/>
    <n v="0"/>
    <s v=""/>
    <n v="1"/>
    <n v="0"/>
    <n v="0"/>
    <s v=""/>
    <n v="0"/>
    <n v="1"/>
    <n v="1"/>
    <n v="1"/>
    <s v=""/>
    <n v="1"/>
    <s v=""/>
  </r>
  <r>
    <x v="16"/>
    <x v="58"/>
    <s v="HANOI"/>
    <n v="0"/>
    <n v="0"/>
    <n v="0"/>
    <n v="0"/>
    <s v=""/>
    <n v="2699"/>
    <n v="2263"/>
    <n v="797"/>
    <n v="0.35218736190897038"/>
    <n v="86"/>
    <n v="281"/>
    <n v="0.10684410646387833"/>
    <n v="2699"/>
    <n v="2349"/>
    <n v="281"/>
    <n v="0.10684410646387833"/>
  </r>
  <r>
    <x v="16"/>
    <x v="58"/>
    <s v="HO CHI MINH"/>
    <n v="0"/>
    <n v="0"/>
    <n v="0"/>
    <n v="0"/>
    <s v=""/>
    <n v="36"/>
    <n v="26"/>
    <n v="5"/>
    <n v="0.19230769230769232"/>
    <n v="2"/>
    <n v="3"/>
    <n v="9.6774193548387094E-2"/>
    <n v="36"/>
    <n v="28"/>
    <n v="3"/>
    <n v="9.6774193548387094E-2"/>
  </r>
  <r>
    <x v="16"/>
    <x v="136"/>
    <s v="HARARE"/>
    <n v="0"/>
    <n v="0"/>
    <n v="0"/>
    <n v="0"/>
    <s v=""/>
    <n v="615"/>
    <n v="541"/>
    <n v="126"/>
    <n v="0.23290203327171904"/>
    <n v="0"/>
    <n v="70"/>
    <n v="0.11456628477905073"/>
    <n v="615"/>
    <n v="541"/>
    <n v="70"/>
    <n v="0.11456628477905073"/>
  </r>
  <r>
    <x v="17"/>
    <x v="3"/>
    <s v="CANBERRA"/>
    <m/>
    <m/>
    <m/>
    <m/>
    <s v=""/>
    <n v="440"/>
    <n v="332"/>
    <n v="67"/>
    <n v="0.20180722891566266"/>
    <n v="15"/>
    <n v="93"/>
    <n v="0.21136363636363636"/>
    <n v="440"/>
    <n v="347"/>
    <n v="93"/>
    <n v="0.21136363636363636"/>
  </r>
  <r>
    <x v="17"/>
    <x v="10"/>
    <s v="BEIJING"/>
    <m/>
    <m/>
    <m/>
    <m/>
    <s v=""/>
    <n v="455"/>
    <n v="417"/>
    <n v="80"/>
    <n v="0.19184652278177458"/>
    <n v="0"/>
    <n v="38"/>
    <n v="8.3516483516483511E-2"/>
    <n v="455"/>
    <n v="417"/>
    <n v="38"/>
    <n v="8.3516483516483511E-2"/>
  </r>
  <r>
    <x v="17"/>
    <x v="10"/>
    <s v="GUANGZHOU (CANTON)"/>
    <m/>
    <m/>
    <m/>
    <m/>
    <s v=""/>
    <n v="330"/>
    <n v="310"/>
    <n v="85"/>
    <n v="0.27419354838709675"/>
    <n v="0"/>
    <n v="20"/>
    <n v="6.0606060606060608E-2"/>
    <n v="330"/>
    <n v="310"/>
    <n v="20"/>
    <n v="6.0606060606060608E-2"/>
  </r>
  <r>
    <x v="17"/>
    <x v="10"/>
    <s v="SHANGHAI"/>
    <m/>
    <m/>
    <m/>
    <m/>
    <s v=""/>
    <n v="301"/>
    <n v="285"/>
    <n v="121"/>
    <n v="0.42456140350877192"/>
    <n v="0"/>
    <n v="16"/>
    <n v="5.3156146179401995E-2"/>
    <n v="301"/>
    <n v="285"/>
    <n v="16"/>
    <n v="5.3156146179401995E-2"/>
  </r>
  <r>
    <x v="17"/>
    <x v="93"/>
    <s v="COPENHAGEN"/>
    <m/>
    <m/>
    <m/>
    <m/>
    <s v=""/>
    <n v="2"/>
    <n v="1"/>
    <n v="0"/>
    <n v="0"/>
    <n v="0"/>
    <n v="1"/>
    <n v="0.5"/>
    <n v="2"/>
    <n v="1"/>
    <n v="1"/>
    <n v="0.5"/>
  </r>
  <r>
    <x v="17"/>
    <x v="15"/>
    <s v="CAIRO"/>
    <m/>
    <m/>
    <m/>
    <m/>
    <s v=""/>
    <n v="2"/>
    <n v="2"/>
    <n v="0"/>
    <n v="0"/>
    <n v="0"/>
    <n v="0"/>
    <n v="0"/>
    <n v="2"/>
    <n v="2"/>
    <s v=""/>
    <s v=""/>
  </r>
  <r>
    <x v="17"/>
    <x v="86"/>
    <s v="ACCRA"/>
    <m/>
    <m/>
    <m/>
    <m/>
    <s v=""/>
    <n v="3806"/>
    <n v="1162"/>
    <n v="438"/>
    <n v="0.37693631669535282"/>
    <n v="7"/>
    <n v="2637"/>
    <n v="0.69285338938518126"/>
    <n v="3806"/>
    <n v="1169"/>
    <n v="2637"/>
    <n v="0.69285338938518126"/>
  </r>
  <r>
    <x v="17"/>
    <x v="69"/>
    <s v="ATHENS"/>
    <m/>
    <m/>
    <m/>
    <m/>
    <s v=""/>
    <n v="6"/>
    <n v="5"/>
    <n v="3"/>
    <n v="0.6"/>
    <n v="0"/>
    <n v="1"/>
    <n v="0.16666666666666666"/>
    <n v="6"/>
    <n v="5"/>
    <n v="1"/>
    <n v="0.16666666666666666"/>
  </r>
  <r>
    <x v="17"/>
    <x v="20"/>
    <s v="NEW DELHI"/>
    <m/>
    <m/>
    <m/>
    <m/>
    <s v=""/>
    <n v="18016"/>
    <n v="15389"/>
    <n v="2459"/>
    <n v="0.15978946000389888"/>
    <n v="9"/>
    <n v="2618"/>
    <n v="0.14531527531083482"/>
    <n v="18016"/>
    <n v="15398"/>
    <n v="2618"/>
    <n v="0.14531527531083482"/>
  </r>
  <r>
    <x v="17"/>
    <x v="22"/>
    <s v="TEHERAN"/>
    <m/>
    <m/>
    <m/>
    <m/>
    <s v=""/>
    <n v="7"/>
    <n v="2"/>
    <n v="1"/>
    <n v="0.5"/>
    <n v="5"/>
    <n v="0"/>
    <n v="0"/>
    <n v="7"/>
    <n v="7"/>
    <s v=""/>
    <s v=""/>
  </r>
  <r>
    <x v="17"/>
    <x v="71"/>
    <s v="ROME"/>
    <m/>
    <m/>
    <m/>
    <m/>
    <s v=""/>
    <n v="3"/>
    <n v="3"/>
    <n v="0"/>
    <n v="0"/>
    <n v="0"/>
    <n v="0"/>
    <n v="0"/>
    <n v="3"/>
    <n v="3"/>
    <s v=""/>
    <s v=""/>
  </r>
  <r>
    <x v="17"/>
    <x v="26"/>
    <s v="AMMAN"/>
    <m/>
    <m/>
    <m/>
    <m/>
    <s v=""/>
    <n v="2818"/>
    <n v="1627"/>
    <n v="472"/>
    <n v="0.29010448678549478"/>
    <n v="136"/>
    <n v="1055"/>
    <n v="0.37437899219304471"/>
    <n v="2818"/>
    <n v="1763"/>
    <n v="1055"/>
    <n v="0.37437899219304471"/>
  </r>
  <r>
    <x v="17"/>
    <x v="28"/>
    <s v="NAIROBI"/>
    <m/>
    <m/>
    <m/>
    <m/>
    <s v=""/>
    <n v="1764"/>
    <n v="1298"/>
    <n v="221"/>
    <n v="0.17026194144838214"/>
    <n v="15"/>
    <n v="451"/>
    <n v="0.2556689342403628"/>
    <n v="1764"/>
    <n v="1313"/>
    <n v="451"/>
    <n v="0.2556689342403628"/>
  </r>
  <r>
    <x v="17"/>
    <x v="98"/>
    <s v="PRISTINA"/>
    <m/>
    <m/>
    <m/>
    <m/>
    <s v=""/>
    <n v="1"/>
    <n v="0"/>
    <n v="0"/>
    <s v=""/>
    <n v="1"/>
    <n v="0"/>
    <n v="0"/>
    <n v="1"/>
    <n v="1"/>
    <s v=""/>
    <s v=""/>
  </r>
  <r>
    <x v="17"/>
    <x v="30"/>
    <s v="BEIRUT"/>
    <m/>
    <m/>
    <m/>
    <m/>
    <s v=""/>
    <n v="1"/>
    <n v="1"/>
    <n v="0"/>
    <n v="0"/>
    <n v="0"/>
    <n v="0"/>
    <n v="0"/>
    <n v="1"/>
    <n v="1"/>
    <s v=""/>
    <s v=""/>
  </r>
  <r>
    <x v="17"/>
    <x v="121"/>
    <s v="ANTANANARIVO"/>
    <m/>
    <m/>
    <m/>
    <m/>
    <s v=""/>
    <n v="1"/>
    <n v="0"/>
    <n v="0"/>
    <s v=""/>
    <n v="0"/>
    <n v="1"/>
    <n v="1"/>
    <n v="1"/>
    <s v=""/>
    <n v="1"/>
    <s v=""/>
  </r>
  <r>
    <x v="17"/>
    <x v="73"/>
    <s v="THE HAGUE"/>
    <m/>
    <m/>
    <m/>
    <m/>
    <s v=""/>
    <n v="2"/>
    <n v="1"/>
    <n v="1"/>
    <n v="1"/>
    <n v="0"/>
    <n v="1"/>
    <n v="0.5"/>
    <n v="2"/>
    <n v="1"/>
    <n v="1"/>
    <n v="0.5"/>
  </r>
  <r>
    <x v="17"/>
    <x v="37"/>
    <s v="ISLAMABAD"/>
    <m/>
    <m/>
    <m/>
    <m/>
    <s v=""/>
    <n v="1"/>
    <n v="1"/>
    <n v="1"/>
    <n v="1"/>
    <n v="0"/>
    <n v="0"/>
    <n v="0"/>
    <n v="1"/>
    <n v="1"/>
    <s v=""/>
    <s v=""/>
  </r>
  <r>
    <x v="17"/>
    <x v="41"/>
    <s v="MOSCOW"/>
    <m/>
    <m/>
    <m/>
    <m/>
    <s v=""/>
    <n v="4123"/>
    <n v="3130"/>
    <n v="2722"/>
    <n v="0.86964856230031951"/>
    <n v="3"/>
    <n v="990"/>
    <n v="0.24011642008246423"/>
    <n v="4123"/>
    <n v="3133"/>
    <n v="990"/>
    <n v="0.24011642008246423"/>
  </r>
  <r>
    <x v="17"/>
    <x v="41"/>
    <s v="MURMANSK"/>
    <m/>
    <m/>
    <m/>
    <m/>
    <s v=""/>
    <n v="22"/>
    <n v="22"/>
    <n v="22"/>
    <n v="1"/>
    <n v="0"/>
    <n v="0"/>
    <n v="0"/>
    <n v="22"/>
    <n v="22"/>
    <s v=""/>
    <s v=""/>
  </r>
  <r>
    <x v="17"/>
    <x v="47"/>
    <s v="PRETORIA"/>
    <m/>
    <m/>
    <m/>
    <m/>
    <s v=""/>
    <n v="3612"/>
    <n v="3423"/>
    <n v="1306"/>
    <n v="0.38153666374525269"/>
    <n v="1"/>
    <n v="188"/>
    <n v="5.2048726467331122E-2"/>
    <n v="3612"/>
    <n v="3424"/>
    <n v="188"/>
    <n v="5.2048726467331122E-2"/>
  </r>
  <r>
    <x v="17"/>
    <x v="155"/>
    <s v="JUBA"/>
    <m/>
    <m/>
    <m/>
    <m/>
    <s v=""/>
    <n v="4"/>
    <n v="1"/>
    <n v="0"/>
    <n v="0"/>
    <n v="3"/>
    <n v="0"/>
    <n v="0"/>
    <n v="4"/>
    <n v="4"/>
    <s v=""/>
    <s v=""/>
  </r>
  <r>
    <x v="17"/>
    <x v="80"/>
    <s v="MADRID"/>
    <m/>
    <m/>
    <m/>
    <m/>
    <s v=""/>
    <n v="1"/>
    <n v="1"/>
    <n v="1"/>
    <n v="1"/>
    <n v="0"/>
    <n v="0"/>
    <n v="0"/>
    <n v="1"/>
    <n v="1"/>
    <s v=""/>
    <s v=""/>
  </r>
  <r>
    <x v="17"/>
    <x v="97"/>
    <s v="STOCKHOLM"/>
    <m/>
    <m/>
    <m/>
    <m/>
    <s v=""/>
    <n v="3"/>
    <n v="2"/>
    <n v="1"/>
    <n v="0.5"/>
    <n v="0"/>
    <n v="1"/>
    <n v="0.33333333333333331"/>
    <n v="3"/>
    <n v="2"/>
    <n v="1"/>
    <n v="0.33333333333333331"/>
  </r>
  <r>
    <x v="17"/>
    <x v="51"/>
    <s v="BANGKOK"/>
    <m/>
    <m/>
    <m/>
    <m/>
    <s v=""/>
    <n v="15338"/>
    <n v="13709"/>
    <n v="4709"/>
    <n v="0.34349697279159674"/>
    <n v="98"/>
    <n v="1531"/>
    <n v="9.9817446863997919E-2"/>
    <n v="15338"/>
    <n v="13807"/>
    <n v="1531"/>
    <n v="9.9817446863997919E-2"/>
  </r>
  <r>
    <x v="17"/>
    <x v="53"/>
    <s v="ANKARA"/>
    <m/>
    <m/>
    <m/>
    <m/>
    <s v=""/>
    <n v="4648"/>
    <n v="2113"/>
    <n v="1001"/>
    <n v="0.47373402744912446"/>
    <n v="1053"/>
    <n v="1482"/>
    <n v="0.31884681583476765"/>
    <n v="4648"/>
    <n v="3166"/>
    <n v="1482"/>
    <n v="0.31884681583476765"/>
  </r>
  <r>
    <x v="17"/>
    <x v="55"/>
    <s v="ABU DHABI"/>
    <m/>
    <m/>
    <m/>
    <m/>
    <s v=""/>
    <n v="9046"/>
    <n v="6181"/>
    <n v="2203"/>
    <n v="0.3564148196084776"/>
    <n v="61"/>
    <n v="2804"/>
    <n v="0.30997125801459208"/>
    <n v="9046"/>
    <n v="6242"/>
    <n v="2804"/>
    <n v="0.30997125801459208"/>
  </r>
  <r>
    <x v="17"/>
    <x v="56"/>
    <s v="LONDON"/>
    <m/>
    <m/>
    <m/>
    <m/>
    <s v=""/>
    <n v="5160"/>
    <n v="4753"/>
    <n v="2733"/>
    <n v="0.57500525983589312"/>
    <n v="27"/>
    <n v="380"/>
    <n v="7.3643410852713184E-2"/>
    <n v="5160"/>
    <n v="4780"/>
    <n v="380"/>
    <n v="7.3643410852713184E-2"/>
  </r>
  <r>
    <x v="17"/>
    <x v="57"/>
    <s v="NEW YORK, NY"/>
    <m/>
    <m/>
    <m/>
    <m/>
    <s v=""/>
    <n v="2550"/>
    <n v="2136"/>
    <n v="299"/>
    <n v="0.13998127340823971"/>
    <n v="3"/>
    <n v="411"/>
    <n v="0.16117647058823528"/>
    <n v="2550"/>
    <n v="2139"/>
    <n v="411"/>
    <n v="0.16117647058823528"/>
  </r>
  <r>
    <x v="18"/>
    <x v="0"/>
    <s v="TIRANA"/>
    <m/>
    <m/>
    <m/>
    <m/>
    <s v=""/>
    <n v="435"/>
    <n v="414"/>
    <n v="275"/>
    <n v="0.66425120772946855"/>
    <n v="422"/>
    <n v="21"/>
    <n v="2.4504084014002333E-2"/>
    <n v="435"/>
    <n v="836"/>
    <n v="21"/>
    <n v="2.4504084014002333E-2"/>
  </r>
  <r>
    <x v="18"/>
    <x v="1"/>
    <s v="ALGIERS"/>
    <m/>
    <m/>
    <m/>
    <m/>
    <s v=""/>
    <n v="2276"/>
    <n v="1454"/>
    <n v="719"/>
    <n v="0.49449793672627235"/>
    <n v="176"/>
    <n v="797"/>
    <n v="0.32838895756077463"/>
    <n v="2276"/>
    <n v="1630"/>
    <n v="797"/>
    <n v="0.32838895756077463"/>
  </r>
  <r>
    <x v="18"/>
    <x v="59"/>
    <s v="LUANDA"/>
    <m/>
    <m/>
    <m/>
    <m/>
    <s v=""/>
    <n v="667"/>
    <n v="318"/>
    <n v="34"/>
    <n v="0.1069182389937107"/>
    <m/>
    <n v="349"/>
    <n v="0.52323838080959517"/>
    <n v="667"/>
    <n v="318"/>
    <n v="349"/>
    <n v="0.52323838080959517"/>
  </r>
  <r>
    <x v="18"/>
    <x v="2"/>
    <s v="BUENOS AIRES"/>
    <m/>
    <m/>
    <m/>
    <m/>
    <s v=""/>
    <n v="8"/>
    <n v="5"/>
    <n v="2"/>
    <n v="0.4"/>
    <n v="1"/>
    <n v="2"/>
    <n v="0.25"/>
    <n v="8"/>
    <n v="6"/>
    <n v="2"/>
    <n v="0.25"/>
  </r>
  <r>
    <x v="18"/>
    <x v="84"/>
    <s v="YEREVAN"/>
    <n v="97"/>
    <n v="97"/>
    <m/>
    <m/>
    <n v="0"/>
    <n v="3070"/>
    <n v="2924"/>
    <n v="730"/>
    <n v="0.2496580027359781"/>
    <n v="5"/>
    <n v="130"/>
    <n v="4.2497548218372018E-2"/>
    <n v="3167"/>
    <n v="3026"/>
    <n v="130"/>
    <n v="4.1191381495564006E-2"/>
  </r>
  <r>
    <x v="18"/>
    <x v="3"/>
    <s v="SYDNEY"/>
    <m/>
    <m/>
    <m/>
    <m/>
    <s v=""/>
    <n v="112"/>
    <n v="112"/>
    <n v="57"/>
    <n v="0.5089285714285714"/>
    <m/>
    <m/>
    <n v="0"/>
    <n v="112"/>
    <n v="112"/>
    <s v=""/>
    <s v=""/>
  </r>
  <r>
    <x v="18"/>
    <x v="4"/>
    <s v="BAKU"/>
    <m/>
    <m/>
    <m/>
    <m/>
    <s v=""/>
    <n v="2078"/>
    <n v="1911"/>
    <n v="877"/>
    <n v="0.45892203035060181"/>
    <n v="16"/>
    <n v="161"/>
    <n v="7.7107279693486588E-2"/>
    <n v="2078"/>
    <n v="1927"/>
    <n v="161"/>
    <n v="7.7107279693486588E-2"/>
  </r>
  <r>
    <x v="18"/>
    <x v="85"/>
    <s v="BREST"/>
    <m/>
    <m/>
    <m/>
    <m/>
    <s v=""/>
    <n v="4748"/>
    <n v="4653"/>
    <n v="4245"/>
    <n v="0.91231463571889104"/>
    <m/>
    <n v="182"/>
    <n v="3.7642192347466394E-2"/>
    <n v="4748"/>
    <n v="4653"/>
    <n v="182"/>
    <n v="3.7642192347466394E-2"/>
  </r>
  <r>
    <x v="18"/>
    <x v="85"/>
    <s v="GRODNO"/>
    <m/>
    <m/>
    <m/>
    <m/>
    <s v=""/>
    <n v="8654"/>
    <n v="8392"/>
    <n v="7736"/>
    <n v="0.92183031458531939"/>
    <m/>
    <n v="261"/>
    <n v="3.0162949266150468E-2"/>
    <n v="8654"/>
    <n v="8392"/>
    <n v="261"/>
    <n v="3.0162949266150468E-2"/>
  </r>
  <r>
    <x v="18"/>
    <x v="85"/>
    <s v="MINSK"/>
    <m/>
    <m/>
    <m/>
    <m/>
    <s v=""/>
    <n v="4391"/>
    <n v="4232"/>
    <n v="3644"/>
    <n v="0.86105860113421551"/>
    <m/>
    <n v="157"/>
    <n v="3.5771246297562086E-2"/>
    <n v="4391"/>
    <n v="4232"/>
    <n v="157"/>
    <n v="3.5771246297562086E-2"/>
  </r>
  <r>
    <x v="18"/>
    <x v="5"/>
    <s v="SARAJEVO"/>
    <m/>
    <m/>
    <m/>
    <m/>
    <s v=""/>
    <n v="17"/>
    <n v="17"/>
    <n v="5"/>
    <n v="0.29411764705882354"/>
    <m/>
    <m/>
    <n v="0"/>
    <n v="17"/>
    <n v="17"/>
    <s v=""/>
    <s v=""/>
  </r>
  <r>
    <x v="18"/>
    <x v="6"/>
    <s v="BRASILIA"/>
    <m/>
    <m/>
    <m/>
    <m/>
    <s v=""/>
    <n v="16"/>
    <n v="16"/>
    <n v="1"/>
    <n v="6.25E-2"/>
    <m/>
    <m/>
    <n v="0"/>
    <n v="16"/>
    <n v="16"/>
    <s v=""/>
    <s v=""/>
  </r>
  <r>
    <x v="18"/>
    <x v="6"/>
    <s v="CURITIBA"/>
    <m/>
    <m/>
    <m/>
    <m/>
    <s v=""/>
    <n v="8"/>
    <n v="8"/>
    <n v="2"/>
    <n v="0.25"/>
    <m/>
    <m/>
    <n v="0"/>
    <n v="8"/>
    <n v="8"/>
    <s v=""/>
    <s v=""/>
  </r>
  <r>
    <x v="18"/>
    <x v="7"/>
    <s v="SOFIA"/>
    <m/>
    <m/>
    <m/>
    <m/>
    <s v=""/>
    <n v="411"/>
    <n v="381"/>
    <n v="171"/>
    <n v="0.44881889763779526"/>
    <n v="5"/>
    <n v="29"/>
    <n v="6.9879518072289162E-2"/>
    <n v="411"/>
    <n v="386"/>
    <n v="29"/>
    <n v="6.9879518072289162E-2"/>
  </r>
  <r>
    <x v="18"/>
    <x v="8"/>
    <s v="MONTREAL"/>
    <m/>
    <m/>
    <m/>
    <m/>
    <s v=""/>
    <n v="101"/>
    <n v="97"/>
    <n v="39"/>
    <n v="0.40206185567010311"/>
    <m/>
    <n v="2"/>
    <n v="2.0202020202020204E-2"/>
    <n v="101"/>
    <n v="97"/>
    <n v="2"/>
    <n v="2.0202020202020204E-2"/>
  </r>
  <r>
    <x v="18"/>
    <x v="8"/>
    <s v="OTTAWA"/>
    <m/>
    <m/>
    <m/>
    <m/>
    <s v=""/>
    <n v="75"/>
    <n v="72"/>
    <n v="32"/>
    <n v="0.44444444444444442"/>
    <m/>
    <n v="2"/>
    <n v="2.7027027027027029E-2"/>
    <n v="75"/>
    <n v="72"/>
    <n v="2"/>
    <n v="2.7027027027027029E-2"/>
  </r>
  <r>
    <x v="18"/>
    <x v="8"/>
    <s v="TORONTO"/>
    <m/>
    <m/>
    <m/>
    <m/>
    <s v=""/>
    <n v="144"/>
    <n v="142"/>
    <n v="66"/>
    <n v="0.46478873239436619"/>
    <n v="1"/>
    <n v="2"/>
    <n v="1.3793103448275862E-2"/>
    <n v="144"/>
    <n v="143"/>
    <n v="2"/>
    <n v="1.3793103448275862E-2"/>
  </r>
  <r>
    <x v="18"/>
    <x v="8"/>
    <s v="VANCOUVER"/>
    <m/>
    <m/>
    <m/>
    <m/>
    <s v=""/>
    <n v="96"/>
    <n v="96"/>
    <n v="2"/>
    <n v="2.0833333333333332E-2"/>
    <n v="1"/>
    <m/>
    <n v="0"/>
    <n v="96"/>
    <n v="97"/>
    <s v=""/>
    <s v=""/>
  </r>
  <r>
    <x v="18"/>
    <x v="9"/>
    <s v="SANTIAGO DE CHILE"/>
    <m/>
    <m/>
    <m/>
    <m/>
    <s v=""/>
    <n v="3"/>
    <n v="2"/>
    <m/>
    <n v="0"/>
    <m/>
    <n v="1"/>
    <n v="0.33333333333333331"/>
    <n v="3"/>
    <n v="2"/>
    <n v="1"/>
    <n v="0.33333333333333331"/>
  </r>
  <r>
    <x v="18"/>
    <x v="10"/>
    <s v="BEIJING"/>
    <m/>
    <m/>
    <m/>
    <m/>
    <s v=""/>
    <n v="601"/>
    <n v="518"/>
    <n v="142"/>
    <n v="0.27413127413127414"/>
    <m/>
    <n v="83"/>
    <n v="0.13810316139767054"/>
    <n v="601"/>
    <n v="518"/>
    <n v="83"/>
    <n v="0.13810316139767054"/>
  </r>
  <r>
    <x v="18"/>
    <x v="10"/>
    <s v="CHENGDU"/>
    <m/>
    <m/>
    <m/>
    <m/>
    <s v=""/>
    <n v="48"/>
    <n v="46"/>
    <n v="29"/>
    <n v="0.63043478260869568"/>
    <m/>
    <n v="2"/>
    <n v="4.1666666666666664E-2"/>
    <n v="48"/>
    <n v="46"/>
    <n v="2"/>
    <n v="4.1666666666666664E-2"/>
  </r>
  <r>
    <x v="18"/>
    <x v="10"/>
    <s v="GUANGZHOU (CANTON)"/>
    <m/>
    <m/>
    <m/>
    <m/>
    <s v=""/>
    <n v="409"/>
    <n v="352"/>
    <n v="74"/>
    <n v="0.21022727272727273"/>
    <m/>
    <n v="55"/>
    <n v="0.13513513513513514"/>
    <n v="409"/>
    <n v="352"/>
    <n v="55"/>
    <n v="0.13513513513513514"/>
  </r>
  <r>
    <x v="18"/>
    <x v="10"/>
    <s v="SHANGHAI"/>
    <m/>
    <m/>
    <m/>
    <m/>
    <s v=""/>
    <n v="682"/>
    <n v="640"/>
    <n v="94"/>
    <n v="0.14687500000000001"/>
    <m/>
    <n v="38"/>
    <n v="5.6047197640117993E-2"/>
    <n v="682"/>
    <n v="640"/>
    <n v="38"/>
    <n v="5.6047197640117993E-2"/>
  </r>
  <r>
    <x v="18"/>
    <x v="11"/>
    <s v="BOGOTA"/>
    <m/>
    <m/>
    <m/>
    <m/>
    <s v=""/>
    <n v="3"/>
    <n v="3"/>
    <m/>
    <n v="0"/>
    <m/>
    <m/>
    <n v="0"/>
    <n v="3"/>
    <n v="3"/>
    <s v=""/>
    <s v=""/>
  </r>
  <r>
    <x v="18"/>
    <x v="12"/>
    <s v="ZAGREB"/>
    <m/>
    <m/>
    <m/>
    <m/>
    <s v=""/>
    <n v="25"/>
    <n v="24"/>
    <n v="12"/>
    <n v="0.5"/>
    <m/>
    <n v="1"/>
    <n v="0.04"/>
    <n v="25"/>
    <n v="24"/>
    <n v="1"/>
    <n v="0.04"/>
  </r>
  <r>
    <x v="18"/>
    <x v="13"/>
    <s v="HAVANA"/>
    <m/>
    <m/>
    <m/>
    <m/>
    <s v=""/>
    <n v="181"/>
    <n v="168"/>
    <n v="39"/>
    <n v="0.23214285714285715"/>
    <m/>
    <n v="13"/>
    <n v="7.18232044198895E-2"/>
    <n v="181"/>
    <n v="168"/>
    <n v="13"/>
    <n v="7.18232044198895E-2"/>
  </r>
  <r>
    <x v="18"/>
    <x v="14"/>
    <s v="NICOSIA"/>
    <m/>
    <m/>
    <m/>
    <m/>
    <s v=""/>
    <n v="354"/>
    <n v="273"/>
    <n v="94"/>
    <n v="0.34432234432234432"/>
    <n v="19"/>
    <n v="79"/>
    <n v="0.21293800539083557"/>
    <n v="354"/>
    <n v="292"/>
    <n v="79"/>
    <n v="0.21293800539083557"/>
  </r>
  <r>
    <x v="18"/>
    <x v="93"/>
    <s v="COPENHAGEN"/>
    <m/>
    <m/>
    <m/>
    <m/>
    <s v=""/>
    <n v="1"/>
    <n v="1"/>
    <m/>
    <n v="0"/>
    <m/>
    <m/>
    <n v="0"/>
    <n v="1"/>
    <n v="1"/>
    <s v=""/>
    <s v=""/>
  </r>
  <r>
    <x v="18"/>
    <x v="15"/>
    <s v="CAIRO"/>
    <m/>
    <m/>
    <m/>
    <m/>
    <s v=""/>
    <n v="2142"/>
    <n v="1770"/>
    <n v="369"/>
    <n v="0.20847457627118643"/>
    <n v="30"/>
    <n v="364"/>
    <n v="0.16820702402957485"/>
    <n v="2142"/>
    <n v="1800"/>
    <n v="364"/>
    <n v="0.16820702402957485"/>
  </r>
  <r>
    <x v="18"/>
    <x v="16"/>
    <s v="ADDIS ABEBA"/>
    <m/>
    <m/>
    <m/>
    <m/>
    <s v=""/>
    <n v="503"/>
    <n v="388"/>
    <n v="129"/>
    <n v="0.3324742268041237"/>
    <n v="1"/>
    <n v="112"/>
    <n v="0.22355289421157684"/>
    <n v="503"/>
    <n v="389"/>
    <n v="112"/>
    <n v="0.22355289421157684"/>
  </r>
  <r>
    <x v="18"/>
    <x v="67"/>
    <s v="HELSINKI"/>
    <m/>
    <m/>
    <m/>
    <m/>
    <s v=""/>
    <n v="2"/>
    <n v="1"/>
    <m/>
    <n v="0"/>
    <m/>
    <m/>
    <n v="0"/>
    <n v="2"/>
    <n v="1"/>
    <s v=""/>
    <s v=""/>
  </r>
  <r>
    <x v="18"/>
    <x v="17"/>
    <s v="TBILISSI"/>
    <m/>
    <m/>
    <m/>
    <m/>
    <s v=""/>
    <n v="353"/>
    <n v="337"/>
    <n v="90"/>
    <n v="0.26706231454005935"/>
    <n v="110"/>
    <n v="16"/>
    <n v="3.4557235421166309E-2"/>
    <n v="353"/>
    <n v="447"/>
    <n v="16"/>
    <n v="3.4557235421166309E-2"/>
  </r>
  <r>
    <x v="18"/>
    <x v="18"/>
    <s v="BERLIN"/>
    <m/>
    <m/>
    <m/>
    <m/>
    <s v=""/>
    <n v="2"/>
    <n v="2"/>
    <m/>
    <n v="0"/>
    <m/>
    <m/>
    <n v="0"/>
    <n v="2"/>
    <n v="2"/>
    <s v=""/>
    <s v=""/>
  </r>
  <r>
    <x v="18"/>
    <x v="69"/>
    <s v="ATHENS"/>
    <m/>
    <m/>
    <m/>
    <m/>
    <s v=""/>
    <n v="6"/>
    <n v="6"/>
    <n v="3"/>
    <n v="0.5"/>
    <m/>
    <m/>
    <n v="0"/>
    <n v="6"/>
    <n v="6"/>
    <s v=""/>
    <s v=""/>
  </r>
  <r>
    <x v="18"/>
    <x v="19"/>
    <s v="HONG KONG"/>
    <m/>
    <m/>
    <m/>
    <m/>
    <s v=""/>
    <n v="47"/>
    <n v="47"/>
    <n v="12"/>
    <n v="0.25531914893617019"/>
    <m/>
    <m/>
    <n v="0"/>
    <n v="47"/>
    <n v="47"/>
    <s v=""/>
    <s v=""/>
  </r>
  <r>
    <x v="18"/>
    <x v="20"/>
    <s v="MUMBAI"/>
    <m/>
    <m/>
    <m/>
    <m/>
    <s v=""/>
    <n v="6876"/>
    <n v="5670"/>
    <n v="2244"/>
    <n v="0.39576719576719577"/>
    <m/>
    <n v="1201"/>
    <n v="0.17479260660748072"/>
    <n v="6876"/>
    <n v="5670"/>
    <n v="1201"/>
    <n v="0.17479260660748072"/>
  </r>
  <r>
    <x v="18"/>
    <x v="20"/>
    <s v="NEW DELHI"/>
    <n v="2"/>
    <n v="2"/>
    <m/>
    <m/>
    <n v="0"/>
    <n v="3496"/>
    <n v="2666"/>
    <n v="1120"/>
    <n v="0.42010502625656415"/>
    <n v="2"/>
    <n v="807"/>
    <n v="0.23223021582733813"/>
    <n v="3498"/>
    <n v="2670"/>
    <n v="807"/>
    <n v="0.23209663503019845"/>
  </r>
  <r>
    <x v="18"/>
    <x v="21"/>
    <s v="JAKARTA"/>
    <m/>
    <m/>
    <m/>
    <m/>
    <s v=""/>
    <n v="944"/>
    <n v="839"/>
    <n v="375"/>
    <n v="0.44696066746126339"/>
    <n v="1"/>
    <n v="104"/>
    <n v="0.11016949152542373"/>
    <n v="944"/>
    <n v="840"/>
    <n v="104"/>
    <n v="0.11016949152542373"/>
  </r>
  <r>
    <x v="18"/>
    <x v="22"/>
    <s v="TEHERAN"/>
    <m/>
    <m/>
    <m/>
    <m/>
    <s v=""/>
    <n v="1016"/>
    <n v="731"/>
    <n v="275"/>
    <n v="0.37619699042407662"/>
    <n v="5"/>
    <n v="262"/>
    <n v="0.26252505010020039"/>
    <n v="1016"/>
    <n v="736"/>
    <n v="262"/>
    <n v="0.26252505010020039"/>
  </r>
  <r>
    <x v="18"/>
    <x v="87"/>
    <s v="ERBIL"/>
    <m/>
    <m/>
    <m/>
    <m/>
    <s v=""/>
    <n v="578"/>
    <n v="317"/>
    <n v="49"/>
    <n v="0.15457413249211358"/>
    <n v="29"/>
    <n v="239"/>
    <n v="0.40854700854700854"/>
    <n v="578"/>
    <n v="346"/>
    <n v="239"/>
    <n v="0.40854700854700854"/>
  </r>
  <r>
    <x v="18"/>
    <x v="23"/>
    <s v="DUBLIN"/>
    <m/>
    <m/>
    <m/>
    <m/>
    <s v=""/>
    <n v="394"/>
    <n v="386"/>
    <n v="256"/>
    <n v="0.66321243523316065"/>
    <n v="3"/>
    <n v="6"/>
    <n v="1.5189873417721518E-2"/>
    <n v="394"/>
    <n v="389"/>
    <n v="6"/>
    <n v="1.5189873417721518E-2"/>
  </r>
  <r>
    <x v="18"/>
    <x v="24"/>
    <s v="TEL AVIV"/>
    <m/>
    <m/>
    <m/>
    <m/>
    <s v=""/>
    <n v="999"/>
    <n v="961"/>
    <n v="230"/>
    <n v="0.23933402705515089"/>
    <n v="138"/>
    <n v="33"/>
    <n v="2.9151943462897525E-2"/>
    <n v="999"/>
    <n v="1099"/>
    <n v="33"/>
    <n v="2.9151943462897525E-2"/>
  </r>
  <r>
    <x v="18"/>
    <x v="25"/>
    <s v="TOKYO"/>
    <n v="1"/>
    <n v="1"/>
    <m/>
    <m/>
    <n v="0"/>
    <n v="131"/>
    <n v="98"/>
    <n v="11"/>
    <n v="0.11224489795918367"/>
    <m/>
    <n v="30"/>
    <n v="0.234375"/>
    <n v="132"/>
    <n v="99"/>
    <n v="30"/>
    <n v="0.23255813953488372"/>
  </r>
  <r>
    <x v="18"/>
    <x v="26"/>
    <s v="AMMAN"/>
    <m/>
    <m/>
    <m/>
    <m/>
    <s v=""/>
    <n v="1566"/>
    <n v="1329"/>
    <n v="435"/>
    <n v="0.32731376975169302"/>
    <n v="80"/>
    <n v="237"/>
    <n v="0.14398541919805588"/>
    <n v="1566"/>
    <n v="1409"/>
    <n v="237"/>
    <n v="0.14398541919805588"/>
  </r>
  <r>
    <x v="18"/>
    <x v="27"/>
    <s v="ALMATY"/>
    <m/>
    <m/>
    <m/>
    <m/>
    <s v=""/>
    <n v="1619"/>
    <n v="1454"/>
    <n v="532"/>
    <n v="0.36588720770288857"/>
    <n v="1"/>
    <n v="159"/>
    <n v="9.8513011152416355E-2"/>
    <n v="1619"/>
    <n v="1455"/>
    <n v="159"/>
    <n v="9.8513011152416355E-2"/>
  </r>
  <r>
    <x v="18"/>
    <x v="27"/>
    <s v="ASTANA"/>
    <m/>
    <m/>
    <m/>
    <m/>
    <s v=""/>
    <n v="1252"/>
    <n v="1189"/>
    <n v="483"/>
    <n v="0.4062237174095879"/>
    <m/>
    <n v="63"/>
    <n v="5.0319488817891375E-2"/>
    <n v="1252"/>
    <n v="1189"/>
    <n v="63"/>
    <n v="5.0319488817891375E-2"/>
  </r>
  <r>
    <x v="18"/>
    <x v="28"/>
    <s v="NAIROBI"/>
    <m/>
    <m/>
    <m/>
    <m/>
    <s v=""/>
    <n v="844"/>
    <n v="610"/>
    <n v="99"/>
    <n v="0.16229508196721312"/>
    <n v="8"/>
    <n v="228"/>
    <n v="0.26950354609929078"/>
    <n v="844"/>
    <n v="618"/>
    <n v="228"/>
    <n v="0.26950354609929078"/>
  </r>
  <r>
    <x v="18"/>
    <x v="29"/>
    <s v="KUWAIT"/>
    <m/>
    <m/>
    <m/>
    <m/>
    <s v=""/>
    <n v="585"/>
    <n v="543"/>
    <n v="359"/>
    <n v="0.66114180478821361"/>
    <n v="21"/>
    <n v="41"/>
    <n v="6.7768595041322308E-2"/>
    <n v="585"/>
    <n v="564"/>
    <n v="41"/>
    <n v="6.7768595041322308E-2"/>
  </r>
  <r>
    <x v="18"/>
    <x v="120"/>
    <s v="RIGA"/>
    <m/>
    <m/>
    <m/>
    <m/>
    <s v=""/>
    <n v="1"/>
    <n v="1"/>
    <m/>
    <n v="0"/>
    <m/>
    <m/>
    <n v="0"/>
    <n v="1"/>
    <n v="1"/>
    <s v=""/>
    <s v=""/>
  </r>
  <r>
    <x v="18"/>
    <x v="30"/>
    <s v="BEIRUT"/>
    <m/>
    <m/>
    <m/>
    <m/>
    <s v=""/>
    <n v="706"/>
    <n v="556"/>
    <n v="272"/>
    <n v="0.48920863309352519"/>
    <n v="29"/>
    <n v="148"/>
    <n v="0.20190995907230561"/>
    <n v="706"/>
    <n v="585"/>
    <n v="148"/>
    <n v="0.20190995907230561"/>
  </r>
  <r>
    <x v="18"/>
    <x v="31"/>
    <s v="KUALA LUMPUR"/>
    <m/>
    <m/>
    <m/>
    <m/>
    <s v=""/>
    <n v="34"/>
    <n v="30"/>
    <n v="8"/>
    <n v="0.26666666666666666"/>
    <m/>
    <n v="4"/>
    <n v="0.11764705882352941"/>
    <n v="34"/>
    <n v="30"/>
    <n v="4"/>
    <n v="0.11764705882352941"/>
  </r>
  <r>
    <x v="18"/>
    <x v="122"/>
    <s v="VALETTA"/>
    <m/>
    <m/>
    <m/>
    <m/>
    <s v=""/>
    <n v="1"/>
    <n v="1"/>
    <n v="1"/>
    <n v="1"/>
    <m/>
    <m/>
    <n v="0"/>
    <n v="1"/>
    <n v="1"/>
    <s v=""/>
    <s v=""/>
  </r>
  <r>
    <x v="18"/>
    <x v="32"/>
    <s v="MEXICO CITY"/>
    <m/>
    <m/>
    <m/>
    <m/>
    <s v=""/>
    <n v="18"/>
    <n v="18"/>
    <n v="12"/>
    <n v="0.66666666666666663"/>
    <m/>
    <m/>
    <n v="0"/>
    <n v="18"/>
    <n v="18"/>
    <s v=""/>
    <s v=""/>
  </r>
  <r>
    <x v="18"/>
    <x v="88"/>
    <s v="CHISINAU"/>
    <m/>
    <m/>
    <m/>
    <m/>
    <s v=""/>
    <n v="34"/>
    <n v="34"/>
    <n v="28"/>
    <n v="0.82352941176470584"/>
    <m/>
    <m/>
    <n v="0"/>
    <n v="34"/>
    <n v="34"/>
    <s v=""/>
    <s v=""/>
  </r>
  <r>
    <x v="18"/>
    <x v="143"/>
    <s v="PODGORICA"/>
    <m/>
    <m/>
    <m/>
    <m/>
    <s v=""/>
    <n v="103"/>
    <n v="103"/>
    <n v="31"/>
    <n v="0.30097087378640774"/>
    <n v="0"/>
    <m/>
    <n v="0"/>
    <n v="103"/>
    <n v="103"/>
    <s v=""/>
    <s v=""/>
  </r>
  <r>
    <x v="18"/>
    <x v="33"/>
    <s v="RABAT"/>
    <m/>
    <m/>
    <m/>
    <m/>
    <s v=""/>
    <n v="462"/>
    <n v="414"/>
    <n v="96"/>
    <n v="0.2318840579710145"/>
    <m/>
    <n v="42"/>
    <n v="9.2105263157894732E-2"/>
    <n v="462"/>
    <n v="414"/>
    <n v="42"/>
    <n v="9.2105263157894732E-2"/>
  </r>
  <r>
    <x v="18"/>
    <x v="126"/>
    <s v="WELLINGTON"/>
    <m/>
    <m/>
    <m/>
    <m/>
    <s v=""/>
    <n v="33"/>
    <n v="33"/>
    <n v="6"/>
    <n v="0.18181818181818182"/>
    <m/>
    <m/>
    <n v="0"/>
    <n v="33"/>
    <n v="33"/>
    <s v=""/>
    <s v=""/>
  </r>
  <r>
    <x v="18"/>
    <x v="34"/>
    <s v="ABUJA"/>
    <m/>
    <m/>
    <m/>
    <m/>
    <s v=""/>
    <n v="777"/>
    <n v="411"/>
    <n v="37"/>
    <n v="9.002433090024331E-2"/>
    <n v="23"/>
    <n v="363"/>
    <n v="0.45545796737766625"/>
    <n v="777"/>
    <n v="434"/>
    <n v="363"/>
    <n v="0.45545796737766625"/>
  </r>
  <r>
    <x v="18"/>
    <x v="35"/>
    <s v="SKOPJE"/>
    <n v="1"/>
    <n v="1"/>
    <m/>
    <m/>
    <n v="0"/>
    <n v="552"/>
    <n v="488"/>
    <n v="309"/>
    <n v="0.63319672131147542"/>
    <n v="467"/>
    <n v="62"/>
    <n v="6.0963618485742381E-2"/>
    <n v="553"/>
    <n v="956"/>
    <n v="62"/>
    <n v="6.0903732809430254E-2"/>
  </r>
  <r>
    <x v="18"/>
    <x v="37"/>
    <s v="ISLAMABAD"/>
    <m/>
    <m/>
    <m/>
    <m/>
    <s v=""/>
    <n v="496"/>
    <n v="354"/>
    <n v="119"/>
    <n v="0.33615819209039549"/>
    <n v="77"/>
    <n v="140"/>
    <n v="0.24518388791593695"/>
    <n v="496"/>
    <n v="431"/>
    <n v="140"/>
    <n v="0.24518388791593695"/>
  </r>
  <r>
    <x v="18"/>
    <x v="74"/>
    <s v="PANAMA CITY"/>
    <m/>
    <m/>
    <m/>
    <m/>
    <s v=""/>
    <n v="10"/>
    <n v="10"/>
    <n v="6"/>
    <n v="0.6"/>
    <n v="1"/>
    <m/>
    <n v="0"/>
    <n v="10"/>
    <n v="11"/>
    <s v=""/>
    <s v=""/>
  </r>
  <r>
    <x v="18"/>
    <x v="38"/>
    <s v="LIMA"/>
    <m/>
    <m/>
    <m/>
    <m/>
    <s v=""/>
    <n v="83"/>
    <n v="81"/>
    <n v="69"/>
    <n v="0.85185185185185186"/>
    <m/>
    <n v="1"/>
    <n v="1.2195121951219513E-2"/>
    <n v="83"/>
    <n v="81"/>
    <n v="1"/>
    <n v="1.2195121951219513E-2"/>
  </r>
  <r>
    <x v="18"/>
    <x v="39"/>
    <s v="MANILA"/>
    <m/>
    <m/>
    <m/>
    <m/>
    <s v=""/>
    <n v="1260"/>
    <n v="1112"/>
    <n v="176"/>
    <n v="0.15827338129496402"/>
    <n v="1"/>
    <n v="118"/>
    <n v="9.58570268074736E-2"/>
    <n v="1260"/>
    <n v="1113"/>
    <n v="118"/>
    <n v="9.58570268074736E-2"/>
  </r>
  <r>
    <x v="18"/>
    <x v="77"/>
    <s v="DOHA"/>
    <m/>
    <m/>
    <m/>
    <m/>
    <s v=""/>
    <n v="546"/>
    <n v="515"/>
    <n v="452"/>
    <n v="0.87766990291262137"/>
    <n v="10"/>
    <n v="31"/>
    <n v="5.5755395683453238E-2"/>
    <n v="546"/>
    <n v="525"/>
    <n v="31"/>
    <n v="5.5755395683453238E-2"/>
  </r>
  <r>
    <x v="18"/>
    <x v="40"/>
    <s v="BUCHAREST"/>
    <m/>
    <m/>
    <m/>
    <m/>
    <s v=""/>
    <n v="242"/>
    <n v="204"/>
    <n v="90"/>
    <n v="0.44117647058823528"/>
    <m/>
    <n v="37"/>
    <n v="0.15352697095435686"/>
    <n v="242"/>
    <n v="204"/>
    <n v="37"/>
    <n v="0.15352697095435686"/>
  </r>
  <r>
    <x v="18"/>
    <x v="41"/>
    <s v="IRKUTSK"/>
    <m/>
    <m/>
    <m/>
    <m/>
    <s v=""/>
    <n v="51"/>
    <n v="51"/>
    <n v="37"/>
    <n v="0.72549019607843135"/>
    <m/>
    <m/>
    <n v="0"/>
    <n v="51"/>
    <n v="51"/>
    <s v=""/>
    <s v=""/>
  </r>
  <r>
    <x v="18"/>
    <x v="41"/>
    <s v="KALININGRAD"/>
    <m/>
    <m/>
    <m/>
    <m/>
    <s v=""/>
    <n v="767"/>
    <n v="748"/>
    <n v="732"/>
    <n v="0.97860962566844922"/>
    <m/>
    <n v="19"/>
    <n v="2.4771838331160364E-2"/>
    <n v="767"/>
    <n v="748"/>
    <n v="19"/>
    <n v="2.4771838331160364E-2"/>
  </r>
  <r>
    <x v="18"/>
    <x v="41"/>
    <s v="MOSCOW"/>
    <m/>
    <m/>
    <m/>
    <m/>
    <s v=""/>
    <n v="1303"/>
    <n v="1287"/>
    <n v="1166"/>
    <n v="0.90598290598290598"/>
    <n v="15"/>
    <n v="6"/>
    <n v="4.5871559633027525E-3"/>
    <n v="1303"/>
    <n v="1302"/>
    <n v="6"/>
    <n v="4.5871559633027525E-3"/>
  </r>
  <r>
    <x v="18"/>
    <x v="41"/>
    <s v="ST. PETERSBURG"/>
    <m/>
    <m/>
    <m/>
    <m/>
    <s v=""/>
    <n v="87"/>
    <n v="87"/>
    <n v="75"/>
    <n v="0.86206896551724133"/>
    <m/>
    <m/>
    <n v="0"/>
    <n v="87"/>
    <n v="87"/>
    <s v=""/>
    <s v=""/>
  </r>
  <r>
    <x v="18"/>
    <x v="42"/>
    <s v="RIYADH"/>
    <m/>
    <m/>
    <m/>
    <m/>
    <s v=""/>
    <n v="810"/>
    <n v="699"/>
    <n v="361"/>
    <n v="0.51645207439198859"/>
    <n v="9"/>
    <n v="92"/>
    <n v="0.115"/>
    <n v="810"/>
    <n v="708"/>
    <n v="92"/>
    <n v="0.115"/>
  </r>
  <r>
    <x v="18"/>
    <x v="43"/>
    <s v="DAKAR"/>
    <m/>
    <m/>
    <m/>
    <m/>
    <s v=""/>
    <n v="305"/>
    <n v="152"/>
    <n v="9"/>
    <n v="5.921052631578947E-2"/>
    <n v="2"/>
    <n v="153"/>
    <n v="0.49837133550488599"/>
    <n v="305"/>
    <n v="154"/>
    <n v="153"/>
    <n v="0.49837133550488599"/>
  </r>
  <r>
    <x v="18"/>
    <x v="44"/>
    <s v="BELGRADE"/>
    <m/>
    <m/>
    <m/>
    <m/>
    <s v=""/>
    <n v="35"/>
    <n v="34"/>
    <n v="17"/>
    <n v="0.5"/>
    <m/>
    <n v="1"/>
    <n v="2.8571428571428571E-2"/>
    <n v="35"/>
    <n v="34"/>
    <n v="1"/>
    <n v="2.8571428571428571E-2"/>
  </r>
  <r>
    <x v="18"/>
    <x v="79"/>
    <s v="SINGAPORE"/>
    <m/>
    <m/>
    <m/>
    <m/>
    <s v=""/>
    <n v="211"/>
    <n v="180"/>
    <n v="104"/>
    <n v="0.57777777777777772"/>
    <m/>
    <n v="30"/>
    <n v="0.14285714285714285"/>
    <n v="211"/>
    <n v="180"/>
    <n v="30"/>
    <n v="0.14285714285714285"/>
  </r>
  <r>
    <x v="18"/>
    <x v="45"/>
    <s v="BRATISLAVA"/>
    <m/>
    <m/>
    <m/>
    <m/>
    <s v=""/>
    <n v="3"/>
    <n v="3"/>
    <n v="1"/>
    <n v="0.33333333333333331"/>
    <m/>
    <m/>
    <n v="0"/>
    <n v="3"/>
    <n v="3"/>
    <s v=""/>
    <s v=""/>
  </r>
  <r>
    <x v="18"/>
    <x v="46"/>
    <s v="LJUBLJANA"/>
    <m/>
    <m/>
    <m/>
    <m/>
    <s v=""/>
    <n v="2"/>
    <n v="2"/>
    <n v="2"/>
    <n v="1"/>
    <m/>
    <m/>
    <n v="0"/>
    <n v="2"/>
    <n v="2"/>
    <s v=""/>
    <s v=""/>
  </r>
  <r>
    <x v="18"/>
    <x v="47"/>
    <s v="PRETORIA"/>
    <m/>
    <m/>
    <m/>
    <m/>
    <s v=""/>
    <n v="1429"/>
    <n v="1302"/>
    <n v="529"/>
    <n v="0.4062980030721966"/>
    <n v="1"/>
    <n v="124"/>
    <n v="8.6895585143658027E-2"/>
    <n v="1429"/>
    <n v="1303"/>
    <n v="124"/>
    <n v="8.6895585143658027E-2"/>
  </r>
  <r>
    <x v="18"/>
    <x v="48"/>
    <s v="SEOUL"/>
    <n v="1"/>
    <n v="1"/>
    <m/>
    <m/>
    <n v="0"/>
    <n v="98"/>
    <n v="85"/>
    <n v="32"/>
    <n v="0.37647058823529411"/>
    <n v="2"/>
    <n v="11"/>
    <n v="0.11224489795918367"/>
    <n v="99"/>
    <n v="88"/>
    <n v="11"/>
    <n v="0.1111111111111111"/>
  </r>
  <r>
    <x v="18"/>
    <x v="80"/>
    <s v="MADRID"/>
    <m/>
    <m/>
    <m/>
    <m/>
    <s v=""/>
    <n v="2"/>
    <n v="2"/>
    <n v="1"/>
    <n v="0.5"/>
    <m/>
    <m/>
    <n v="0"/>
    <n v="2"/>
    <n v="2"/>
    <s v=""/>
    <s v=""/>
  </r>
  <r>
    <x v="18"/>
    <x v="97"/>
    <s v="STOCKHOLM"/>
    <m/>
    <m/>
    <m/>
    <m/>
    <s v=""/>
    <n v="8"/>
    <n v="8"/>
    <n v="8"/>
    <n v="1"/>
    <m/>
    <m/>
    <n v="0"/>
    <n v="8"/>
    <n v="8"/>
    <s v=""/>
    <s v=""/>
  </r>
  <r>
    <x v="18"/>
    <x v="49"/>
    <s v="DAMASCUS"/>
    <m/>
    <m/>
    <m/>
    <m/>
    <s v=""/>
    <n v="198"/>
    <n v="100"/>
    <n v="26"/>
    <n v="0.26"/>
    <n v="1"/>
    <n v="97"/>
    <n v="0.48989898989898989"/>
    <n v="198"/>
    <n v="101"/>
    <n v="97"/>
    <n v="0.48989898989898989"/>
  </r>
  <r>
    <x v="18"/>
    <x v="50"/>
    <s v="TAIPEI"/>
    <m/>
    <m/>
    <m/>
    <m/>
    <s v=""/>
    <n v="9"/>
    <n v="8"/>
    <n v="5"/>
    <n v="0.625"/>
    <m/>
    <m/>
    <n v="0"/>
    <n v="9"/>
    <n v="8"/>
    <s v=""/>
    <s v=""/>
  </r>
  <r>
    <x v="18"/>
    <x v="82"/>
    <s v="DAR ES SALAAM"/>
    <m/>
    <m/>
    <m/>
    <m/>
    <s v=""/>
    <n v="733"/>
    <n v="511"/>
    <n v="72"/>
    <n v="0.14090019569471623"/>
    <n v="7"/>
    <n v="218"/>
    <n v="0.29619565217391303"/>
    <n v="733"/>
    <n v="518"/>
    <n v="218"/>
    <n v="0.29619565217391303"/>
  </r>
  <r>
    <x v="18"/>
    <x v="51"/>
    <s v="BANGKOK"/>
    <m/>
    <m/>
    <m/>
    <m/>
    <s v=""/>
    <n v="918"/>
    <n v="803"/>
    <n v="123"/>
    <n v="0.15317559153175592"/>
    <m/>
    <n v="102"/>
    <n v="0.112707182320442"/>
    <n v="918"/>
    <n v="803"/>
    <n v="102"/>
    <n v="0.112707182320442"/>
  </r>
  <r>
    <x v="18"/>
    <x v="52"/>
    <s v="TUNIS"/>
    <m/>
    <m/>
    <m/>
    <m/>
    <s v=""/>
    <n v="755"/>
    <n v="577"/>
    <n v="178"/>
    <n v="0.30849220103986136"/>
    <m/>
    <n v="174"/>
    <n v="0.23169107856191745"/>
    <n v="755"/>
    <n v="577"/>
    <n v="174"/>
    <n v="0.23169107856191745"/>
  </r>
  <r>
    <x v="18"/>
    <x v="53"/>
    <s v="ANKARA"/>
    <m/>
    <m/>
    <m/>
    <m/>
    <s v=""/>
    <n v="3830"/>
    <n v="3387"/>
    <n v="3314"/>
    <n v="0.97844700324771183"/>
    <m/>
    <n v="435"/>
    <n v="0.11381475667189953"/>
    <n v="3830"/>
    <n v="3387"/>
    <n v="435"/>
    <n v="0.11381475667189953"/>
  </r>
  <r>
    <x v="18"/>
    <x v="53"/>
    <s v="ISTANBUL"/>
    <m/>
    <m/>
    <m/>
    <m/>
    <s v=""/>
    <n v="3961"/>
    <n v="3547"/>
    <n v="2902"/>
    <n v="0.81815618832816461"/>
    <n v="5"/>
    <n v="409"/>
    <n v="0.10325675334511487"/>
    <n v="3961"/>
    <n v="3552"/>
    <n v="409"/>
    <n v="0.10325675334511487"/>
  </r>
  <r>
    <x v="18"/>
    <x v="54"/>
    <s v="KHARKIV"/>
    <m/>
    <m/>
    <m/>
    <m/>
    <s v=""/>
    <n v="6"/>
    <n v="6"/>
    <n v="3"/>
    <n v="0.5"/>
    <m/>
    <m/>
    <n v="0"/>
    <n v="6"/>
    <n v="6"/>
    <s v=""/>
    <s v=""/>
  </r>
  <r>
    <x v="18"/>
    <x v="54"/>
    <s v="KYIV"/>
    <m/>
    <m/>
    <m/>
    <m/>
    <s v=""/>
    <n v="26"/>
    <n v="24"/>
    <n v="10"/>
    <n v="0.41666666666666669"/>
    <m/>
    <n v="2"/>
    <n v="7.6923076923076927E-2"/>
    <n v="26"/>
    <n v="24"/>
    <n v="2"/>
    <n v="7.6923076923076927E-2"/>
  </r>
  <r>
    <x v="18"/>
    <x v="54"/>
    <s v="LUTSK"/>
    <m/>
    <m/>
    <m/>
    <m/>
    <s v=""/>
    <n v="7"/>
    <n v="7"/>
    <n v="5"/>
    <n v="0.7142857142857143"/>
    <m/>
    <m/>
    <n v="0"/>
    <n v="7"/>
    <n v="7"/>
    <s v=""/>
    <s v=""/>
  </r>
  <r>
    <x v="18"/>
    <x v="54"/>
    <s v="LVIV"/>
    <m/>
    <m/>
    <m/>
    <m/>
    <s v=""/>
    <n v="714"/>
    <n v="622"/>
    <n v="357"/>
    <n v="0.57395498392282962"/>
    <n v="4"/>
    <n v="90"/>
    <n v="0.12569832402234637"/>
    <n v="714"/>
    <n v="626"/>
    <n v="90"/>
    <n v="0.12569832402234637"/>
  </r>
  <r>
    <x v="18"/>
    <x v="54"/>
    <s v="VINNYTSYA"/>
    <m/>
    <m/>
    <m/>
    <m/>
    <s v=""/>
    <n v="6"/>
    <n v="4"/>
    <n v="3"/>
    <n v="0.75"/>
    <n v="2"/>
    <n v="2"/>
    <n v="0.25"/>
    <n v="6"/>
    <n v="6"/>
    <n v="2"/>
    <n v="0.25"/>
  </r>
  <r>
    <x v="18"/>
    <x v="55"/>
    <s v="ABU DHABI"/>
    <m/>
    <m/>
    <m/>
    <m/>
    <s v=""/>
    <n v="1156"/>
    <n v="941"/>
    <n v="569"/>
    <n v="0.60467587672688627"/>
    <n v="23"/>
    <n v="207"/>
    <n v="0.17677198975234842"/>
    <n v="1156"/>
    <n v="964"/>
    <n v="207"/>
    <n v="0.17677198975234842"/>
  </r>
  <r>
    <x v="18"/>
    <x v="56"/>
    <s v="LONDON"/>
    <m/>
    <m/>
    <m/>
    <m/>
    <s v=""/>
    <n v="2973"/>
    <n v="2898"/>
    <n v="1904"/>
    <n v="0.65700483091787443"/>
    <n v="18"/>
    <n v="54"/>
    <n v="1.8181818181818181E-2"/>
    <n v="2973"/>
    <n v="2916"/>
    <n v="54"/>
    <n v="1.8181818181818181E-2"/>
  </r>
  <r>
    <x v="18"/>
    <x v="57"/>
    <s v="CHICAGO, IL"/>
    <m/>
    <m/>
    <m/>
    <m/>
    <s v=""/>
    <n v="216"/>
    <n v="213"/>
    <n v="135"/>
    <n v="0.63380281690140849"/>
    <n v="2"/>
    <n v="2"/>
    <n v="9.2165898617511521E-3"/>
    <n v="216"/>
    <n v="215"/>
    <n v="2"/>
    <n v="9.2165898617511521E-3"/>
  </r>
  <r>
    <x v="18"/>
    <x v="57"/>
    <s v="HOUSTON, TX"/>
    <m/>
    <m/>
    <m/>
    <m/>
    <s v=""/>
    <n v="183"/>
    <n v="177"/>
    <n v="104"/>
    <n v="0.58757062146892658"/>
    <m/>
    <n v="3"/>
    <n v="1.6666666666666666E-2"/>
    <n v="183"/>
    <n v="177"/>
    <n v="3"/>
    <n v="1.6666666666666666E-2"/>
  </r>
  <r>
    <x v="18"/>
    <x v="57"/>
    <s v="LOS ANGELES, CA"/>
    <m/>
    <m/>
    <m/>
    <m/>
    <s v=""/>
    <n v="440"/>
    <n v="406"/>
    <n v="207"/>
    <n v="0.50985221674876846"/>
    <n v="5"/>
    <n v="31"/>
    <n v="7.0135746606334842E-2"/>
    <n v="440"/>
    <n v="411"/>
    <n v="31"/>
    <n v="7.0135746606334842E-2"/>
  </r>
  <r>
    <x v="18"/>
    <x v="57"/>
    <s v="NEW YORK, NY"/>
    <m/>
    <m/>
    <m/>
    <m/>
    <s v=""/>
    <n v="424"/>
    <n v="418"/>
    <n v="117"/>
    <n v="0.27990430622009571"/>
    <n v="12"/>
    <n v="2"/>
    <n v="4.6296296296296294E-3"/>
    <n v="424"/>
    <n v="430"/>
    <n v="2"/>
    <n v="4.6296296296296294E-3"/>
  </r>
  <r>
    <x v="18"/>
    <x v="57"/>
    <s v="WASHINGTON, DC"/>
    <m/>
    <m/>
    <m/>
    <m/>
    <s v=""/>
    <n v="228"/>
    <n v="225"/>
    <n v="160"/>
    <n v="0.71111111111111114"/>
    <n v="1"/>
    <n v="1"/>
    <n v="4.4052863436123352E-3"/>
    <n v="228"/>
    <n v="226"/>
    <n v="1"/>
    <n v="4.4052863436123352E-3"/>
  </r>
  <r>
    <x v="18"/>
    <x v="90"/>
    <s v="TASHKENT"/>
    <m/>
    <m/>
    <m/>
    <m/>
    <s v=""/>
    <n v="2383"/>
    <n v="2035"/>
    <n v="839"/>
    <n v="0.4122850122850123"/>
    <n v="70"/>
    <n v="346"/>
    <n v="0.14116687066503467"/>
    <n v="2383"/>
    <n v="2105"/>
    <n v="346"/>
    <n v="0.14116687066503467"/>
  </r>
  <r>
    <x v="18"/>
    <x v="135"/>
    <s v="CARACAS"/>
    <m/>
    <m/>
    <m/>
    <m/>
    <s v=""/>
    <n v="2"/>
    <n v="2"/>
    <m/>
    <n v="0"/>
    <m/>
    <m/>
    <n v="0"/>
    <n v="2"/>
    <n v="2"/>
    <s v=""/>
    <s v=""/>
  </r>
  <r>
    <x v="18"/>
    <x v="58"/>
    <s v="HANOI"/>
    <m/>
    <m/>
    <m/>
    <m/>
    <s v=""/>
    <n v="508"/>
    <n v="492"/>
    <n v="290"/>
    <n v="0.58943089430894313"/>
    <n v="15"/>
    <n v="15"/>
    <n v="2.8735632183908046E-2"/>
    <n v="508"/>
    <n v="507"/>
    <n v="15"/>
    <n v="2.8735632183908046E-2"/>
  </r>
  <r>
    <x v="19"/>
    <x v="1"/>
    <s v="ALGIERS"/>
    <m/>
    <m/>
    <m/>
    <m/>
    <s v=""/>
    <n v="1588"/>
    <n v="749"/>
    <n v="273"/>
    <n v="0.3644859813084112"/>
    <n v="10"/>
    <n v="829"/>
    <n v="0.52204030226700249"/>
    <n v="1588"/>
    <n v="759"/>
    <n v="829"/>
    <n v="0.52204030226700249"/>
  </r>
  <r>
    <x v="19"/>
    <x v="59"/>
    <s v="BENGUELA"/>
    <m/>
    <m/>
    <m/>
    <m/>
    <s v=""/>
    <n v="1583"/>
    <n v="1361"/>
    <n v="641"/>
    <n v="0.4709772226304188"/>
    <n v="0"/>
    <n v="221"/>
    <n v="0.13969658659924147"/>
    <n v="1583"/>
    <n v="1361"/>
    <n v="221"/>
    <n v="0.13969658659924147"/>
  </r>
  <r>
    <x v="19"/>
    <x v="59"/>
    <s v="LUANDA"/>
    <m/>
    <m/>
    <m/>
    <m/>
    <s v=""/>
    <n v="41984"/>
    <n v="32939"/>
    <n v="25036"/>
    <n v="0.76007164759100154"/>
    <n v="3"/>
    <n v="9042"/>
    <n v="0.21536775914634146"/>
    <n v="41984"/>
    <n v="32942"/>
    <n v="9042"/>
    <n v="0.21536775914634146"/>
  </r>
  <r>
    <x v="19"/>
    <x v="2"/>
    <s v="BUENOS AIRES"/>
    <m/>
    <m/>
    <m/>
    <m/>
    <s v=""/>
    <n v="9"/>
    <n v="9"/>
    <n v="2"/>
    <n v="0.22222222222222221"/>
    <n v="0"/>
    <m/>
    <n v="0"/>
    <n v="9"/>
    <n v="9"/>
    <s v=""/>
    <s v=""/>
  </r>
  <r>
    <x v="19"/>
    <x v="3"/>
    <s v="CANBERRA"/>
    <m/>
    <m/>
    <m/>
    <m/>
    <s v=""/>
    <n v="50"/>
    <n v="41"/>
    <n v="0"/>
    <n v="0"/>
    <n v="0"/>
    <n v="9"/>
    <n v="0.18"/>
    <n v="50"/>
    <n v="41"/>
    <n v="9"/>
    <n v="0.18"/>
  </r>
  <r>
    <x v="19"/>
    <x v="3"/>
    <s v="SYDNEY"/>
    <m/>
    <m/>
    <m/>
    <m/>
    <s v=""/>
    <n v="101"/>
    <n v="97"/>
    <n v="45"/>
    <n v="0.46391752577319589"/>
    <n v="0"/>
    <n v="4"/>
    <n v="3.9603960396039604E-2"/>
    <n v="101"/>
    <n v="97"/>
    <n v="4"/>
    <n v="3.9603960396039604E-2"/>
  </r>
  <r>
    <x v="19"/>
    <x v="60"/>
    <s v="VIENNA"/>
    <m/>
    <m/>
    <m/>
    <m/>
    <s v=""/>
    <n v="6"/>
    <n v="5"/>
    <n v="1"/>
    <n v="0.2"/>
    <n v="0"/>
    <n v="1"/>
    <n v="0.16666666666666666"/>
    <n v="6"/>
    <n v="5"/>
    <n v="1"/>
    <n v="0.16666666666666666"/>
  </r>
  <r>
    <x v="19"/>
    <x v="6"/>
    <s v="BELO HORIZONTE"/>
    <m/>
    <m/>
    <m/>
    <m/>
    <s v=""/>
    <n v="38"/>
    <n v="18"/>
    <n v="0"/>
    <n v="0"/>
    <n v="0"/>
    <n v="20"/>
    <n v="0.52631578947368418"/>
    <n v="38"/>
    <n v="18"/>
    <n v="20"/>
    <n v="0.52631578947368418"/>
  </r>
  <r>
    <x v="19"/>
    <x v="6"/>
    <s v="BRASILIA"/>
    <m/>
    <m/>
    <m/>
    <m/>
    <s v=""/>
    <n v="41"/>
    <n v="17"/>
    <n v="4"/>
    <n v="0.23529411764705882"/>
    <n v="0"/>
    <n v="24"/>
    <n v="0.58536585365853655"/>
    <n v="41"/>
    <n v="17"/>
    <n v="24"/>
    <n v="0.58536585365853655"/>
  </r>
  <r>
    <x v="19"/>
    <x v="6"/>
    <s v="RIO DE JANEIRO"/>
    <m/>
    <m/>
    <m/>
    <m/>
    <s v=""/>
    <n v="89"/>
    <n v="47"/>
    <n v="7"/>
    <n v="0.14893617021276595"/>
    <n v="0"/>
    <n v="42"/>
    <n v="0.47191011235955055"/>
    <n v="89"/>
    <n v="47"/>
    <n v="42"/>
    <n v="0.47191011235955055"/>
  </r>
  <r>
    <x v="19"/>
    <x v="6"/>
    <s v="SALVADOR DE BAHIA"/>
    <m/>
    <m/>
    <m/>
    <m/>
    <s v=""/>
    <n v="44"/>
    <n v="16"/>
    <n v="0"/>
    <n v="0"/>
    <n v="0"/>
    <n v="28"/>
    <n v="0.63636363636363635"/>
    <n v="44"/>
    <n v="16"/>
    <n v="28"/>
    <n v="0.63636363636363635"/>
  </r>
  <r>
    <x v="19"/>
    <x v="6"/>
    <s v="SAO PAULO"/>
    <m/>
    <m/>
    <m/>
    <m/>
    <s v=""/>
    <n v="240"/>
    <n v="83"/>
    <n v="8"/>
    <n v="9.6385542168674704E-2"/>
    <n v="0"/>
    <n v="157"/>
    <n v="0.65416666666666667"/>
    <n v="240"/>
    <n v="83"/>
    <n v="157"/>
    <n v="0.65416666666666667"/>
  </r>
  <r>
    <x v="19"/>
    <x v="7"/>
    <s v="SOFIA"/>
    <n v="1"/>
    <n v="0"/>
    <m/>
    <n v="1"/>
    <n v="1"/>
    <n v="348"/>
    <n v="283"/>
    <n v="194"/>
    <n v="0.68551236749116606"/>
    <n v="2"/>
    <n v="63"/>
    <n v="0.18103448275862069"/>
    <n v="349"/>
    <n v="285"/>
    <n v="64"/>
    <n v="0.18338108882521489"/>
  </r>
  <r>
    <x v="19"/>
    <x v="8"/>
    <s v="MONTREAL"/>
    <m/>
    <m/>
    <m/>
    <m/>
    <s v=""/>
    <n v="280"/>
    <n v="261"/>
    <n v="33"/>
    <n v="0.12643678160919541"/>
    <n v="0"/>
    <n v="19"/>
    <n v="6.7857142857142852E-2"/>
    <n v="280"/>
    <n v="261"/>
    <n v="19"/>
    <n v="6.7857142857142852E-2"/>
  </r>
  <r>
    <x v="19"/>
    <x v="8"/>
    <s v="OTTAWA"/>
    <m/>
    <m/>
    <m/>
    <m/>
    <s v=""/>
    <n v="154"/>
    <n v="129"/>
    <n v="61"/>
    <n v="0.47286821705426357"/>
    <n v="0"/>
    <n v="25"/>
    <n v="0.16233766233766234"/>
    <n v="154"/>
    <n v="129"/>
    <n v="25"/>
    <n v="0.16233766233766234"/>
  </r>
  <r>
    <x v="19"/>
    <x v="8"/>
    <s v="TORONTO"/>
    <m/>
    <m/>
    <m/>
    <m/>
    <s v=""/>
    <n v="790"/>
    <n v="725"/>
    <n v="297"/>
    <n v="0.40965517241379312"/>
    <n v="0"/>
    <n v="65"/>
    <n v="8.2278481012658222E-2"/>
    <n v="790"/>
    <n v="725"/>
    <n v="65"/>
    <n v="8.2278481012658222E-2"/>
  </r>
  <r>
    <x v="19"/>
    <x v="8"/>
    <s v="VANCOUVER"/>
    <n v="1"/>
    <n v="1"/>
    <m/>
    <n v="0"/>
    <n v="0"/>
    <n v="185"/>
    <n v="174"/>
    <n v="11"/>
    <n v="6.3218390804597707E-2"/>
    <n v="2"/>
    <n v="9"/>
    <n v="4.8648648648648651E-2"/>
    <n v="186"/>
    <n v="177"/>
    <n v="9"/>
    <n v="4.8387096774193547E-2"/>
  </r>
  <r>
    <x v="19"/>
    <x v="156"/>
    <s v="CIDADE DA PRAIA"/>
    <m/>
    <m/>
    <m/>
    <m/>
    <s v=""/>
    <n v="15710"/>
    <n v="11426"/>
    <n v="5120"/>
    <n v="0.44810082268510415"/>
    <n v="0"/>
    <n v="4284"/>
    <n v="0.27269255251432206"/>
    <n v="15710"/>
    <n v="11426"/>
    <n v="4284"/>
    <n v="0.27269255251432206"/>
  </r>
  <r>
    <x v="19"/>
    <x v="10"/>
    <s v="BEIJING"/>
    <m/>
    <m/>
    <m/>
    <m/>
    <s v=""/>
    <n v="113"/>
    <n v="104"/>
    <n v="27"/>
    <n v="0.25961538461538464"/>
    <n v="0"/>
    <n v="9"/>
    <n v="7.9646017699115043E-2"/>
    <n v="113"/>
    <n v="104"/>
    <n v="9"/>
    <n v="7.9646017699115043E-2"/>
  </r>
  <r>
    <x v="19"/>
    <x v="10"/>
    <s v="GUANGZHOU (CANTON)"/>
    <n v="1"/>
    <n v="0"/>
    <m/>
    <n v="1"/>
    <n v="1"/>
    <n v="1609"/>
    <n v="1342"/>
    <n v="890"/>
    <n v="0.66318926974664683"/>
    <n v="1"/>
    <n v="266"/>
    <n v="0.16532007458048478"/>
    <n v="1610"/>
    <n v="1343"/>
    <n v="267"/>
    <n v="0.16583850931677019"/>
  </r>
  <r>
    <x v="19"/>
    <x v="10"/>
    <s v="SHANGHAI"/>
    <m/>
    <m/>
    <m/>
    <m/>
    <s v=""/>
    <n v="598"/>
    <n v="528"/>
    <n v="387"/>
    <n v="0.73295454545454541"/>
    <n v="0"/>
    <n v="70"/>
    <n v="0.11705685618729098"/>
    <n v="598"/>
    <n v="528"/>
    <n v="70"/>
    <n v="0.11705685618729098"/>
  </r>
  <r>
    <x v="19"/>
    <x v="11"/>
    <s v="BOGOTA"/>
    <m/>
    <m/>
    <m/>
    <m/>
    <s v=""/>
    <n v="22"/>
    <n v="18"/>
    <n v="18"/>
    <n v="1"/>
    <n v="0"/>
    <n v="4"/>
    <n v="0.18181818181818182"/>
    <n v="22"/>
    <n v="18"/>
    <n v="4"/>
    <n v="0.18181818181818182"/>
  </r>
  <r>
    <x v="19"/>
    <x v="12"/>
    <s v="ZAGREB"/>
    <m/>
    <m/>
    <m/>
    <m/>
    <s v=""/>
    <n v="15"/>
    <n v="13"/>
    <n v="13"/>
    <n v="1"/>
    <n v="0"/>
    <n v="2"/>
    <n v="0.13333333333333333"/>
    <n v="15"/>
    <n v="13"/>
    <n v="2"/>
    <n v="0.13333333333333333"/>
  </r>
  <r>
    <x v="19"/>
    <x v="13"/>
    <s v="HAVANA"/>
    <n v="1"/>
    <n v="1"/>
    <m/>
    <m/>
    <n v="0"/>
    <n v="1440"/>
    <n v="1242"/>
    <n v="119"/>
    <n v="9.5813204508856678E-2"/>
    <n v="1"/>
    <n v="197"/>
    <n v="0.13680555555555557"/>
    <n v="1441"/>
    <n v="1244"/>
    <n v="197"/>
    <n v="0.13671061762664816"/>
  </r>
  <r>
    <x v="19"/>
    <x v="14"/>
    <s v="NICOSIA"/>
    <m/>
    <m/>
    <m/>
    <m/>
    <s v=""/>
    <n v="231"/>
    <n v="215"/>
    <n v="120"/>
    <n v="0.55813953488372092"/>
    <n v="1"/>
    <n v="15"/>
    <n v="6.4935064935064929E-2"/>
    <n v="231"/>
    <n v="216"/>
    <n v="15"/>
    <n v="6.4935064935064929E-2"/>
  </r>
  <r>
    <x v="19"/>
    <x v="93"/>
    <s v="COPENHAGEN"/>
    <m/>
    <m/>
    <m/>
    <m/>
    <s v=""/>
    <n v="1"/>
    <n v="1"/>
    <n v="1"/>
    <n v="1"/>
    <n v="0"/>
    <m/>
    <n v="0"/>
    <n v="1"/>
    <n v="1"/>
    <s v=""/>
    <s v=""/>
  </r>
  <r>
    <x v="19"/>
    <x v="15"/>
    <s v="CAIRO"/>
    <m/>
    <m/>
    <m/>
    <m/>
    <s v=""/>
    <n v="2244"/>
    <n v="1720"/>
    <n v="471"/>
    <n v="0.27383720930232558"/>
    <n v="3"/>
    <n v="521"/>
    <n v="0.232174688057041"/>
    <n v="2244"/>
    <n v="1723"/>
    <n v="521"/>
    <n v="0.232174688057041"/>
  </r>
  <r>
    <x v="19"/>
    <x v="18"/>
    <s v="BERLIN"/>
    <m/>
    <m/>
    <m/>
    <m/>
    <s v=""/>
    <n v="5"/>
    <m/>
    <m/>
    <s v=""/>
    <n v="4"/>
    <n v="1"/>
    <n v="0.2"/>
    <n v="5"/>
    <n v="4"/>
    <n v="1"/>
    <n v="0.2"/>
  </r>
  <r>
    <x v="19"/>
    <x v="18"/>
    <s v="HAMBURG"/>
    <m/>
    <m/>
    <m/>
    <m/>
    <s v=""/>
    <n v="1"/>
    <m/>
    <m/>
    <s v=""/>
    <m/>
    <n v="1"/>
    <n v="1"/>
    <n v="1"/>
    <s v=""/>
    <n v="1"/>
    <s v=""/>
  </r>
  <r>
    <x v="19"/>
    <x v="69"/>
    <s v="ATHENS"/>
    <m/>
    <m/>
    <m/>
    <m/>
    <s v=""/>
    <n v="1"/>
    <m/>
    <m/>
    <s v=""/>
    <n v="0"/>
    <m/>
    <s v=""/>
    <n v="1"/>
    <s v=""/>
    <s v=""/>
    <s v=""/>
  </r>
  <r>
    <x v="19"/>
    <x v="157"/>
    <s v="BISSAU"/>
    <n v="8"/>
    <m/>
    <m/>
    <n v="8"/>
    <n v="1"/>
    <n v="2852"/>
    <n v="1902"/>
    <n v="548"/>
    <n v="0.28811777076761302"/>
    <n v="0"/>
    <n v="950"/>
    <n v="0.33309957924263672"/>
    <n v="2860"/>
    <n v="1902"/>
    <n v="958"/>
    <n v="0.33496503496503499"/>
  </r>
  <r>
    <x v="19"/>
    <x v="70"/>
    <s v="BUDAPEST"/>
    <m/>
    <m/>
    <m/>
    <m/>
    <s v=""/>
    <n v="3"/>
    <n v="2"/>
    <n v="0"/>
    <n v="0"/>
    <n v="0"/>
    <n v="1"/>
    <n v="0.33333333333333331"/>
    <n v="3"/>
    <n v="2"/>
    <n v="1"/>
    <n v="0.33333333333333331"/>
  </r>
  <r>
    <x v="19"/>
    <x v="20"/>
    <s v="GOA"/>
    <m/>
    <m/>
    <m/>
    <m/>
    <s v=""/>
    <n v="1887"/>
    <n v="1539"/>
    <n v="113"/>
    <n v="7.3424301494476929E-2"/>
    <n v="1"/>
    <n v="347"/>
    <n v="0.18388977212506624"/>
    <n v="1887"/>
    <n v="1540"/>
    <n v="347"/>
    <n v="0.18388977212506624"/>
  </r>
  <r>
    <x v="19"/>
    <x v="20"/>
    <s v="NEW DELHI"/>
    <m/>
    <m/>
    <m/>
    <m/>
    <s v=""/>
    <n v="3439"/>
    <n v="2193"/>
    <n v="282"/>
    <n v="0.12859097127222982"/>
    <n v="0"/>
    <n v="1246"/>
    <n v="0.36231462634486772"/>
    <n v="3439"/>
    <n v="2193"/>
    <n v="1246"/>
    <n v="0.36231462634486772"/>
  </r>
  <r>
    <x v="19"/>
    <x v="21"/>
    <s v="JAKARTA"/>
    <m/>
    <m/>
    <m/>
    <m/>
    <s v=""/>
    <n v="2637"/>
    <n v="2496"/>
    <n v="1099"/>
    <n v="0.44030448717948717"/>
    <n v="0"/>
    <n v="141"/>
    <n v="5.3469852104664393E-2"/>
    <n v="2637"/>
    <n v="2496"/>
    <n v="141"/>
    <n v="5.3469852104664393E-2"/>
  </r>
  <r>
    <x v="19"/>
    <x v="22"/>
    <s v="TEHERAN"/>
    <m/>
    <m/>
    <m/>
    <m/>
    <s v=""/>
    <n v="628"/>
    <n v="513"/>
    <n v="266"/>
    <n v="0.51851851851851849"/>
    <n v="22"/>
    <n v="93"/>
    <n v="0.14808917197452229"/>
    <n v="628"/>
    <n v="535"/>
    <n v="93"/>
    <n v="0.14808917197452229"/>
  </r>
  <r>
    <x v="19"/>
    <x v="23"/>
    <s v="DUBLIN"/>
    <m/>
    <m/>
    <m/>
    <m/>
    <s v=""/>
    <n v="852"/>
    <n v="819"/>
    <n v="515"/>
    <n v="0.6288156288156288"/>
    <n v="0"/>
    <n v="33"/>
    <n v="3.873239436619718E-2"/>
    <n v="852"/>
    <n v="819"/>
    <n v="33"/>
    <n v="3.873239436619718E-2"/>
  </r>
  <r>
    <x v="19"/>
    <x v="25"/>
    <s v="TOKYO"/>
    <m/>
    <m/>
    <m/>
    <m/>
    <s v=""/>
    <n v="69"/>
    <n v="65"/>
    <n v="13"/>
    <n v="0.2"/>
    <n v="0"/>
    <n v="3"/>
    <n v="4.4117647058823532E-2"/>
    <n v="69"/>
    <n v="65"/>
    <n v="3"/>
    <n v="4.4117647058823532E-2"/>
  </r>
  <r>
    <x v="19"/>
    <x v="158"/>
    <s v="MACAO"/>
    <m/>
    <m/>
    <m/>
    <m/>
    <s v=""/>
    <n v="60"/>
    <n v="55"/>
    <n v="31"/>
    <n v="0.5636363636363636"/>
    <n v="0"/>
    <n v="5"/>
    <n v="8.3333333333333329E-2"/>
    <n v="60"/>
    <n v="55"/>
    <n v="5"/>
    <n v="8.3333333333333329E-2"/>
  </r>
  <r>
    <x v="19"/>
    <x v="32"/>
    <s v="MEXICO CITY"/>
    <m/>
    <m/>
    <m/>
    <m/>
    <s v=""/>
    <n v="49"/>
    <n v="48"/>
    <n v="40"/>
    <n v="0.83333333333333337"/>
    <n v="0"/>
    <n v="1"/>
    <n v="2.0408163265306121E-2"/>
    <n v="49"/>
    <n v="48"/>
    <n v="1"/>
    <n v="2.0408163265306121E-2"/>
  </r>
  <r>
    <x v="19"/>
    <x v="33"/>
    <s v="RABAT"/>
    <m/>
    <m/>
    <m/>
    <m/>
    <s v=""/>
    <n v="2356"/>
    <n v="1831"/>
    <n v="1195"/>
    <n v="0.65264882577826322"/>
    <n v="0"/>
    <n v="525"/>
    <n v="0.22283531409168081"/>
    <n v="2356"/>
    <n v="1831"/>
    <n v="525"/>
    <n v="0.22283531409168081"/>
  </r>
  <r>
    <x v="19"/>
    <x v="100"/>
    <s v="BEIRA"/>
    <m/>
    <m/>
    <m/>
    <m/>
    <s v=""/>
    <n v="1321"/>
    <n v="1232"/>
    <n v="291"/>
    <n v="0.23620129870129869"/>
    <n v="1"/>
    <n v="88"/>
    <n v="6.6616199848599553E-2"/>
    <n v="1321"/>
    <n v="1233"/>
    <n v="88"/>
    <n v="6.6616199848599553E-2"/>
  </r>
  <r>
    <x v="19"/>
    <x v="100"/>
    <s v="MAPUTO"/>
    <m/>
    <m/>
    <m/>
    <m/>
    <s v=""/>
    <n v="9169"/>
    <n v="8374"/>
    <n v="317"/>
    <n v="3.7855266300453785E-2"/>
    <n v="0"/>
    <n v="793"/>
    <n v="8.6505945238354975E-2"/>
    <n v="9169"/>
    <n v="8374"/>
    <n v="793"/>
    <n v="8.6505945238354975E-2"/>
  </r>
  <r>
    <x v="19"/>
    <x v="34"/>
    <s v="ABUJA"/>
    <m/>
    <m/>
    <m/>
    <m/>
    <s v=""/>
    <n v="1579"/>
    <n v="605"/>
    <n v="165"/>
    <n v="0.27272727272727271"/>
    <n v="122"/>
    <n v="852"/>
    <n v="0.53958201393286886"/>
    <n v="1579"/>
    <n v="727"/>
    <n v="852"/>
    <n v="0.53958201393286886"/>
  </r>
  <r>
    <x v="19"/>
    <x v="37"/>
    <s v="ISLAMABAD"/>
    <m/>
    <m/>
    <m/>
    <m/>
    <s v=""/>
    <n v="1285"/>
    <n v="669"/>
    <n v="384"/>
    <n v="0.57399103139013452"/>
    <n v="82"/>
    <n v="534"/>
    <n v="0.41556420233463037"/>
    <n v="1285"/>
    <n v="751"/>
    <n v="534"/>
    <n v="0.41556420233463037"/>
  </r>
  <r>
    <x v="19"/>
    <x v="145"/>
    <s v="RAMALLAH"/>
    <m/>
    <m/>
    <m/>
    <m/>
    <s v=""/>
    <n v="16"/>
    <n v="11"/>
    <n v="1"/>
    <n v="9.0909090909090912E-2"/>
    <n v="0"/>
    <n v="5"/>
    <n v="0.3125"/>
    <n v="16"/>
    <n v="11"/>
    <n v="5"/>
    <n v="0.3125"/>
  </r>
  <r>
    <x v="19"/>
    <x v="74"/>
    <s v="PANAMA CITY"/>
    <m/>
    <m/>
    <m/>
    <m/>
    <s v=""/>
    <n v="26"/>
    <n v="14"/>
    <n v="12"/>
    <n v="0.8571428571428571"/>
    <n v="0"/>
    <n v="12"/>
    <n v="0.46153846153846156"/>
    <n v="26"/>
    <n v="14"/>
    <n v="12"/>
    <n v="0.46153846153846156"/>
  </r>
  <r>
    <x v="19"/>
    <x v="38"/>
    <s v="LIMA"/>
    <m/>
    <m/>
    <m/>
    <m/>
    <s v=""/>
    <n v="11"/>
    <n v="6"/>
    <n v="0"/>
    <n v="0"/>
    <n v="0"/>
    <n v="4"/>
    <n v="0.4"/>
    <n v="11"/>
    <n v="6"/>
    <n v="4"/>
    <n v="0.4"/>
  </r>
  <r>
    <x v="19"/>
    <x v="75"/>
    <s v="WARSAW"/>
    <m/>
    <m/>
    <m/>
    <m/>
    <s v=""/>
    <n v="2"/>
    <m/>
    <m/>
    <s v=""/>
    <n v="2"/>
    <m/>
    <n v="0"/>
    <n v="2"/>
    <n v="2"/>
    <s v=""/>
    <s v=""/>
  </r>
  <r>
    <x v="19"/>
    <x v="77"/>
    <s v="DOHA"/>
    <n v="2"/>
    <n v="1"/>
    <m/>
    <m/>
    <n v="0"/>
    <n v="1483"/>
    <n v="1205"/>
    <n v="1051"/>
    <n v="0.87219917012448134"/>
    <n v="33"/>
    <n v="245"/>
    <n v="0.16520566419420094"/>
    <n v="1485"/>
    <n v="1239"/>
    <n v="245"/>
    <n v="0.1650943396226415"/>
  </r>
  <r>
    <x v="19"/>
    <x v="40"/>
    <s v="BUCHAREST"/>
    <m/>
    <m/>
    <m/>
    <m/>
    <s v=""/>
    <n v="114"/>
    <n v="76"/>
    <n v="9"/>
    <n v="0.11842105263157894"/>
    <n v="5"/>
    <n v="33"/>
    <n v="0.28947368421052633"/>
    <n v="114"/>
    <n v="81"/>
    <n v="33"/>
    <n v="0.28947368421052633"/>
  </r>
  <r>
    <x v="19"/>
    <x v="41"/>
    <s v="MOSCOW"/>
    <m/>
    <m/>
    <m/>
    <m/>
    <s v=""/>
    <n v="3332"/>
    <n v="2749"/>
    <n v="1099"/>
    <n v="0.39978173881411422"/>
    <n v="3"/>
    <n v="580"/>
    <n v="0.17406962785114047"/>
    <n v="3332"/>
    <n v="2752"/>
    <n v="580"/>
    <n v="0.17406962785114047"/>
  </r>
  <r>
    <x v="19"/>
    <x v="159"/>
    <s v="SAO TOME "/>
    <m/>
    <m/>
    <m/>
    <m/>
    <s v=""/>
    <n v="4133"/>
    <n v="3819"/>
    <n v="612"/>
    <n v="0.16025137470542028"/>
    <n v="0"/>
    <n v="315"/>
    <n v="7.6197387518142229E-2"/>
    <n v="4133"/>
    <n v="3819"/>
    <n v="315"/>
    <n v="7.6197387518142229E-2"/>
  </r>
  <r>
    <x v="19"/>
    <x v="42"/>
    <s v="RIYADH"/>
    <m/>
    <m/>
    <m/>
    <m/>
    <s v=""/>
    <n v="13873"/>
    <n v="12200"/>
    <n v="9931"/>
    <n v="0.814016393442623"/>
    <n v="1"/>
    <n v="1672"/>
    <n v="0.12052187702731926"/>
    <n v="13873"/>
    <n v="12201"/>
    <n v="1672"/>
    <n v="0.12052187702731926"/>
  </r>
  <r>
    <x v="19"/>
    <x v="43"/>
    <s v="DAKAR"/>
    <m/>
    <m/>
    <m/>
    <m/>
    <s v=""/>
    <n v="2057"/>
    <n v="992"/>
    <n v="93"/>
    <n v="9.375E-2"/>
    <n v="0"/>
    <n v="1065"/>
    <n v="0.51774428779776371"/>
    <n v="2057"/>
    <n v="992"/>
    <n v="1065"/>
    <n v="0.51774428779776371"/>
  </r>
  <r>
    <x v="19"/>
    <x v="44"/>
    <s v="BELGRADE"/>
    <m/>
    <m/>
    <m/>
    <m/>
    <s v=""/>
    <n v="99"/>
    <n v="88"/>
    <n v="23"/>
    <n v="0.26136363636363635"/>
    <n v="3"/>
    <n v="10"/>
    <n v="9.9009900990099015E-2"/>
    <n v="99"/>
    <n v="91"/>
    <n v="10"/>
    <n v="9.9009900990099015E-2"/>
  </r>
  <r>
    <x v="19"/>
    <x v="79"/>
    <s v="SINGAPORE"/>
    <m/>
    <m/>
    <m/>
    <m/>
    <s v=""/>
    <n v="579"/>
    <n v="542"/>
    <n v="363"/>
    <n v="0.6697416974169742"/>
    <n v="2"/>
    <n v="35"/>
    <n v="6.0449050086355788E-2"/>
    <n v="579"/>
    <n v="544"/>
    <n v="35"/>
    <n v="6.0449050086355788E-2"/>
  </r>
  <r>
    <x v="19"/>
    <x v="47"/>
    <s v="CAPE TOWN"/>
    <m/>
    <m/>
    <m/>
    <m/>
    <s v=""/>
    <n v="2434"/>
    <n v="2354"/>
    <n v="2146"/>
    <n v="0.91163976210705178"/>
    <n v="0"/>
    <n v="80"/>
    <n v="3.2867707477403453E-2"/>
    <n v="2434"/>
    <n v="2354"/>
    <n v="80"/>
    <n v="3.2867707477403453E-2"/>
  </r>
  <r>
    <x v="19"/>
    <x v="47"/>
    <s v="JOHANNESBURG"/>
    <m/>
    <m/>
    <m/>
    <m/>
    <s v=""/>
    <n v="5450"/>
    <n v="5001"/>
    <n v="4362"/>
    <n v="0.8722255548890222"/>
    <n v="0"/>
    <n v="449"/>
    <n v="8.2385321100917425E-2"/>
    <n v="5450"/>
    <n v="5001"/>
    <n v="449"/>
    <n v="8.2385321100917425E-2"/>
  </r>
  <r>
    <x v="19"/>
    <x v="48"/>
    <s v="SEOUL"/>
    <m/>
    <m/>
    <m/>
    <m/>
    <s v=""/>
    <n v="67"/>
    <n v="61"/>
    <n v="25"/>
    <n v="0.4098360655737705"/>
    <n v="0"/>
    <n v="6"/>
    <n v="8.9552238805970144E-2"/>
    <n v="67"/>
    <n v="61"/>
    <n v="6"/>
    <n v="8.9552238805970144E-2"/>
  </r>
  <r>
    <x v="19"/>
    <x v="80"/>
    <s v="MADRID"/>
    <m/>
    <m/>
    <m/>
    <m/>
    <s v=""/>
    <n v="2"/>
    <n v="1"/>
    <n v="1"/>
    <n v="1"/>
    <n v="0"/>
    <n v="1"/>
    <n v="0.5"/>
    <n v="2"/>
    <n v="1"/>
    <n v="1"/>
    <n v="0.5"/>
  </r>
  <r>
    <x v="19"/>
    <x v="97"/>
    <s v="STOCKHOLM"/>
    <m/>
    <m/>
    <m/>
    <m/>
    <s v=""/>
    <n v="7"/>
    <n v="4"/>
    <n v="1"/>
    <n v="0.25"/>
    <n v="0"/>
    <n v="3"/>
    <n v="0.42857142857142855"/>
    <n v="7"/>
    <n v="4"/>
    <n v="3"/>
    <n v="0.42857142857142855"/>
  </r>
  <r>
    <x v="19"/>
    <x v="81"/>
    <s v="GENEVA"/>
    <m/>
    <m/>
    <m/>
    <m/>
    <s v=""/>
    <n v="7"/>
    <n v="7"/>
    <n v="6"/>
    <n v="0.8571428571428571"/>
    <n v="0"/>
    <m/>
    <n v="0"/>
    <n v="7"/>
    <n v="7"/>
    <s v=""/>
    <s v=""/>
  </r>
  <r>
    <x v="19"/>
    <x v="51"/>
    <s v="BANGKOK"/>
    <m/>
    <m/>
    <m/>
    <m/>
    <s v=""/>
    <n v="1746"/>
    <n v="1635"/>
    <n v="1156"/>
    <n v="0.70703363914373085"/>
    <n v="1"/>
    <n v="110"/>
    <n v="6.3001145475372278E-2"/>
    <n v="1746"/>
    <n v="1636"/>
    <n v="110"/>
    <n v="6.3001145475372278E-2"/>
  </r>
  <r>
    <x v="19"/>
    <x v="160"/>
    <s v="DILI"/>
    <m/>
    <m/>
    <m/>
    <m/>
    <s v=""/>
    <n v="62"/>
    <n v="54"/>
    <n v="11"/>
    <n v="0.20370370370370369"/>
    <n v="0"/>
    <n v="8"/>
    <n v="0.12903225806451613"/>
    <n v="62"/>
    <n v="54"/>
    <n v="8"/>
    <n v="0.12903225806451613"/>
  </r>
  <r>
    <x v="19"/>
    <x v="52"/>
    <s v="TUNIS"/>
    <m/>
    <m/>
    <m/>
    <m/>
    <s v=""/>
    <n v="1098"/>
    <n v="843"/>
    <n v="226"/>
    <n v="0.26809015421115068"/>
    <n v="0"/>
    <n v="255"/>
    <n v="0.23224043715846995"/>
    <n v="1098"/>
    <n v="843"/>
    <n v="255"/>
    <n v="0.23224043715846995"/>
  </r>
  <r>
    <x v="19"/>
    <x v="53"/>
    <s v="ANKARA"/>
    <m/>
    <m/>
    <m/>
    <m/>
    <s v=""/>
    <n v="1102"/>
    <n v="950"/>
    <n v="642"/>
    <n v="0.6757894736842105"/>
    <n v="25"/>
    <n v="127"/>
    <n v="0.11524500907441017"/>
    <n v="1102"/>
    <n v="975"/>
    <n v="127"/>
    <n v="0.11524500907441017"/>
  </r>
  <r>
    <x v="19"/>
    <x v="54"/>
    <s v="KYIV"/>
    <m/>
    <m/>
    <m/>
    <m/>
    <s v=""/>
    <n v="64"/>
    <n v="33"/>
    <n v="16"/>
    <n v="0.48484848484848486"/>
    <n v="0"/>
    <n v="31"/>
    <n v="0.484375"/>
    <n v="64"/>
    <n v="33"/>
    <n v="31"/>
    <n v="0.484375"/>
  </r>
  <r>
    <x v="19"/>
    <x v="55"/>
    <s v="ABU DHABI"/>
    <m/>
    <m/>
    <m/>
    <m/>
    <s v=""/>
    <n v="1609"/>
    <n v="1248"/>
    <n v="745"/>
    <n v="0.59695512820512819"/>
    <n v="10"/>
    <n v="351"/>
    <n v="0.21814791796146674"/>
    <n v="1609"/>
    <n v="1258"/>
    <n v="351"/>
    <n v="0.21814791796146674"/>
  </r>
  <r>
    <x v="19"/>
    <x v="56"/>
    <s v="LONDON"/>
    <n v="19"/>
    <n v="19"/>
    <m/>
    <n v="0"/>
    <n v="0"/>
    <n v="7010"/>
    <n v="6826"/>
    <n v="5834"/>
    <n v="0.85467330794022855"/>
    <n v="15"/>
    <n v="169"/>
    <n v="2.4108416547788874E-2"/>
    <n v="7029"/>
    <n v="6860"/>
    <n v="169"/>
    <n v="2.4043249395362072E-2"/>
  </r>
  <r>
    <x v="19"/>
    <x v="56"/>
    <s v="MANCHESTER"/>
    <n v="9"/>
    <n v="9"/>
    <m/>
    <n v="0"/>
    <n v="0"/>
    <n v="2612"/>
    <n v="2542"/>
    <n v="1813"/>
    <n v="0.71321793863099925"/>
    <n v="2"/>
    <n v="68"/>
    <n v="2.6033690658499236E-2"/>
    <n v="2621"/>
    <n v="2553"/>
    <n v="68"/>
    <n v="2.5944296070202214E-2"/>
  </r>
  <r>
    <x v="19"/>
    <x v="57"/>
    <s v="BOSTON, MA"/>
    <m/>
    <m/>
    <m/>
    <m/>
    <s v=""/>
    <n v="276"/>
    <n v="264"/>
    <n v="225"/>
    <n v="0.85227272727272729"/>
    <n v="0"/>
    <n v="12"/>
    <n v="4.3478260869565216E-2"/>
    <n v="276"/>
    <n v="264"/>
    <n v="12"/>
    <n v="4.3478260869565216E-2"/>
  </r>
  <r>
    <x v="19"/>
    <x v="57"/>
    <s v="NEW BEDFORD, MA"/>
    <n v="1"/>
    <n v="0"/>
    <m/>
    <n v="1"/>
    <n v="1"/>
    <n v="314"/>
    <n v="287"/>
    <n v="19"/>
    <n v="6.6202090592334492E-2"/>
    <n v="1"/>
    <n v="26"/>
    <n v="8.2802547770700632E-2"/>
    <n v="315"/>
    <n v="288"/>
    <n v="27"/>
    <n v="8.5714285714285715E-2"/>
  </r>
  <r>
    <x v="19"/>
    <x v="57"/>
    <s v="NEW YORK, NY"/>
    <n v="1"/>
    <n v="1"/>
    <m/>
    <n v="0"/>
    <n v="0"/>
    <n v="507"/>
    <n v="490"/>
    <n v="330"/>
    <n v="0.67346938775510201"/>
    <n v="2"/>
    <n v="15"/>
    <n v="2.9585798816568046E-2"/>
    <n v="508"/>
    <n v="493"/>
    <n v="15"/>
    <n v="2.952755905511811E-2"/>
  </r>
  <r>
    <x v="19"/>
    <x v="57"/>
    <s v="NEWARK, NJ"/>
    <m/>
    <m/>
    <m/>
    <m/>
    <s v=""/>
    <n v="632"/>
    <n v="591"/>
    <n v="399"/>
    <n v="0.67512690355329952"/>
    <n v="0"/>
    <n v="41"/>
    <n v="6.4873417721518986E-2"/>
    <n v="632"/>
    <n v="591"/>
    <n v="41"/>
    <n v="6.4873417721518986E-2"/>
  </r>
  <r>
    <x v="19"/>
    <x v="57"/>
    <s v="SAN FRANCISCO, CA"/>
    <m/>
    <m/>
    <m/>
    <m/>
    <s v=""/>
    <n v="1249"/>
    <n v="1213"/>
    <n v="1000"/>
    <n v="0.82440230832646333"/>
    <n v="0"/>
    <n v="36"/>
    <n v="2.8823058446757407E-2"/>
    <n v="1249"/>
    <n v="1213"/>
    <n v="36"/>
    <n v="2.8823058446757407E-2"/>
  </r>
  <r>
    <x v="19"/>
    <x v="57"/>
    <s v="WASHINGTON, DC"/>
    <m/>
    <m/>
    <m/>
    <m/>
    <s v=""/>
    <n v="957"/>
    <n v="928"/>
    <n v="137"/>
    <n v="0.1476293103448276"/>
    <n v="0"/>
    <n v="29"/>
    <n v="3.0303030303030304E-2"/>
    <n v="957"/>
    <n v="928"/>
    <n v="29"/>
    <n v="3.0303030303030304E-2"/>
  </r>
  <r>
    <x v="19"/>
    <x v="135"/>
    <s v="CARACAS"/>
    <m/>
    <m/>
    <m/>
    <m/>
    <s v=""/>
    <n v="9"/>
    <n v="8"/>
    <n v="6"/>
    <n v="0.75"/>
    <n v="0"/>
    <n v="1"/>
    <n v="0.1111111111111111"/>
    <n v="9"/>
    <n v="8"/>
    <n v="1"/>
    <n v="0.1111111111111111"/>
  </r>
  <r>
    <x v="19"/>
    <x v="135"/>
    <s v="VALENCIA"/>
    <m/>
    <m/>
    <m/>
    <m/>
    <s v=""/>
    <n v="3"/>
    <n v="3"/>
    <n v="1"/>
    <n v="0.33333333333333331"/>
    <n v="0"/>
    <m/>
    <n v="0"/>
    <n v="3"/>
    <n v="3"/>
    <s v=""/>
    <s v=""/>
  </r>
  <r>
    <x v="19"/>
    <x v="136"/>
    <s v="HARARE"/>
    <m/>
    <m/>
    <m/>
    <m/>
    <s v=""/>
    <n v="267"/>
    <n v="223"/>
    <n v="63"/>
    <n v="0.28251121076233182"/>
    <n v="0"/>
    <n v="44"/>
    <n v="0.16479400749063669"/>
    <n v="267"/>
    <n v="223"/>
    <n v="44"/>
    <n v="0.16479400749063669"/>
  </r>
  <r>
    <x v="20"/>
    <x v="2"/>
    <s v="BUENOS AIRES"/>
    <n v="0"/>
    <n v="0"/>
    <n v="0"/>
    <n v="0"/>
    <s v=""/>
    <n v="1"/>
    <n v="1"/>
    <n v="0"/>
    <n v="0"/>
    <n v="0"/>
    <n v="0"/>
    <n v="0"/>
    <n v="1"/>
    <n v="1"/>
    <s v=""/>
    <s v=""/>
  </r>
  <r>
    <x v="20"/>
    <x v="84"/>
    <s v="YEREVAN"/>
    <n v="0"/>
    <n v="0"/>
    <n v="0"/>
    <n v="0"/>
    <s v=""/>
    <n v="234"/>
    <n v="228"/>
    <n v="49"/>
    <n v="0.21491228070175439"/>
    <n v="8"/>
    <n v="6"/>
    <n v="2.4793388429752067E-2"/>
    <n v="234"/>
    <n v="236"/>
    <n v="6"/>
    <n v="2.4793388429752067E-2"/>
  </r>
  <r>
    <x v="20"/>
    <x v="3"/>
    <s v="CANBERRA"/>
    <n v="0"/>
    <n v="0"/>
    <n v="0"/>
    <n v="0"/>
    <s v=""/>
    <n v="10"/>
    <n v="10"/>
    <n v="6"/>
    <n v="0.6"/>
    <n v="0"/>
    <n v="1"/>
    <n v="9.0909090909090912E-2"/>
    <n v="10"/>
    <n v="10"/>
    <n v="1"/>
    <n v="9.0909090909090912E-2"/>
  </r>
  <r>
    <x v="20"/>
    <x v="60"/>
    <s v="VIENNA"/>
    <n v="0"/>
    <n v="0"/>
    <n v="0"/>
    <n v="0"/>
    <s v=""/>
    <n v="0"/>
    <n v="0"/>
    <n v="0"/>
    <s v=""/>
    <n v="0"/>
    <n v="0"/>
    <s v=""/>
    <s v=""/>
    <s v=""/>
    <s v=""/>
    <s v=""/>
  </r>
  <r>
    <x v="20"/>
    <x v="4"/>
    <s v="BAKU"/>
    <n v="0"/>
    <n v="0"/>
    <n v="0"/>
    <n v="0"/>
    <s v=""/>
    <n v="322"/>
    <n v="294"/>
    <n v="168"/>
    <n v="0.5714285714285714"/>
    <n v="0"/>
    <n v="16"/>
    <n v="5.1612903225806452E-2"/>
    <n v="322"/>
    <n v="294"/>
    <n v="16"/>
    <n v="5.1612903225806452E-2"/>
  </r>
  <r>
    <x v="20"/>
    <x v="85"/>
    <s v="MINSK"/>
    <n v="0"/>
    <n v="0"/>
    <n v="0"/>
    <n v="0"/>
    <s v=""/>
    <n v="2207"/>
    <n v="2175"/>
    <n v="1032"/>
    <n v="0.47448275862068967"/>
    <n v="0"/>
    <n v="32"/>
    <n v="1.4499320344358859E-2"/>
    <n v="2207"/>
    <n v="2175"/>
    <n v="32"/>
    <n v="1.4499320344358859E-2"/>
  </r>
  <r>
    <x v="20"/>
    <x v="5"/>
    <s v="SARAJEVO"/>
    <n v="0"/>
    <n v="0"/>
    <n v="0"/>
    <n v="0"/>
    <s v=""/>
    <n v="0"/>
    <n v="0"/>
    <n v="0"/>
    <s v=""/>
    <n v="0"/>
    <n v="0"/>
    <s v=""/>
    <s v=""/>
    <s v=""/>
    <s v=""/>
    <s v=""/>
  </r>
  <r>
    <x v="20"/>
    <x v="6"/>
    <s v="BRASILIA"/>
    <n v="0"/>
    <n v="0"/>
    <n v="0"/>
    <n v="0"/>
    <s v=""/>
    <n v="3"/>
    <n v="3"/>
    <n v="0"/>
    <n v="0"/>
    <n v="0"/>
    <n v="0"/>
    <n v="0"/>
    <n v="3"/>
    <n v="3"/>
    <s v=""/>
    <s v=""/>
  </r>
  <r>
    <x v="20"/>
    <x v="7"/>
    <s v="SOFIA"/>
    <n v="0"/>
    <n v="0"/>
    <n v="0"/>
    <n v="0"/>
    <s v=""/>
    <n v="34"/>
    <n v="31"/>
    <n v="17"/>
    <n v="0.54838709677419351"/>
    <n v="0"/>
    <n v="3"/>
    <n v="8.8235294117647065E-2"/>
    <n v="34"/>
    <n v="31"/>
    <n v="3"/>
    <n v="8.8235294117647065E-2"/>
  </r>
  <r>
    <x v="20"/>
    <x v="8"/>
    <s v="OTTAWA"/>
    <n v="0"/>
    <n v="0"/>
    <n v="0"/>
    <n v="0"/>
    <s v=""/>
    <n v="44"/>
    <n v="40"/>
    <n v="17"/>
    <n v="0.42499999999999999"/>
    <n v="0"/>
    <n v="1"/>
    <n v="2.4390243902439025E-2"/>
    <n v="44"/>
    <n v="40"/>
    <n v="1"/>
    <n v="2.4390243902439025E-2"/>
  </r>
  <r>
    <x v="20"/>
    <x v="10"/>
    <s v="BEIJING"/>
    <n v="0"/>
    <n v="0"/>
    <n v="0"/>
    <n v="0"/>
    <s v=""/>
    <n v="116"/>
    <n v="113"/>
    <n v="0"/>
    <n v="0"/>
    <n v="0"/>
    <n v="3"/>
    <n v="2.5862068965517241E-2"/>
    <n v="116"/>
    <n v="113"/>
    <n v="3"/>
    <n v="2.5862068965517241E-2"/>
  </r>
  <r>
    <x v="20"/>
    <x v="10"/>
    <s v="SHANGHAI"/>
    <n v="0"/>
    <n v="0"/>
    <n v="0"/>
    <n v="0"/>
    <s v=""/>
    <n v="107"/>
    <n v="104"/>
    <n v="2"/>
    <n v="1.9230769230769232E-2"/>
    <n v="0"/>
    <n v="1"/>
    <n v="9.5238095238095247E-3"/>
    <n v="107"/>
    <n v="104"/>
    <n v="1"/>
    <n v="9.5238095238095247E-3"/>
  </r>
  <r>
    <x v="20"/>
    <x v="12"/>
    <s v="ZAGREB"/>
    <n v="0"/>
    <n v="0"/>
    <n v="0"/>
    <n v="0"/>
    <s v=""/>
    <n v="2"/>
    <n v="2"/>
    <n v="2"/>
    <n v="1"/>
    <n v="0"/>
    <n v="0"/>
    <n v="0"/>
    <n v="2"/>
    <n v="2"/>
    <s v=""/>
    <s v=""/>
  </r>
  <r>
    <x v="20"/>
    <x v="13"/>
    <s v="HAVANA"/>
    <n v="0"/>
    <n v="0"/>
    <n v="0"/>
    <n v="0"/>
    <s v=""/>
    <n v="75"/>
    <n v="75"/>
    <n v="8"/>
    <n v="0.10666666666666667"/>
    <n v="0"/>
    <n v="0"/>
    <n v="0"/>
    <n v="75"/>
    <n v="75"/>
    <s v=""/>
    <s v=""/>
  </r>
  <r>
    <x v="20"/>
    <x v="14"/>
    <s v="NICOSIA"/>
    <n v="0"/>
    <n v="0"/>
    <n v="0"/>
    <n v="0"/>
    <s v=""/>
    <n v="1023"/>
    <n v="951"/>
    <n v="525"/>
    <n v="0.55205047318611988"/>
    <n v="3"/>
    <n v="40"/>
    <n v="4.0241448692152917E-2"/>
    <n v="1023"/>
    <n v="954"/>
    <n v="40"/>
    <n v="4.0241448692152917E-2"/>
  </r>
  <r>
    <x v="20"/>
    <x v="151"/>
    <s v="PRAGUE"/>
    <n v="0"/>
    <n v="0"/>
    <n v="0"/>
    <n v="0"/>
    <s v=""/>
    <n v="0"/>
    <n v="0"/>
    <n v="0"/>
    <s v=""/>
    <n v="0"/>
    <n v="0"/>
    <s v=""/>
    <s v=""/>
    <s v=""/>
    <s v=""/>
    <s v=""/>
  </r>
  <r>
    <x v="20"/>
    <x v="15"/>
    <s v="CAIRO"/>
    <n v="0"/>
    <n v="0"/>
    <n v="0"/>
    <n v="0"/>
    <s v=""/>
    <n v="718"/>
    <n v="388"/>
    <n v="146"/>
    <n v="0.37628865979381443"/>
    <n v="4"/>
    <n v="286"/>
    <n v="0.42182890855457228"/>
    <n v="718"/>
    <n v="392"/>
    <n v="286"/>
    <n v="0.42182890855457228"/>
  </r>
  <r>
    <x v="20"/>
    <x v="68"/>
    <s v="PARIS"/>
    <n v="0"/>
    <n v="0"/>
    <n v="0"/>
    <n v="0"/>
    <s v=""/>
    <n v="0"/>
    <n v="0"/>
    <n v="0"/>
    <s v=""/>
    <n v="0"/>
    <n v="0"/>
    <s v=""/>
    <s v=""/>
    <s v=""/>
    <s v=""/>
    <s v=""/>
  </r>
  <r>
    <x v="20"/>
    <x v="18"/>
    <s v="BERLIN"/>
    <n v="0"/>
    <n v="0"/>
    <n v="0"/>
    <n v="0"/>
    <s v=""/>
    <n v="0"/>
    <n v="0"/>
    <n v="0"/>
    <s v=""/>
    <n v="0"/>
    <n v="0"/>
    <s v=""/>
    <s v=""/>
    <s v=""/>
    <s v=""/>
    <s v=""/>
  </r>
  <r>
    <x v="20"/>
    <x v="69"/>
    <s v="ATHENS"/>
    <n v="0"/>
    <n v="0"/>
    <n v="0"/>
    <n v="0"/>
    <s v=""/>
    <n v="0"/>
    <n v="0"/>
    <n v="0"/>
    <s v=""/>
    <n v="0"/>
    <n v="0"/>
    <s v=""/>
    <s v=""/>
    <s v=""/>
    <s v=""/>
    <s v=""/>
  </r>
  <r>
    <x v="20"/>
    <x v="20"/>
    <s v="NEW DELHI"/>
    <n v="0"/>
    <n v="0"/>
    <n v="0"/>
    <n v="0"/>
    <s v=""/>
    <n v="999"/>
    <n v="714"/>
    <n v="276"/>
    <n v="0.38655462184873951"/>
    <n v="1"/>
    <n v="275"/>
    <n v="0.27777777777777779"/>
    <n v="999"/>
    <n v="715"/>
    <n v="275"/>
    <n v="0.27777777777777779"/>
  </r>
  <r>
    <x v="20"/>
    <x v="21"/>
    <s v="JAKARTA"/>
    <n v="0"/>
    <n v="0"/>
    <n v="0"/>
    <n v="0"/>
    <s v=""/>
    <n v="299"/>
    <n v="297"/>
    <n v="122"/>
    <n v="0.41077441077441079"/>
    <n v="0"/>
    <n v="2"/>
    <n v="6.688963210702341E-3"/>
    <n v="299"/>
    <n v="297"/>
    <n v="2"/>
    <n v="6.688963210702341E-3"/>
  </r>
  <r>
    <x v="20"/>
    <x v="22"/>
    <s v="TEHERAN"/>
    <n v="0"/>
    <n v="0"/>
    <n v="0"/>
    <n v="0"/>
    <s v=""/>
    <n v="211"/>
    <n v="123"/>
    <n v="20"/>
    <n v="0.16260162601626016"/>
    <n v="0"/>
    <n v="87"/>
    <n v="0.41428571428571431"/>
    <n v="211"/>
    <n v="123"/>
    <n v="87"/>
    <n v="0.41428571428571431"/>
  </r>
  <r>
    <x v="20"/>
    <x v="23"/>
    <s v="DUBLIN"/>
    <n v="1"/>
    <n v="1"/>
    <n v="1"/>
    <n v="0"/>
    <n v="0"/>
    <n v="80"/>
    <n v="79"/>
    <n v="69"/>
    <n v="0.87341772151898733"/>
    <n v="0"/>
    <n v="1"/>
    <n v="1.2500000000000001E-2"/>
    <n v="81"/>
    <n v="80"/>
    <n v="1"/>
    <n v="1.2345679012345678E-2"/>
  </r>
  <r>
    <x v="20"/>
    <x v="24"/>
    <s v="TEL AVIV"/>
    <n v="0"/>
    <n v="0"/>
    <n v="0"/>
    <n v="0"/>
    <s v=""/>
    <n v="107"/>
    <n v="105"/>
    <n v="46"/>
    <n v="0.43809523809523809"/>
    <n v="0"/>
    <n v="0"/>
    <n v="0"/>
    <n v="107"/>
    <n v="105"/>
    <s v=""/>
    <s v=""/>
  </r>
  <r>
    <x v="20"/>
    <x v="25"/>
    <s v="TOKYO"/>
    <n v="0"/>
    <n v="0"/>
    <n v="0"/>
    <n v="0"/>
    <s v=""/>
    <n v="14"/>
    <n v="14"/>
    <n v="1"/>
    <n v="7.1428571428571425E-2"/>
    <n v="0"/>
    <n v="0"/>
    <n v="0"/>
    <n v="14"/>
    <n v="14"/>
    <s v=""/>
    <s v=""/>
  </r>
  <r>
    <x v="20"/>
    <x v="27"/>
    <s v="ASTANA"/>
    <n v="0"/>
    <n v="0"/>
    <n v="0"/>
    <n v="0"/>
    <s v=""/>
    <n v="317"/>
    <n v="316"/>
    <n v="94"/>
    <n v="0.29746835443037972"/>
    <n v="1"/>
    <n v="0"/>
    <n v="0"/>
    <n v="317"/>
    <n v="317"/>
    <s v=""/>
    <s v=""/>
  </r>
  <r>
    <x v="20"/>
    <x v="28"/>
    <s v="NAIROBI"/>
    <n v="0"/>
    <n v="0"/>
    <n v="0"/>
    <n v="0"/>
    <s v=""/>
    <n v="90"/>
    <n v="66"/>
    <n v="39"/>
    <n v="0.59090909090909094"/>
    <n v="0"/>
    <n v="22"/>
    <n v="0.25"/>
    <n v="90"/>
    <n v="66"/>
    <n v="22"/>
    <n v="0.25"/>
  </r>
  <r>
    <x v="20"/>
    <x v="98"/>
    <s v="PRISTINA"/>
    <n v="0"/>
    <n v="0"/>
    <n v="0"/>
    <n v="0"/>
    <s v=""/>
    <n v="135"/>
    <n v="121"/>
    <n v="85"/>
    <n v="0.7024793388429752"/>
    <n v="121"/>
    <n v="12"/>
    <n v="4.7244094488188976E-2"/>
    <n v="135"/>
    <n v="242"/>
    <n v="12"/>
    <n v="4.7244094488188976E-2"/>
  </r>
  <r>
    <x v="20"/>
    <x v="29"/>
    <s v="KUWAIT"/>
    <n v="0"/>
    <n v="0"/>
    <n v="0"/>
    <n v="0"/>
    <s v=""/>
    <n v="565"/>
    <n v="556"/>
    <n v="535"/>
    <n v="0.96223021582733814"/>
    <n v="0"/>
    <n v="5"/>
    <n v="8.9126559714795012E-3"/>
    <n v="565"/>
    <n v="556"/>
    <n v="5"/>
    <n v="8.9126559714795012E-3"/>
  </r>
  <r>
    <x v="20"/>
    <x v="30"/>
    <s v="BEIRUT"/>
    <n v="0"/>
    <n v="0"/>
    <n v="0"/>
    <n v="0"/>
    <s v=""/>
    <n v="104"/>
    <n v="92"/>
    <n v="47"/>
    <n v="0.51086956521739135"/>
    <n v="0"/>
    <n v="11"/>
    <n v="0.10679611650485436"/>
    <n v="104"/>
    <n v="92"/>
    <n v="11"/>
    <n v="0.10679611650485436"/>
  </r>
  <r>
    <x v="20"/>
    <x v="32"/>
    <s v="MEXICO CITY"/>
    <n v="0"/>
    <n v="0"/>
    <n v="0"/>
    <n v="0"/>
    <s v=""/>
    <n v="2"/>
    <n v="2"/>
    <n v="1"/>
    <n v="0.5"/>
    <n v="0"/>
    <n v="0"/>
    <n v="0"/>
    <n v="2"/>
    <n v="2"/>
    <s v=""/>
    <s v=""/>
  </r>
  <r>
    <x v="20"/>
    <x v="35"/>
    <s v="SKOPJE"/>
    <n v="0"/>
    <n v="0"/>
    <n v="0"/>
    <n v="0"/>
    <s v=""/>
    <n v="2"/>
    <n v="2"/>
    <n v="2"/>
    <n v="1"/>
    <n v="0"/>
    <n v="0"/>
    <n v="0"/>
    <n v="2"/>
    <n v="2"/>
    <s v=""/>
    <s v=""/>
  </r>
  <r>
    <x v="20"/>
    <x v="75"/>
    <s v="WARSAW"/>
    <n v="0"/>
    <n v="0"/>
    <n v="0"/>
    <n v="0"/>
    <s v=""/>
    <n v="0"/>
    <n v="0"/>
    <n v="0"/>
    <s v=""/>
    <n v="0"/>
    <n v="0"/>
    <s v=""/>
    <s v=""/>
    <s v=""/>
    <s v=""/>
    <s v=""/>
  </r>
  <r>
    <x v="20"/>
    <x v="40"/>
    <s v="BUCHAREST"/>
    <n v="0"/>
    <n v="0"/>
    <n v="0"/>
    <n v="0"/>
    <s v=""/>
    <n v="41"/>
    <n v="39"/>
    <n v="22"/>
    <n v="0.5641025641025641"/>
    <n v="1"/>
    <n v="1"/>
    <n v="2.4390243902439025E-2"/>
    <n v="41"/>
    <n v="40"/>
    <n v="1"/>
    <n v="2.4390243902439025E-2"/>
  </r>
  <r>
    <x v="20"/>
    <x v="41"/>
    <s v="MOSCOW"/>
    <n v="0"/>
    <n v="0"/>
    <n v="0"/>
    <n v="0"/>
    <s v=""/>
    <n v="469"/>
    <n v="454"/>
    <n v="384"/>
    <n v="0.8458149779735683"/>
    <n v="0"/>
    <n v="11"/>
    <n v="2.3655913978494623E-2"/>
    <n v="469"/>
    <n v="454"/>
    <n v="11"/>
    <n v="2.3655913978494623E-2"/>
  </r>
  <r>
    <x v="20"/>
    <x v="41"/>
    <s v="ST. PETERSBURG"/>
    <n v="0"/>
    <n v="0"/>
    <n v="0"/>
    <n v="0"/>
    <s v=""/>
    <n v="125"/>
    <n v="120"/>
    <n v="103"/>
    <n v="0.85833333333333328"/>
    <n v="1"/>
    <n v="3"/>
    <n v="2.4193548387096774E-2"/>
    <n v="125"/>
    <n v="121"/>
    <n v="3"/>
    <n v="2.4193548387096774E-2"/>
  </r>
  <r>
    <x v="20"/>
    <x v="44"/>
    <s v="BELGRADE"/>
    <n v="0"/>
    <n v="0"/>
    <n v="0"/>
    <n v="0"/>
    <s v=""/>
    <n v="19"/>
    <n v="18"/>
    <n v="6"/>
    <n v="0.33333333333333331"/>
    <n v="0"/>
    <n v="1"/>
    <n v="5.2631578947368418E-2"/>
    <n v="19"/>
    <n v="18"/>
    <n v="1"/>
    <n v="5.2631578947368418E-2"/>
  </r>
  <r>
    <x v="20"/>
    <x v="47"/>
    <s v="PRETORIA"/>
    <n v="1"/>
    <n v="1"/>
    <n v="0"/>
    <n v="0"/>
    <n v="0"/>
    <n v="144"/>
    <n v="143"/>
    <n v="72"/>
    <n v="0.50349650349650354"/>
    <n v="0"/>
    <n v="1"/>
    <n v="6.9444444444444441E-3"/>
    <n v="145"/>
    <n v="144"/>
    <n v="1"/>
    <n v="6.8965517241379309E-3"/>
  </r>
  <r>
    <x v="20"/>
    <x v="48"/>
    <s v="SEOUL"/>
    <n v="0"/>
    <n v="0"/>
    <n v="0"/>
    <n v="0"/>
    <s v=""/>
    <n v="5"/>
    <n v="3"/>
    <n v="0"/>
    <n v="0"/>
    <n v="0"/>
    <n v="1"/>
    <n v="0.25"/>
    <n v="5"/>
    <n v="3"/>
    <n v="1"/>
    <n v="0.25"/>
  </r>
  <r>
    <x v="20"/>
    <x v="80"/>
    <s v="MADRID"/>
    <n v="0"/>
    <n v="0"/>
    <n v="0"/>
    <n v="0"/>
    <s v=""/>
    <n v="0"/>
    <n v="0"/>
    <n v="0"/>
    <s v=""/>
    <n v="0"/>
    <n v="0"/>
    <s v=""/>
    <s v=""/>
    <s v=""/>
    <s v=""/>
    <s v=""/>
  </r>
  <r>
    <x v="20"/>
    <x v="50"/>
    <s v="TAIPEI"/>
    <n v="0"/>
    <n v="0"/>
    <n v="0"/>
    <n v="0"/>
    <s v=""/>
    <n v="1"/>
    <n v="1"/>
    <n v="1"/>
    <n v="1"/>
    <n v="0"/>
    <n v="0"/>
    <n v="0"/>
    <n v="1"/>
    <n v="1"/>
    <s v=""/>
    <s v=""/>
  </r>
  <r>
    <x v="20"/>
    <x v="51"/>
    <s v="BANGKOK"/>
    <n v="0"/>
    <n v="0"/>
    <n v="0"/>
    <n v="0"/>
    <s v=""/>
    <n v="91"/>
    <n v="89"/>
    <n v="37"/>
    <n v="0.4157303370786517"/>
    <n v="0"/>
    <n v="2"/>
    <n v="2.197802197802198E-2"/>
    <n v="91"/>
    <n v="89"/>
    <n v="2"/>
    <n v="2.197802197802198E-2"/>
  </r>
  <r>
    <x v="20"/>
    <x v="53"/>
    <s v="ANKARA"/>
    <n v="0"/>
    <n v="0"/>
    <n v="0"/>
    <n v="0"/>
    <s v=""/>
    <n v="548"/>
    <n v="447"/>
    <n v="289"/>
    <n v="0.6465324384787472"/>
    <n v="0"/>
    <n v="97"/>
    <n v="0.17830882352941177"/>
    <n v="548"/>
    <n v="447"/>
    <n v="97"/>
    <n v="0.17830882352941177"/>
  </r>
  <r>
    <x v="20"/>
    <x v="53"/>
    <s v="ISTANBUL"/>
    <n v="0"/>
    <n v="0"/>
    <n v="0"/>
    <n v="0"/>
    <s v=""/>
    <n v="1336"/>
    <n v="1251"/>
    <n v="1043"/>
    <n v="0.83373301358912866"/>
    <n v="0"/>
    <n v="83"/>
    <n v="6.2218890554722642E-2"/>
    <n v="1336"/>
    <n v="1251"/>
    <n v="83"/>
    <n v="6.2218890554722642E-2"/>
  </r>
  <r>
    <x v="20"/>
    <x v="54"/>
    <s v="KYIV"/>
    <n v="0"/>
    <n v="0"/>
    <n v="0"/>
    <n v="0"/>
    <s v=""/>
    <n v="20"/>
    <n v="17"/>
    <n v="11"/>
    <n v="0.6470588235294118"/>
    <n v="0"/>
    <n v="1"/>
    <n v="5.5555555555555552E-2"/>
    <n v="20"/>
    <n v="17"/>
    <n v="1"/>
    <n v="5.5555555555555552E-2"/>
  </r>
  <r>
    <x v="20"/>
    <x v="54"/>
    <s v="UZHHOROD"/>
    <n v="0"/>
    <n v="0"/>
    <n v="0"/>
    <n v="0"/>
    <s v=""/>
    <n v="3"/>
    <n v="3"/>
    <n v="3"/>
    <n v="1"/>
    <n v="0"/>
    <n v="0"/>
    <n v="0"/>
    <n v="3"/>
    <n v="3"/>
    <s v=""/>
    <s v=""/>
  </r>
  <r>
    <x v="20"/>
    <x v="55"/>
    <s v="ABU DHABI"/>
    <n v="0"/>
    <n v="0"/>
    <n v="0"/>
    <n v="0"/>
    <s v=""/>
    <n v="487"/>
    <n v="347"/>
    <n v="209"/>
    <n v="0.60230547550432278"/>
    <n v="4"/>
    <n v="127"/>
    <n v="0.26569037656903766"/>
    <n v="487"/>
    <n v="351"/>
    <n v="127"/>
    <n v="0.26569037656903766"/>
  </r>
  <r>
    <x v="20"/>
    <x v="56"/>
    <s v="LONDON"/>
    <n v="0"/>
    <n v="0"/>
    <n v="0"/>
    <n v="0"/>
    <s v=""/>
    <n v="703"/>
    <n v="679"/>
    <n v="538"/>
    <n v="0.79234167893961704"/>
    <n v="2"/>
    <n v="19"/>
    <n v="2.7142857142857142E-2"/>
    <n v="703"/>
    <n v="681"/>
    <n v="19"/>
    <n v="2.7142857142857142E-2"/>
  </r>
  <r>
    <x v="20"/>
    <x v="57"/>
    <s v="NEW YORK, NY"/>
    <n v="0"/>
    <n v="0"/>
    <n v="0"/>
    <n v="0"/>
    <s v=""/>
    <n v="35"/>
    <n v="35"/>
    <n v="19"/>
    <n v="0.54285714285714282"/>
    <n v="1"/>
    <n v="0"/>
    <n v="0"/>
    <n v="35"/>
    <n v="36"/>
    <s v=""/>
    <s v=""/>
  </r>
  <r>
    <x v="20"/>
    <x v="57"/>
    <s v="WASHINGTON, DC"/>
    <n v="0"/>
    <n v="0"/>
    <n v="0"/>
    <n v="0"/>
    <s v=""/>
    <n v="29"/>
    <n v="26"/>
    <n v="13"/>
    <n v="0.5"/>
    <n v="0"/>
    <n v="0"/>
    <n v="0"/>
    <n v="29"/>
    <n v="26"/>
    <s v=""/>
    <s v=""/>
  </r>
  <r>
    <x v="20"/>
    <x v="90"/>
    <s v="TASHKENT"/>
    <n v="0"/>
    <n v="0"/>
    <n v="0"/>
    <n v="0"/>
    <s v=""/>
    <n v="247"/>
    <n v="217"/>
    <n v="101"/>
    <n v="0.46543778801843316"/>
    <n v="0"/>
    <n v="28"/>
    <n v="0.11428571428571428"/>
    <n v="247"/>
    <n v="217"/>
    <n v="28"/>
    <n v="0.11428571428571428"/>
  </r>
  <r>
    <x v="20"/>
    <x v="58"/>
    <s v="HANOI"/>
    <n v="0"/>
    <n v="0"/>
    <n v="0"/>
    <n v="0"/>
    <s v=""/>
    <n v="87"/>
    <n v="85"/>
    <n v="3"/>
    <n v="3.5294117647058823E-2"/>
    <n v="3"/>
    <n v="2"/>
    <n v="2.2222222222222223E-2"/>
    <n v="87"/>
    <n v="88"/>
    <n v="2"/>
    <n v="2.2222222222222223E-2"/>
  </r>
  <r>
    <x v="21"/>
    <x v="0"/>
    <s v="TIRANA"/>
    <m/>
    <m/>
    <m/>
    <m/>
    <s v=""/>
    <n v="5"/>
    <n v="2"/>
    <m/>
    <n v="0"/>
    <n v="3"/>
    <m/>
    <n v="0"/>
    <n v="5"/>
    <n v="5"/>
    <s v=""/>
    <s v=""/>
  </r>
  <r>
    <x v="21"/>
    <x v="3"/>
    <s v="CANBERRA"/>
    <m/>
    <m/>
    <m/>
    <m/>
    <s v=""/>
    <n v="29"/>
    <n v="26"/>
    <n v="16"/>
    <n v="0.61538461538461542"/>
    <n v="0"/>
    <n v="1"/>
    <n v="3.7037037037037035E-2"/>
    <n v="29"/>
    <n v="26"/>
    <n v="1"/>
    <n v="3.7037037037037035E-2"/>
  </r>
  <r>
    <x v="21"/>
    <x v="60"/>
    <s v="VIENNA"/>
    <m/>
    <m/>
    <m/>
    <m/>
    <s v=""/>
    <n v="1"/>
    <m/>
    <m/>
    <s v=""/>
    <n v="1"/>
    <m/>
    <n v="0"/>
    <n v="1"/>
    <n v="1"/>
    <s v=""/>
    <s v=""/>
  </r>
  <r>
    <x v="21"/>
    <x v="5"/>
    <s v="BANJA LUKA"/>
    <m/>
    <m/>
    <m/>
    <m/>
    <s v=""/>
    <n v="2"/>
    <n v="2"/>
    <n v="2"/>
    <n v="1"/>
    <m/>
    <m/>
    <n v="0"/>
    <n v="2"/>
    <n v="2"/>
    <s v=""/>
    <s v=""/>
  </r>
  <r>
    <x v="21"/>
    <x v="5"/>
    <s v="SARAJEVO"/>
    <m/>
    <m/>
    <m/>
    <m/>
    <s v=""/>
    <n v="61"/>
    <n v="52"/>
    <n v="46"/>
    <n v="0.88461538461538458"/>
    <n v="2"/>
    <n v="7"/>
    <n v="0.11475409836065574"/>
    <n v="61"/>
    <n v="54"/>
    <n v="7"/>
    <n v="0.11475409836065574"/>
  </r>
  <r>
    <x v="21"/>
    <x v="7"/>
    <s v="SOFIA"/>
    <m/>
    <m/>
    <m/>
    <m/>
    <s v=""/>
    <n v="35"/>
    <n v="30"/>
    <n v="22"/>
    <n v="0.73333333333333328"/>
    <n v="3"/>
    <n v="2"/>
    <n v="5.7142857142857141E-2"/>
    <n v="35"/>
    <n v="33"/>
    <n v="2"/>
    <n v="5.7142857142857141E-2"/>
  </r>
  <r>
    <x v="21"/>
    <x v="8"/>
    <s v="OTTAWA"/>
    <m/>
    <m/>
    <m/>
    <m/>
    <s v=""/>
    <n v="66"/>
    <n v="57"/>
    <n v="55"/>
    <n v="0.96491228070175439"/>
    <n v="2"/>
    <n v="5"/>
    <n v="7.8125E-2"/>
    <n v="66"/>
    <n v="59"/>
    <n v="5"/>
    <n v="7.8125E-2"/>
  </r>
  <r>
    <x v="21"/>
    <x v="10"/>
    <s v="BEIJING"/>
    <m/>
    <m/>
    <m/>
    <m/>
    <s v=""/>
    <n v="226"/>
    <n v="102"/>
    <n v="93"/>
    <n v="0.91176470588235292"/>
    <n v="107"/>
    <n v="4"/>
    <n v="1.8779342723004695E-2"/>
    <n v="226"/>
    <n v="209"/>
    <n v="4"/>
    <n v="1.8779342723004695E-2"/>
  </r>
  <r>
    <x v="21"/>
    <x v="12"/>
    <s v="ZAGREB"/>
    <m/>
    <m/>
    <m/>
    <m/>
    <s v=""/>
    <n v="475"/>
    <n v="411"/>
    <n v="404"/>
    <n v="0.98296836982968372"/>
    <n v="44"/>
    <n v="18"/>
    <n v="3.8054968287526428E-2"/>
    <n v="475"/>
    <n v="455"/>
    <n v="18"/>
    <n v="3.8054968287526428E-2"/>
  </r>
  <r>
    <x v="21"/>
    <x v="15"/>
    <s v="CAIRO"/>
    <m/>
    <m/>
    <m/>
    <m/>
    <s v=""/>
    <n v="512"/>
    <n v="479"/>
    <n v="144"/>
    <n v="0.30062630480167013"/>
    <n v="0"/>
    <n v="34"/>
    <n v="6.6276803118908378E-2"/>
    <n v="512"/>
    <n v="479"/>
    <n v="34"/>
    <n v="6.6276803118908378E-2"/>
  </r>
  <r>
    <x v="21"/>
    <x v="20"/>
    <s v="NEW DELHI"/>
    <m/>
    <m/>
    <m/>
    <m/>
    <s v=""/>
    <n v="2732"/>
    <n v="1493"/>
    <n v="1438"/>
    <n v="0.96316141995981241"/>
    <n v="1"/>
    <n v="1199"/>
    <n v="0.44522836984775344"/>
    <n v="2732"/>
    <n v="1494"/>
    <n v="1199"/>
    <n v="0.44522836984775344"/>
  </r>
  <r>
    <x v="21"/>
    <x v="22"/>
    <s v="TEHERAN"/>
    <m/>
    <m/>
    <m/>
    <m/>
    <s v=""/>
    <n v="493"/>
    <n v="406"/>
    <n v="153"/>
    <n v="0.37684729064039407"/>
    <n v="1"/>
    <n v="24"/>
    <n v="5.5684454756380508E-2"/>
    <n v="493"/>
    <n v="407"/>
    <n v="24"/>
    <n v="5.5684454756380508E-2"/>
  </r>
  <r>
    <x v="21"/>
    <x v="24"/>
    <s v="TEL AVIV"/>
    <m/>
    <m/>
    <m/>
    <m/>
    <s v=""/>
    <n v="75"/>
    <n v="63"/>
    <n v="57"/>
    <n v="0.90476190476190477"/>
    <n v="2"/>
    <n v="3"/>
    <n v="4.4117647058823532E-2"/>
    <n v="75"/>
    <n v="65"/>
    <n v="3"/>
    <n v="4.4117647058823532E-2"/>
  </r>
  <r>
    <x v="21"/>
    <x v="25"/>
    <s v="TOKYO"/>
    <m/>
    <m/>
    <m/>
    <m/>
    <s v=""/>
    <n v="19"/>
    <n v="16"/>
    <n v="5"/>
    <n v="0.3125"/>
    <n v="1"/>
    <m/>
    <n v="0"/>
    <n v="19"/>
    <n v="17"/>
    <s v=""/>
    <s v=""/>
  </r>
  <r>
    <x v="21"/>
    <x v="98"/>
    <s v="PRISTINA"/>
    <m/>
    <m/>
    <m/>
    <m/>
    <s v=""/>
    <n v="4498"/>
    <n v="14"/>
    <n v="14"/>
    <n v="1"/>
    <n v="3868"/>
    <n v="444"/>
    <n v="0.10263522884882108"/>
    <n v="4498"/>
    <n v="3882"/>
    <n v="444"/>
    <n v="0.10263522884882108"/>
  </r>
  <r>
    <x v="21"/>
    <x v="143"/>
    <s v="PODGORICA"/>
    <m/>
    <m/>
    <m/>
    <m/>
    <s v=""/>
    <n v="946"/>
    <n v="903"/>
    <n v="746"/>
    <n v="0.82613510520487266"/>
    <n v="12"/>
    <n v="25"/>
    <n v="2.6595744680851064E-2"/>
    <n v="946"/>
    <n v="915"/>
    <n v="25"/>
    <n v="2.6595744680851064E-2"/>
  </r>
  <r>
    <x v="21"/>
    <x v="35"/>
    <s v="SKOPJE"/>
    <m/>
    <m/>
    <m/>
    <m/>
    <s v=""/>
    <n v="20"/>
    <n v="14"/>
    <n v="14"/>
    <n v="1"/>
    <n v="3"/>
    <n v="1"/>
    <n v="5.5555555555555552E-2"/>
    <n v="20"/>
    <n v="17"/>
    <n v="1"/>
    <n v="5.5555555555555552E-2"/>
  </r>
  <r>
    <x v="21"/>
    <x v="75"/>
    <s v="WARSAW"/>
    <m/>
    <m/>
    <m/>
    <m/>
    <s v=""/>
    <n v="3"/>
    <n v="2"/>
    <n v="2"/>
    <n v="1"/>
    <m/>
    <m/>
    <n v="0"/>
    <n v="3"/>
    <n v="2"/>
    <s v=""/>
    <s v=""/>
  </r>
  <r>
    <x v="21"/>
    <x v="41"/>
    <s v="MOSCOW"/>
    <m/>
    <m/>
    <m/>
    <m/>
    <s v=""/>
    <n v="3294"/>
    <n v="2361"/>
    <n v="1799"/>
    <n v="0.7619652689538331"/>
    <m/>
    <n v="684"/>
    <n v="0.22463054187192119"/>
    <n v="3294"/>
    <n v="2361"/>
    <n v="684"/>
    <n v="0.22463054187192119"/>
  </r>
  <r>
    <x v="21"/>
    <x v="44"/>
    <s v="BELGRADE"/>
    <m/>
    <m/>
    <m/>
    <m/>
    <s v=""/>
    <n v="610"/>
    <n v="567"/>
    <n v="312"/>
    <n v="0.55026455026455023"/>
    <n v="8"/>
    <n v="18"/>
    <n v="3.0354131534569982E-2"/>
    <n v="610"/>
    <n v="575"/>
    <n v="18"/>
    <n v="3.0354131534569982E-2"/>
  </r>
  <r>
    <x v="21"/>
    <x v="53"/>
    <s v="ANKARA"/>
    <m/>
    <m/>
    <m/>
    <m/>
    <s v=""/>
    <n v="2616"/>
    <n v="2148"/>
    <n v="2146"/>
    <n v="0.9990689013035382"/>
    <n v="6"/>
    <n v="389"/>
    <n v="0.15296893432953204"/>
    <n v="2616"/>
    <n v="2154"/>
    <n v="389"/>
    <n v="0.15296893432953204"/>
  </r>
  <r>
    <x v="21"/>
    <x v="54"/>
    <s v="KYIV"/>
    <m/>
    <m/>
    <m/>
    <m/>
    <s v=""/>
    <n v="1"/>
    <n v="1"/>
    <n v="1"/>
    <n v="1"/>
    <m/>
    <m/>
    <n v="0"/>
    <n v="1"/>
    <n v="1"/>
    <s v=""/>
    <s v=""/>
  </r>
  <r>
    <x v="21"/>
    <x v="56"/>
    <s v="LONDON"/>
    <m/>
    <m/>
    <m/>
    <m/>
    <s v=""/>
    <n v="719"/>
    <n v="518"/>
    <n v="468"/>
    <n v="0.90347490347490345"/>
    <n v="16"/>
    <n v="162"/>
    <n v="0.23275862068965517"/>
    <n v="719"/>
    <n v="534"/>
    <n v="162"/>
    <n v="0.23275862068965517"/>
  </r>
  <r>
    <x v="21"/>
    <x v="57"/>
    <s v="CLEVELAND, OH"/>
    <m/>
    <m/>
    <m/>
    <m/>
    <s v=""/>
    <n v="25"/>
    <n v="24"/>
    <n v="4"/>
    <n v="0.16666666666666666"/>
    <m/>
    <m/>
    <n v="0"/>
    <n v="25"/>
    <n v="24"/>
    <s v=""/>
    <s v=""/>
  </r>
  <r>
    <x v="21"/>
    <x v="57"/>
    <s v="WASHINGTON, DC"/>
    <m/>
    <m/>
    <m/>
    <m/>
    <s v=""/>
    <n v="217"/>
    <n v="141"/>
    <n v="85"/>
    <n v="0.6028368794326241"/>
    <n v="3"/>
    <n v="65"/>
    <n v="0.31100478468899523"/>
    <n v="217"/>
    <n v="144"/>
    <n v="65"/>
    <n v="0.31100478468899523"/>
  </r>
  <r>
    <x v="22"/>
    <x v="0"/>
    <s v="TIRANA"/>
    <m/>
    <m/>
    <m/>
    <m/>
    <s v=""/>
    <n v="87"/>
    <n v="84"/>
    <n v="20"/>
    <n v="0.23809523809523808"/>
    <n v="2"/>
    <n v="3"/>
    <n v="3.3707865168539325E-2"/>
    <n v="87"/>
    <n v="86"/>
    <n v="3"/>
    <n v="3.3707865168539325E-2"/>
  </r>
  <r>
    <x v="22"/>
    <x v="1"/>
    <s v="ALGIERS"/>
    <m/>
    <m/>
    <m/>
    <m/>
    <s v=""/>
    <n v="61489"/>
    <n v="34039"/>
    <n v="15245"/>
    <n v="0.44786862128734689"/>
    <n v="12"/>
    <n v="23816"/>
    <n v="0.41156444951353965"/>
    <n v="61489"/>
    <n v="34051"/>
    <n v="23816"/>
    <n v="0.41156444951353965"/>
  </r>
  <r>
    <x v="22"/>
    <x v="1"/>
    <s v="ORAN"/>
    <m/>
    <m/>
    <m/>
    <m/>
    <s v=""/>
    <n v="41167"/>
    <n v="22440"/>
    <n v="10858"/>
    <n v="0.48386809269162212"/>
    <n v="981"/>
    <n v="16128"/>
    <n v="0.40779792156565275"/>
    <n v="41167"/>
    <n v="23421"/>
    <n v="16128"/>
    <n v="0.40779792156565275"/>
  </r>
  <r>
    <x v="22"/>
    <x v="161"/>
    <s v="ANDORRA LA VELLA"/>
    <m/>
    <m/>
    <m/>
    <m/>
    <s v=""/>
    <n v="207"/>
    <n v="197"/>
    <n v="108"/>
    <n v="0.54822335025380708"/>
    <m/>
    <n v="1"/>
    <n v="5.0505050505050509E-3"/>
    <n v="207"/>
    <n v="197"/>
    <n v="1"/>
    <n v="5.0505050505050509E-3"/>
  </r>
  <r>
    <x v="22"/>
    <x v="59"/>
    <s v="LUANDA"/>
    <n v="14"/>
    <n v="10"/>
    <m/>
    <n v="2"/>
    <n v="0.16666666666666666"/>
    <n v="4071"/>
    <n v="2160"/>
    <n v="148"/>
    <n v="6.851851851851852E-2"/>
    <m/>
    <n v="1575"/>
    <n v="0.42168674698795183"/>
    <n v="4085"/>
    <n v="2170"/>
    <n v="1577"/>
    <n v="0.42087002935681878"/>
  </r>
  <r>
    <x v="22"/>
    <x v="2"/>
    <s v="BAHIA BLANCA"/>
    <m/>
    <m/>
    <m/>
    <m/>
    <s v=""/>
    <n v="11"/>
    <n v="10"/>
    <m/>
    <n v="0"/>
    <m/>
    <m/>
    <n v="0"/>
    <n v="11"/>
    <n v="10"/>
    <s v=""/>
    <s v=""/>
  </r>
  <r>
    <x v="22"/>
    <x v="2"/>
    <s v="BUENOS AIRES"/>
    <m/>
    <m/>
    <m/>
    <m/>
    <s v=""/>
    <n v="360"/>
    <n v="276"/>
    <n v="27"/>
    <n v="9.7826086956521743E-2"/>
    <m/>
    <n v="82"/>
    <n v="0.22905027932960895"/>
    <n v="360"/>
    <n v="276"/>
    <n v="82"/>
    <n v="0.22905027932960895"/>
  </r>
  <r>
    <x v="22"/>
    <x v="2"/>
    <s v="CORDOBA"/>
    <m/>
    <m/>
    <m/>
    <m/>
    <s v=""/>
    <n v="14"/>
    <n v="12"/>
    <m/>
    <n v="0"/>
    <m/>
    <m/>
    <n v="0"/>
    <n v="14"/>
    <n v="12"/>
    <s v=""/>
    <s v=""/>
  </r>
  <r>
    <x v="22"/>
    <x v="2"/>
    <s v="MENDOZA"/>
    <m/>
    <m/>
    <m/>
    <m/>
    <s v=""/>
    <n v="10"/>
    <n v="6"/>
    <m/>
    <n v="0"/>
    <m/>
    <m/>
    <n v="0"/>
    <n v="10"/>
    <n v="6"/>
    <s v=""/>
    <s v=""/>
  </r>
  <r>
    <x v="22"/>
    <x v="2"/>
    <s v="ROSARIO (Santa Fé)"/>
    <m/>
    <m/>
    <m/>
    <m/>
    <s v=""/>
    <n v="9"/>
    <n v="7"/>
    <m/>
    <n v="0"/>
    <m/>
    <m/>
    <n v="0"/>
    <n v="9"/>
    <n v="7"/>
    <s v=""/>
    <s v=""/>
  </r>
  <r>
    <x v="22"/>
    <x v="3"/>
    <s v="CANBERRA"/>
    <m/>
    <m/>
    <m/>
    <m/>
    <s v=""/>
    <n v="43"/>
    <n v="45"/>
    <n v="2"/>
    <n v="4.4444444444444446E-2"/>
    <m/>
    <m/>
    <n v="0"/>
    <n v="43"/>
    <n v="45"/>
    <s v=""/>
    <s v=""/>
  </r>
  <r>
    <x v="22"/>
    <x v="3"/>
    <s v="MELBOURNE"/>
    <m/>
    <m/>
    <m/>
    <m/>
    <s v=""/>
    <n v="354"/>
    <n v="367"/>
    <n v="2"/>
    <n v="5.4495912806539508E-3"/>
    <n v="1"/>
    <n v="5"/>
    <n v="1.3404825737265416E-2"/>
    <n v="354"/>
    <n v="368"/>
    <n v="5"/>
    <n v="1.3404825737265416E-2"/>
  </r>
  <r>
    <x v="22"/>
    <x v="3"/>
    <s v="SYDNEY"/>
    <n v="3"/>
    <n v="3"/>
    <m/>
    <m/>
    <n v="0"/>
    <n v="380"/>
    <n v="431"/>
    <n v="12"/>
    <n v="2.7842227378190254E-2"/>
    <n v="1"/>
    <m/>
    <n v="0"/>
    <n v="383"/>
    <n v="435"/>
    <s v=""/>
    <s v=""/>
  </r>
  <r>
    <x v="22"/>
    <x v="92"/>
    <s v="DHAKA"/>
    <n v="4"/>
    <n v="4"/>
    <m/>
    <m/>
    <n v="0"/>
    <n v="2157"/>
    <n v="1406"/>
    <n v="45"/>
    <n v="3.2005689900426744E-2"/>
    <n v="17"/>
    <n v="602"/>
    <n v="0.29728395061728397"/>
    <n v="2161"/>
    <n v="1427"/>
    <n v="602"/>
    <n v="0.29669788072942338"/>
  </r>
  <r>
    <x v="22"/>
    <x v="61"/>
    <s v="BRUSSELS"/>
    <m/>
    <m/>
    <m/>
    <m/>
    <s v=""/>
    <n v="3"/>
    <n v="4"/>
    <m/>
    <n v="0"/>
    <m/>
    <m/>
    <n v="0"/>
    <n v="3"/>
    <n v="4"/>
    <s v=""/>
    <s v=""/>
  </r>
  <r>
    <x v="22"/>
    <x v="105"/>
    <s v="LA PAZ"/>
    <n v="4"/>
    <n v="4"/>
    <m/>
    <m/>
    <n v="0"/>
    <n v="9051"/>
    <n v="5570"/>
    <n v="198"/>
    <n v="3.5547576301615799E-2"/>
    <n v="2"/>
    <n v="3399"/>
    <n v="0.3788875264741946"/>
    <n v="9055"/>
    <n v="5576"/>
    <n v="3399"/>
    <n v="0.37871866295264622"/>
  </r>
  <r>
    <x v="22"/>
    <x v="105"/>
    <s v="SANTA CRUZ DE LA SIERRA"/>
    <m/>
    <m/>
    <m/>
    <m/>
    <s v=""/>
    <n v="7350"/>
    <n v="5015"/>
    <n v="313"/>
    <n v="6.2412761714855436E-2"/>
    <n v="1"/>
    <n v="2085"/>
    <n v="0.29362061681453316"/>
    <n v="7350"/>
    <n v="5016"/>
    <n v="2085"/>
    <n v="0.29362061681453316"/>
  </r>
  <r>
    <x v="22"/>
    <x v="5"/>
    <s v="SARAJEVO"/>
    <m/>
    <m/>
    <m/>
    <m/>
    <s v=""/>
    <n v="26"/>
    <n v="19"/>
    <n v="3"/>
    <n v="0.15789473684210525"/>
    <m/>
    <n v="4"/>
    <n v="0.17391304347826086"/>
    <n v="26"/>
    <n v="19"/>
    <n v="4"/>
    <n v="0.17391304347826086"/>
  </r>
  <r>
    <x v="22"/>
    <x v="6"/>
    <s v="BRASILIA"/>
    <m/>
    <m/>
    <m/>
    <m/>
    <s v=""/>
    <n v="65"/>
    <n v="51"/>
    <n v="13"/>
    <n v="0.25490196078431371"/>
    <m/>
    <n v="12"/>
    <n v="0.19047619047619047"/>
    <n v="65"/>
    <n v="51"/>
    <n v="12"/>
    <n v="0.19047619047619047"/>
  </r>
  <r>
    <x v="22"/>
    <x v="6"/>
    <s v="PORTO ALEGRE"/>
    <m/>
    <m/>
    <m/>
    <m/>
    <s v=""/>
    <n v="23"/>
    <n v="14"/>
    <m/>
    <n v="0"/>
    <m/>
    <n v="7"/>
    <n v="0.33333333333333331"/>
    <n v="23"/>
    <n v="14"/>
    <n v="7"/>
    <n v="0.33333333333333331"/>
  </r>
  <r>
    <x v="22"/>
    <x v="6"/>
    <s v="RIO DE JANEIRO"/>
    <m/>
    <m/>
    <m/>
    <m/>
    <s v=""/>
    <n v="84"/>
    <n v="79"/>
    <n v="6"/>
    <n v="7.5949367088607597E-2"/>
    <m/>
    <n v="2"/>
    <n v="2.4691358024691357E-2"/>
    <n v="84"/>
    <n v="79"/>
    <n v="2"/>
    <n v="2.4691358024691357E-2"/>
  </r>
  <r>
    <x v="22"/>
    <x v="6"/>
    <s v="SALVADOR DE BAHIA"/>
    <m/>
    <m/>
    <m/>
    <m/>
    <s v=""/>
    <n v="14"/>
    <n v="12"/>
    <n v="1"/>
    <n v="8.3333333333333329E-2"/>
    <m/>
    <m/>
    <n v="0"/>
    <n v="14"/>
    <n v="12"/>
    <s v=""/>
    <s v=""/>
  </r>
  <r>
    <x v="22"/>
    <x v="6"/>
    <s v="SAO PAULO"/>
    <m/>
    <m/>
    <m/>
    <m/>
    <s v=""/>
    <n v="64"/>
    <n v="52"/>
    <n v="14"/>
    <n v="0.26923076923076922"/>
    <m/>
    <n v="9"/>
    <n v="0.14754098360655737"/>
    <n v="64"/>
    <n v="52"/>
    <n v="9"/>
    <n v="0.14754098360655737"/>
  </r>
  <r>
    <x v="22"/>
    <x v="7"/>
    <s v="SOFIA"/>
    <n v="1"/>
    <n v="1"/>
    <m/>
    <m/>
    <n v="0"/>
    <n v="379"/>
    <n v="333"/>
    <n v="52"/>
    <n v="0.15615615615615616"/>
    <n v="3"/>
    <n v="29"/>
    <n v="7.9452054794520555E-2"/>
    <n v="380"/>
    <n v="337"/>
    <n v="29"/>
    <n v="7.9234972677595633E-2"/>
  </r>
  <r>
    <x v="22"/>
    <x v="64"/>
    <s v="YAONDE"/>
    <n v="3"/>
    <n v="1"/>
    <m/>
    <n v="1"/>
    <n v="0.5"/>
    <n v="924"/>
    <n v="604"/>
    <n v="61"/>
    <n v="0.10099337748344371"/>
    <n v="8"/>
    <n v="270"/>
    <n v="0.30612244897959184"/>
    <n v="927"/>
    <n v="613"/>
    <n v="271"/>
    <n v="0.3065610859728507"/>
  </r>
  <r>
    <x v="22"/>
    <x v="8"/>
    <s v="MONTREAL"/>
    <m/>
    <m/>
    <m/>
    <m/>
    <s v=""/>
    <n v="1015"/>
    <n v="970"/>
    <n v="678"/>
    <n v="0.69896907216494841"/>
    <n v="3"/>
    <n v="15"/>
    <n v="1.5182186234817813E-2"/>
    <n v="1015"/>
    <n v="973"/>
    <n v="15"/>
    <n v="1.5182186234817813E-2"/>
  </r>
  <r>
    <x v="22"/>
    <x v="8"/>
    <s v="OTTAWA"/>
    <m/>
    <m/>
    <m/>
    <m/>
    <s v=""/>
    <n v="178"/>
    <n v="169"/>
    <n v="8"/>
    <n v="4.7337278106508875E-2"/>
    <m/>
    <n v="1"/>
    <n v="5.8823529411764705E-3"/>
    <n v="178"/>
    <n v="169"/>
    <n v="1"/>
    <n v="5.8823529411764705E-3"/>
  </r>
  <r>
    <x v="22"/>
    <x v="8"/>
    <s v="TORONTO"/>
    <n v="1"/>
    <n v="1"/>
    <m/>
    <m/>
    <n v="0"/>
    <n v="984"/>
    <n v="923"/>
    <n v="37"/>
    <n v="4.008667388949079E-2"/>
    <n v="1"/>
    <m/>
    <n v="0"/>
    <n v="985"/>
    <n v="925"/>
    <s v=""/>
    <s v=""/>
  </r>
  <r>
    <x v="22"/>
    <x v="156"/>
    <s v="CIDADE DA PRAIA"/>
    <n v="5"/>
    <n v="8"/>
    <m/>
    <m/>
    <n v="0"/>
    <n v="1862"/>
    <n v="1130"/>
    <n v="266"/>
    <n v="0.23539823008849559"/>
    <m/>
    <n v="771"/>
    <n v="0.40557601262493426"/>
    <n v="1867"/>
    <n v="1138"/>
    <n v="771"/>
    <n v="0.4038763750654793"/>
  </r>
  <r>
    <x v="22"/>
    <x v="9"/>
    <s v="SANTIAGO DE CHILE"/>
    <n v="2"/>
    <n v="2"/>
    <m/>
    <m/>
    <n v="0"/>
    <n v="536"/>
    <n v="338"/>
    <n v="16"/>
    <n v="4.7337278106508875E-2"/>
    <m/>
    <n v="144"/>
    <n v="0.29875518672199169"/>
    <n v="538"/>
    <n v="340"/>
    <n v="144"/>
    <n v="0.2975206611570248"/>
  </r>
  <r>
    <x v="22"/>
    <x v="10"/>
    <s v="BEIJING"/>
    <m/>
    <m/>
    <m/>
    <m/>
    <s v=""/>
    <n v="3195"/>
    <n v="2857"/>
    <n v="578"/>
    <n v="0.2023101155057753"/>
    <m/>
    <n v="248"/>
    <n v="7.9871175523349436E-2"/>
    <n v="3195"/>
    <n v="2857"/>
    <n v="248"/>
    <n v="7.9871175523349436E-2"/>
  </r>
  <r>
    <x v="22"/>
    <x v="10"/>
    <s v="GUANGZHOU (CANTON)"/>
    <n v="5"/>
    <n v="5"/>
    <m/>
    <m/>
    <n v="0"/>
    <n v="2680"/>
    <n v="2122"/>
    <n v="336"/>
    <n v="0.15834118755890669"/>
    <m/>
    <n v="321"/>
    <n v="0.13139582480556691"/>
    <n v="2685"/>
    <n v="2127"/>
    <n v="321"/>
    <n v="0.13112745098039216"/>
  </r>
  <r>
    <x v="22"/>
    <x v="10"/>
    <s v="SHANGHAI"/>
    <m/>
    <m/>
    <m/>
    <m/>
    <s v=""/>
    <n v="2326"/>
    <n v="1585"/>
    <n v="285"/>
    <n v="0.17981072555205047"/>
    <n v="15"/>
    <n v="489"/>
    <n v="0.2340832934418382"/>
    <n v="2326"/>
    <n v="1600"/>
    <n v="489"/>
    <n v="0.2340832934418382"/>
  </r>
  <r>
    <x v="22"/>
    <x v="11"/>
    <s v="BOGOTA"/>
    <n v="1"/>
    <n v="1"/>
    <m/>
    <m/>
    <n v="0"/>
    <n v="322"/>
    <n v="308"/>
    <n v="195"/>
    <n v="0.63311688311688308"/>
    <m/>
    <n v="14"/>
    <n v="4.3478260869565216E-2"/>
    <n v="323"/>
    <n v="309"/>
    <n v="14"/>
    <n v="4.3343653250773995E-2"/>
  </r>
  <r>
    <x v="22"/>
    <x v="65"/>
    <s v="KINSHASA"/>
    <n v="3"/>
    <n v="2"/>
    <m/>
    <m/>
    <n v="0"/>
    <n v="3276"/>
    <n v="613"/>
    <n v="130"/>
    <n v="0.21207177814029363"/>
    <n v="1071"/>
    <n v="1268"/>
    <n v="0.42953929539295393"/>
    <n v="3279"/>
    <n v="1686"/>
    <n v="1268"/>
    <n v="0.42924847664184157"/>
  </r>
  <r>
    <x v="22"/>
    <x v="138"/>
    <s v="SAN JOSE"/>
    <n v="6"/>
    <n v="6"/>
    <m/>
    <m/>
    <n v="0"/>
    <n v="179"/>
    <n v="165"/>
    <n v="51"/>
    <n v="0.30909090909090908"/>
    <n v="1"/>
    <n v="4"/>
    <n v="2.3529411764705882E-2"/>
    <n v="185"/>
    <n v="172"/>
    <n v="4"/>
    <n v="2.2727272727272728E-2"/>
  </r>
  <r>
    <x v="22"/>
    <x v="66"/>
    <s v="ABIDJAN"/>
    <m/>
    <m/>
    <m/>
    <m/>
    <s v=""/>
    <n v="3129"/>
    <n v="1965"/>
    <n v="773"/>
    <n v="0.39338422391857508"/>
    <n v="2"/>
    <n v="907"/>
    <n v="0.31558803061934587"/>
    <n v="3129"/>
    <n v="1967"/>
    <n v="907"/>
    <n v="0.31558803061934587"/>
  </r>
  <r>
    <x v="22"/>
    <x v="12"/>
    <s v="ZAGREB"/>
    <m/>
    <m/>
    <m/>
    <m/>
    <s v=""/>
    <n v="50"/>
    <n v="49"/>
    <n v="15"/>
    <n v="0.30612244897959184"/>
    <m/>
    <m/>
    <n v="0"/>
    <n v="50"/>
    <n v="49"/>
    <s v=""/>
    <s v=""/>
  </r>
  <r>
    <x v="22"/>
    <x v="13"/>
    <s v="HAVANA"/>
    <n v="301"/>
    <n v="254"/>
    <m/>
    <n v="26"/>
    <n v="9.285714285714286E-2"/>
    <n v="16088"/>
    <n v="12879"/>
    <n v="2375"/>
    <n v="0.18440872738566658"/>
    <n v="34"/>
    <n v="2435"/>
    <n v="0.15865259317174876"/>
    <n v="16389"/>
    <n v="13167"/>
    <n v="2461"/>
    <n v="0.15747376503711288"/>
  </r>
  <r>
    <x v="22"/>
    <x v="14"/>
    <s v="NICOSIA"/>
    <m/>
    <m/>
    <m/>
    <m/>
    <s v=""/>
    <n v="684"/>
    <n v="627"/>
    <n v="234"/>
    <n v="0.37320574162679426"/>
    <n v="2"/>
    <n v="20"/>
    <n v="3.0816640986132512E-2"/>
    <n v="684"/>
    <n v="629"/>
    <n v="20"/>
    <n v="3.0816640986132512E-2"/>
  </r>
  <r>
    <x v="22"/>
    <x v="93"/>
    <s v="COPENHAGEN"/>
    <m/>
    <m/>
    <m/>
    <m/>
    <s v=""/>
    <n v="2"/>
    <n v="2"/>
    <n v="1"/>
    <n v="0.5"/>
    <m/>
    <m/>
    <n v="0"/>
    <n v="2"/>
    <n v="2"/>
    <s v=""/>
    <s v=""/>
  </r>
  <r>
    <x v="22"/>
    <x v="112"/>
    <s v="SANTO DOMINGO"/>
    <m/>
    <m/>
    <m/>
    <m/>
    <s v=""/>
    <n v="29079"/>
    <n v="21585"/>
    <n v="7810"/>
    <n v="0.36182534167245772"/>
    <n v="4"/>
    <n v="6351"/>
    <n v="0.22730851825340015"/>
    <n v="29079"/>
    <n v="21589"/>
    <n v="6351"/>
    <n v="0.22730851825340015"/>
  </r>
  <r>
    <x v="22"/>
    <x v="113"/>
    <s v="GUAYAQUIL"/>
    <n v="8"/>
    <n v="14"/>
    <m/>
    <m/>
    <n v="0"/>
    <n v="29064"/>
    <n v="21589"/>
    <n v="3922"/>
    <n v="0.18166658946685812"/>
    <n v="1"/>
    <n v="6579"/>
    <n v="0.23355461677730838"/>
    <n v="29072"/>
    <n v="21604"/>
    <n v="6579"/>
    <n v="0.23343859773622397"/>
  </r>
  <r>
    <x v="22"/>
    <x v="113"/>
    <s v="QUITO"/>
    <n v="4"/>
    <n v="4"/>
    <m/>
    <m/>
    <n v="0"/>
    <n v="29077"/>
    <n v="21765"/>
    <n v="3891"/>
    <n v="0.17877325982081324"/>
    <n v="6"/>
    <n v="6770"/>
    <n v="0.23720262079114257"/>
    <n v="29081"/>
    <n v="21775"/>
    <n v="6770"/>
    <n v="0.23716938167805221"/>
  </r>
  <r>
    <x v="22"/>
    <x v="15"/>
    <s v="CAIRO"/>
    <m/>
    <m/>
    <m/>
    <m/>
    <s v=""/>
    <n v="19784"/>
    <n v="13209"/>
    <n v="1739"/>
    <n v="0.13165266106442577"/>
    <n v="34"/>
    <n v="5115"/>
    <n v="0.27862512256237065"/>
    <n v="19784"/>
    <n v="13243"/>
    <n v="5115"/>
    <n v="0.27862512256237065"/>
  </r>
  <r>
    <x v="22"/>
    <x v="139"/>
    <s v="SAN SALVADOR"/>
    <n v="2"/>
    <n v="2"/>
    <m/>
    <m/>
    <n v="0"/>
    <n v="54"/>
    <n v="48"/>
    <n v="22"/>
    <n v="0.45833333333333331"/>
    <n v="1"/>
    <m/>
    <n v="0"/>
    <n v="56"/>
    <n v="51"/>
    <s v=""/>
    <s v=""/>
  </r>
  <r>
    <x v="22"/>
    <x v="114"/>
    <s v="BATA"/>
    <n v="2"/>
    <n v="2"/>
    <m/>
    <m/>
    <n v="0"/>
    <n v="2250"/>
    <n v="1371"/>
    <n v="399"/>
    <n v="0.29102844638949671"/>
    <n v="77"/>
    <n v="471"/>
    <n v="0.24544033350703492"/>
    <n v="2252"/>
    <n v="1450"/>
    <n v="471"/>
    <n v="0.24518479958355024"/>
  </r>
  <r>
    <x v="22"/>
    <x v="114"/>
    <s v="MALABO"/>
    <m/>
    <m/>
    <m/>
    <m/>
    <s v=""/>
    <n v="7468"/>
    <n v="4839"/>
    <n v="1007"/>
    <n v="0.20810084728249639"/>
    <n v="586"/>
    <n v="1590"/>
    <n v="0.22665716322166785"/>
    <n v="7468"/>
    <n v="5425"/>
    <n v="1590"/>
    <n v="0.22665716322166785"/>
  </r>
  <r>
    <x v="22"/>
    <x v="16"/>
    <s v="ADDIS ABEBA"/>
    <n v="21"/>
    <n v="16"/>
    <m/>
    <m/>
    <n v="0"/>
    <n v="1344"/>
    <n v="853"/>
    <n v="45"/>
    <n v="5.2754982415005862E-2"/>
    <n v="52"/>
    <n v="387"/>
    <n v="0.2995356037151703"/>
    <n v="1365"/>
    <n v="921"/>
    <n v="387"/>
    <n v="0.29587155963302753"/>
  </r>
  <r>
    <x v="22"/>
    <x v="67"/>
    <s v="HELSINKI"/>
    <m/>
    <m/>
    <m/>
    <m/>
    <s v=""/>
    <n v="7"/>
    <n v="7"/>
    <m/>
    <n v="0"/>
    <m/>
    <m/>
    <n v="0"/>
    <n v="7"/>
    <n v="7"/>
    <s v=""/>
    <s v=""/>
  </r>
  <r>
    <x v="22"/>
    <x v="68"/>
    <s v="BORDEAUX"/>
    <m/>
    <m/>
    <m/>
    <m/>
    <s v=""/>
    <n v="1"/>
    <n v="1"/>
    <m/>
    <n v="0"/>
    <m/>
    <m/>
    <n v="0"/>
    <n v="1"/>
    <n v="1"/>
    <s v=""/>
    <s v=""/>
  </r>
  <r>
    <x v="22"/>
    <x v="68"/>
    <s v="MARSEILLE"/>
    <m/>
    <m/>
    <m/>
    <m/>
    <s v=""/>
    <n v="2"/>
    <n v="2"/>
    <m/>
    <n v="0"/>
    <m/>
    <m/>
    <n v="0"/>
    <n v="2"/>
    <n v="2"/>
    <s v=""/>
    <s v=""/>
  </r>
  <r>
    <x v="22"/>
    <x v="68"/>
    <s v="PARIS"/>
    <m/>
    <m/>
    <m/>
    <m/>
    <s v=""/>
    <n v="109"/>
    <n v="96"/>
    <n v="51"/>
    <n v="0.53125"/>
    <n v="1"/>
    <m/>
    <n v="0"/>
    <n v="109"/>
    <n v="97"/>
    <s v=""/>
    <s v=""/>
  </r>
  <r>
    <x v="22"/>
    <x v="115"/>
    <s v="LIBREVILLE"/>
    <m/>
    <m/>
    <m/>
    <m/>
    <s v=""/>
    <n v="970"/>
    <n v="365"/>
    <n v="8"/>
    <n v="2.1917808219178082E-2"/>
    <n v="1"/>
    <n v="589"/>
    <n v="0.6167539267015707"/>
    <n v="970"/>
    <n v="366"/>
    <n v="589"/>
    <n v="0.6167539267015707"/>
  </r>
  <r>
    <x v="22"/>
    <x v="18"/>
    <s v="DUSSELDORF"/>
    <m/>
    <m/>
    <m/>
    <m/>
    <s v=""/>
    <n v="1"/>
    <n v="1"/>
    <m/>
    <n v="0"/>
    <m/>
    <m/>
    <n v="0"/>
    <n v="1"/>
    <n v="1"/>
    <s v=""/>
    <s v=""/>
  </r>
  <r>
    <x v="22"/>
    <x v="18"/>
    <s v="FRANKFURT/MAIN"/>
    <m/>
    <m/>
    <m/>
    <m/>
    <s v=""/>
    <n v="1"/>
    <n v="1"/>
    <n v="1"/>
    <n v="1"/>
    <m/>
    <m/>
    <n v="0"/>
    <n v="1"/>
    <n v="1"/>
    <s v=""/>
    <s v=""/>
  </r>
  <r>
    <x v="22"/>
    <x v="18"/>
    <s v="MUNICH"/>
    <m/>
    <m/>
    <m/>
    <m/>
    <s v=""/>
    <n v="1"/>
    <n v="1"/>
    <m/>
    <n v="0"/>
    <m/>
    <m/>
    <n v="0"/>
    <n v="1"/>
    <n v="1"/>
    <s v=""/>
    <s v=""/>
  </r>
  <r>
    <x v="22"/>
    <x v="18"/>
    <s v="STUTTGART"/>
    <m/>
    <m/>
    <m/>
    <m/>
    <s v=""/>
    <n v="1"/>
    <n v="1"/>
    <m/>
    <n v="0"/>
    <m/>
    <m/>
    <n v="0"/>
    <n v="1"/>
    <n v="1"/>
    <s v=""/>
    <s v=""/>
  </r>
  <r>
    <x v="22"/>
    <x v="86"/>
    <s v="ACCRA"/>
    <n v="26"/>
    <n v="5"/>
    <m/>
    <n v="7"/>
    <n v="0.58333333333333337"/>
    <n v="6081"/>
    <n v="3118"/>
    <n v="302"/>
    <n v="9.6856959589480443E-2"/>
    <n v="14"/>
    <n v="2797"/>
    <n v="0.47174903019058861"/>
    <n v="6107"/>
    <n v="3137"/>
    <n v="2804"/>
    <n v="0.47197441508163607"/>
  </r>
  <r>
    <x v="22"/>
    <x v="69"/>
    <s v="ATHENS"/>
    <m/>
    <m/>
    <m/>
    <m/>
    <s v=""/>
    <n v="30"/>
    <n v="15"/>
    <n v="2"/>
    <n v="0.13333333333333333"/>
    <n v="14"/>
    <m/>
    <n v="0"/>
    <n v="30"/>
    <n v="29"/>
    <s v=""/>
    <s v=""/>
  </r>
  <r>
    <x v="22"/>
    <x v="116"/>
    <s v="GUATEMALA CITY"/>
    <n v="2"/>
    <n v="1"/>
    <m/>
    <m/>
    <n v="0"/>
    <n v="121"/>
    <n v="110"/>
    <n v="4"/>
    <n v="3.6363636363636362E-2"/>
    <m/>
    <n v="3"/>
    <n v="2.6548672566371681E-2"/>
    <n v="123"/>
    <n v="111"/>
    <n v="3"/>
    <n v="2.6315789473684209E-2"/>
  </r>
  <r>
    <x v="22"/>
    <x v="117"/>
    <s v="CONAKRY"/>
    <n v="3"/>
    <n v="3"/>
    <m/>
    <m/>
    <n v="0"/>
    <n v="1052"/>
    <n v="679"/>
    <n v="59"/>
    <n v="8.6892488954344621E-2"/>
    <n v="2"/>
    <n v="212"/>
    <n v="0.23740201567749161"/>
    <n v="1055"/>
    <n v="684"/>
    <n v="212"/>
    <n v="0.23660714285714285"/>
  </r>
  <r>
    <x v="22"/>
    <x v="157"/>
    <s v="BISSAU"/>
    <n v="16"/>
    <n v="6"/>
    <m/>
    <n v="3"/>
    <n v="0.33333333333333331"/>
    <n v="5138"/>
    <n v="2412"/>
    <n v="263"/>
    <n v="0.10903814262023218"/>
    <m/>
    <n v="2661"/>
    <n v="0.52454169130691897"/>
    <n v="5154"/>
    <n v="2418"/>
    <n v="2664"/>
    <n v="0.52420306965761509"/>
  </r>
  <r>
    <x v="22"/>
    <x v="118"/>
    <s v="PORT AU PRINCE"/>
    <n v="210"/>
    <n v="163"/>
    <m/>
    <n v="45"/>
    <n v="0.21634615384615385"/>
    <n v="1218"/>
    <n v="811"/>
    <n v="164"/>
    <n v="0.20221948212083848"/>
    <m/>
    <n v="372"/>
    <n v="0.31445477599323751"/>
    <n v="1428"/>
    <n v="974"/>
    <n v="417"/>
    <n v="0.29978432782171099"/>
  </r>
  <r>
    <x v="22"/>
    <x v="141"/>
    <s v="TEGUCIGALPA"/>
    <n v="2"/>
    <n v="2"/>
    <m/>
    <m/>
    <n v="0"/>
    <n v="23"/>
    <n v="17"/>
    <n v="3"/>
    <n v="0.17647058823529413"/>
    <n v="4"/>
    <n v="3"/>
    <n v="0.125"/>
    <n v="25"/>
    <n v="23"/>
    <n v="3"/>
    <n v="0.11538461538461539"/>
  </r>
  <r>
    <x v="22"/>
    <x v="19"/>
    <s v="HONG KONG"/>
    <n v="1"/>
    <n v="1"/>
    <m/>
    <m/>
    <n v="0"/>
    <n v="713"/>
    <n v="674"/>
    <n v="146"/>
    <n v="0.21661721068249259"/>
    <m/>
    <n v="24"/>
    <n v="3.4383954154727794E-2"/>
    <n v="714"/>
    <n v="675"/>
    <n v="24"/>
    <n v="3.4334763948497854E-2"/>
  </r>
  <r>
    <x v="22"/>
    <x v="70"/>
    <s v="BUDAPEST"/>
    <m/>
    <m/>
    <m/>
    <m/>
    <s v=""/>
    <n v="2"/>
    <n v="1"/>
    <m/>
    <n v="0"/>
    <m/>
    <m/>
    <n v="0"/>
    <n v="2"/>
    <n v="1"/>
    <s v=""/>
    <s v=""/>
  </r>
  <r>
    <x v="22"/>
    <x v="20"/>
    <s v="MUMBAI"/>
    <n v="31"/>
    <n v="32"/>
    <m/>
    <m/>
    <n v="0"/>
    <n v="40603"/>
    <n v="35313"/>
    <n v="5616"/>
    <n v="0.15903491631976893"/>
    <n v="1"/>
    <n v="5135"/>
    <n v="0.12694998640263047"/>
    <n v="40634"/>
    <n v="35346"/>
    <n v="5135"/>
    <n v="0.12684963316123612"/>
  </r>
  <r>
    <x v="22"/>
    <x v="20"/>
    <s v="NEW DELHI"/>
    <n v="6"/>
    <n v="4"/>
    <m/>
    <m/>
    <n v="0"/>
    <n v="39495"/>
    <n v="28650"/>
    <n v="1798"/>
    <n v="6.2757417102966839E-2"/>
    <n v="41"/>
    <n v="9717"/>
    <n v="0.25299416788169132"/>
    <n v="39501"/>
    <n v="28695"/>
    <n v="9717"/>
    <n v="0.25296782255545142"/>
  </r>
  <r>
    <x v="22"/>
    <x v="21"/>
    <s v="JAKARTA"/>
    <m/>
    <m/>
    <m/>
    <m/>
    <s v=""/>
    <n v="18793"/>
    <n v="17940"/>
    <n v="183"/>
    <n v="1.0200668896321071E-2"/>
    <n v="2"/>
    <n v="721"/>
    <n v="3.8632588544178323E-2"/>
    <n v="18793"/>
    <n v="17942"/>
    <n v="721"/>
    <n v="3.8632588544178323E-2"/>
  </r>
  <r>
    <x v="22"/>
    <x v="22"/>
    <s v="TEHERAN"/>
    <n v="2"/>
    <n v="3"/>
    <m/>
    <m/>
    <n v="0"/>
    <n v="17951"/>
    <n v="10479"/>
    <n v="821"/>
    <n v="7.8347170531539265E-2"/>
    <n v="1011"/>
    <n v="5378"/>
    <n v="0.3188285511026796"/>
    <n v="17953"/>
    <n v="11493"/>
    <n v="5378"/>
    <n v="0.31877185703277816"/>
  </r>
  <r>
    <x v="22"/>
    <x v="87"/>
    <s v="BAGHDAD"/>
    <m/>
    <m/>
    <m/>
    <m/>
    <s v=""/>
    <n v="1667"/>
    <n v="1360"/>
    <n v="578"/>
    <n v="0.42499999999999999"/>
    <n v="67"/>
    <n v="217"/>
    <n v="0.13199513381995134"/>
    <n v="1667"/>
    <n v="1427"/>
    <n v="217"/>
    <n v="0.13199513381995134"/>
  </r>
  <r>
    <x v="22"/>
    <x v="23"/>
    <s v="DUBLIN"/>
    <m/>
    <m/>
    <m/>
    <m/>
    <s v=""/>
    <n v="7797"/>
    <n v="7527"/>
    <n v="1468"/>
    <n v="0.19503122093795669"/>
    <n v="3"/>
    <n v="10"/>
    <n v="1.3262599469496021E-3"/>
    <n v="7797"/>
    <n v="7530"/>
    <n v="10"/>
    <n v="1.3262599469496021E-3"/>
  </r>
  <r>
    <x v="22"/>
    <x v="24"/>
    <s v="JERUSALEM"/>
    <n v="6"/>
    <n v="3"/>
    <m/>
    <n v="2"/>
    <n v="0.4"/>
    <n v="7519"/>
    <n v="6097"/>
    <n v="1528"/>
    <n v="0.25061505658520583"/>
    <n v="29"/>
    <n v="1047"/>
    <n v="0.14596403178586365"/>
    <n v="7525"/>
    <n v="6129"/>
    <n v="1049"/>
    <n v="0.1461409863471719"/>
  </r>
  <r>
    <x v="22"/>
    <x v="24"/>
    <s v="TEL AVIV"/>
    <n v="5"/>
    <n v="5"/>
    <m/>
    <m/>
    <n v="0"/>
    <n v="518"/>
    <n v="408"/>
    <n v="18"/>
    <n v="4.4117647058823532E-2"/>
    <n v="52"/>
    <n v="40"/>
    <n v="0.08"/>
    <n v="523"/>
    <n v="465"/>
    <n v="40"/>
    <n v="7.9207920792079209E-2"/>
  </r>
  <r>
    <x v="22"/>
    <x v="71"/>
    <s v="MILAN"/>
    <m/>
    <m/>
    <m/>
    <m/>
    <s v=""/>
    <n v="3"/>
    <n v="3"/>
    <n v="1"/>
    <n v="0.33333333333333331"/>
    <m/>
    <m/>
    <n v="0"/>
    <n v="3"/>
    <n v="3"/>
    <s v=""/>
    <s v=""/>
  </r>
  <r>
    <x v="22"/>
    <x v="71"/>
    <s v="NAPLES"/>
    <m/>
    <m/>
    <m/>
    <m/>
    <s v=""/>
    <n v="6"/>
    <n v="3"/>
    <m/>
    <n v="0"/>
    <n v="2"/>
    <m/>
    <n v="0"/>
    <n v="6"/>
    <n v="5"/>
    <s v=""/>
    <s v=""/>
  </r>
  <r>
    <x v="22"/>
    <x v="71"/>
    <s v="ROME"/>
    <m/>
    <m/>
    <m/>
    <m/>
    <s v=""/>
    <n v="5"/>
    <n v="5"/>
    <m/>
    <n v="0"/>
    <m/>
    <m/>
    <n v="0"/>
    <n v="5"/>
    <n v="5"/>
    <s v=""/>
    <s v=""/>
  </r>
  <r>
    <x v="22"/>
    <x v="72"/>
    <s v="KINGSTON"/>
    <n v="1"/>
    <n v="1"/>
    <m/>
    <m/>
    <n v="0"/>
    <n v="2217"/>
    <n v="2153"/>
    <n v="510"/>
    <n v="0.23687877380399441"/>
    <m/>
    <n v="47"/>
    <n v="2.1363636363636362E-2"/>
    <n v="2218"/>
    <n v="2154"/>
    <n v="47"/>
    <n v="2.1353930031803726E-2"/>
  </r>
  <r>
    <x v="22"/>
    <x v="25"/>
    <s v="TOKYO"/>
    <m/>
    <m/>
    <m/>
    <m/>
    <s v=""/>
    <n v="778"/>
    <n v="640"/>
    <n v="11"/>
    <n v="1.7187500000000001E-2"/>
    <n v="1"/>
    <n v="95"/>
    <n v="0.12907608695652173"/>
    <n v="778"/>
    <n v="641"/>
    <n v="95"/>
    <n v="0.12907608695652173"/>
  </r>
  <r>
    <x v="22"/>
    <x v="26"/>
    <s v="AMMAN"/>
    <n v="1"/>
    <n v="1"/>
    <m/>
    <m/>
    <n v="0"/>
    <n v="7620"/>
    <n v="5663"/>
    <n v="719"/>
    <n v="0.12696450644534699"/>
    <n v="116"/>
    <n v="1493"/>
    <n v="0.2053080308030803"/>
    <n v="7621"/>
    <n v="5780"/>
    <n v="1493"/>
    <n v="0.20527980200742471"/>
  </r>
  <r>
    <x v="22"/>
    <x v="27"/>
    <s v="ASTANA"/>
    <m/>
    <m/>
    <m/>
    <m/>
    <s v=""/>
    <n v="15098"/>
    <n v="13736"/>
    <n v="3834"/>
    <n v="0.27912055911473499"/>
    <n v="4"/>
    <n v="1155"/>
    <n v="7.7542799597180259E-2"/>
    <n v="15098"/>
    <n v="13740"/>
    <n v="1155"/>
    <n v="7.7542799597180259E-2"/>
  </r>
  <r>
    <x v="22"/>
    <x v="28"/>
    <s v="NAIROBI"/>
    <m/>
    <m/>
    <m/>
    <m/>
    <s v=""/>
    <n v="4216"/>
    <n v="3123"/>
    <n v="345"/>
    <n v="0.11047070124879924"/>
    <n v="7"/>
    <n v="952"/>
    <n v="0.23321901028907399"/>
    <n v="4216"/>
    <n v="3130"/>
    <n v="952"/>
    <n v="0.23321901028907399"/>
  </r>
  <r>
    <x v="22"/>
    <x v="29"/>
    <s v="KUWAIT"/>
    <n v="1"/>
    <n v="1"/>
    <m/>
    <m/>
    <n v="0"/>
    <n v="29297"/>
    <n v="27481"/>
    <n v="22369"/>
    <n v="0.81398056839270772"/>
    <n v="17"/>
    <n v="1170"/>
    <n v="4.0812055253244037E-2"/>
    <n v="29298"/>
    <n v="27499"/>
    <n v="1170"/>
    <n v="4.0810631692769196E-2"/>
  </r>
  <r>
    <x v="22"/>
    <x v="30"/>
    <s v="BEIRUT"/>
    <n v="13"/>
    <n v="4"/>
    <m/>
    <n v="9"/>
    <n v="0.69230769230769229"/>
    <n v="9475"/>
    <n v="5239"/>
    <n v="1257"/>
    <n v="0.23993128459629701"/>
    <n v="1298"/>
    <n v="2641"/>
    <n v="0.28775332316408803"/>
    <n v="9488"/>
    <n v="6541"/>
    <n v="2650"/>
    <n v="0.28832553585028831"/>
  </r>
  <r>
    <x v="22"/>
    <x v="99"/>
    <s v="VILNIUS"/>
    <m/>
    <m/>
    <m/>
    <m/>
    <s v=""/>
    <n v="4"/>
    <n v="4"/>
    <n v="4"/>
    <n v="1"/>
    <m/>
    <m/>
    <n v="0"/>
    <n v="4"/>
    <n v="4"/>
    <s v=""/>
    <s v=""/>
  </r>
  <r>
    <x v="22"/>
    <x v="31"/>
    <s v="KUALA LUMPUR"/>
    <m/>
    <m/>
    <m/>
    <m/>
    <s v=""/>
    <n v="355"/>
    <n v="342"/>
    <n v="127"/>
    <n v="0.37134502923976609"/>
    <n v="1"/>
    <n v="6"/>
    <n v="1.7191977077363897E-2"/>
    <n v="355"/>
    <n v="343"/>
    <n v="6"/>
    <n v="1.7191977077363897E-2"/>
  </r>
  <r>
    <x v="22"/>
    <x v="95"/>
    <s v="BAMAKO"/>
    <n v="1"/>
    <m/>
    <m/>
    <n v="1"/>
    <n v="1"/>
    <n v="1565"/>
    <n v="979"/>
    <n v="388"/>
    <n v="0.39632277834525026"/>
    <n v="31"/>
    <n v="513"/>
    <n v="0.33683519369665132"/>
    <n v="1566"/>
    <n v="1010"/>
    <n v="514"/>
    <n v="0.33727034120734906"/>
  </r>
  <r>
    <x v="22"/>
    <x v="122"/>
    <s v="VALETTA"/>
    <m/>
    <m/>
    <m/>
    <m/>
    <s v=""/>
    <n v="11"/>
    <n v="11"/>
    <n v="3"/>
    <n v="0.27272727272727271"/>
    <m/>
    <m/>
    <n v="0"/>
    <n v="11"/>
    <n v="11"/>
    <s v=""/>
    <s v=""/>
  </r>
  <r>
    <x v="22"/>
    <x v="123"/>
    <s v="NOUAKCHOTT"/>
    <m/>
    <m/>
    <m/>
    <m/>
    <s v=""/>
    <n v="16124"/>
    <n v="10639"/>
    <n v="4507"/>
    <n v="0.42363004041733243"/>
    <n v="93"/>
    <n v="4863"/>
    <n v="0.31183071497274767"/>
    <n v="16124"/>
    <n v="10732"/>
    <n v="4863"/>
    <n v="0.31183071497274767"/>
  </r>
  <r>
    <x v="22"/>
    <x v="32"/>
    <s v="GUADALAJARA"/>
    <n v="169"/>
    <n v="167"/>
    <m/>
    <m/>
    <n v="0"/>
    <n v="96"/>
    <n v="91"/>
    <n v="24"/>
    <n v="0.26373626373626374"/>
    <m/>
    <m/>
    <n v="0"/>
    <n v="265"/>
    <n v="258"/>
    <s v=""/>
    <s v=""/>
  </r>
  <r>
    <x v="22"/>
    <x v="32"/>
    <s v="MEXICO CITY"/>
    <n v="124"/>
    <n v="118"/>
    <m/>
    <m/>
    <n v="0"/>
    <n v="515"/>
    <n v="456"/>
    <n v="33"/>
    <n v="7.2368421052631582E-2"/>
    <n v="1"/>
    <n v="6"/>
    <n v="1.2958963282937365E-2"/>
    <n v="639"/>
    <n v="575"/>
    <n v="6"/>
    <n v="1.0327022375215147E-2"/>
  </r>
  <r>
    <x v="22"/>
    <x v="32"/>
    <s v="MONTERREY"/>
    <n v="8"/>
    <n v="8"/>
    <m/>
    <m/>
    <n v="0"/>
    <n v="53"/>
    <n v="43"/>
    <n v="1"/>
    <n v="2.3255813953488372E-2"/>
    <m/>
    <n v="6"/>
    <n v="0.12244897959183673"/>
    <n v="61"/>
    <n v="51"/>
    <n v="6"/>
    <n v="0.10526315789473684"/>
  </r>
  <r>
    <x v="22"/>
    <x v="33"/>
    <s v="AGADIR"/>
    <m/>
    <m/>
    <m/>
    <m/>
    <s v=""/>
    <n v="12766"/>
    <n v="8588"/>
    <n v="3009"/>
    <n v="0.35037261294829997"/>
    <n v="30"/>
    <n v="3717"/>
    <n v="0.30133765707336846"/>
    <n v="12766"/>
    <n v="8618"/>
    <n v="3717"/>
    <n v="0.30133765707336846"/>
  </r>
  <r>
    <x v="22"/>
    <x v="33"/>
    <s v="CASABLANCA"/>
    <m/>
    <m/>
    <m/>
    <m/>
    <s v=""/>
    <n v="63113"/>
    <n v="48962"/>
    <n v="34366"/>
    <n v="0.70189126261182144"/>
    <n v="43"/>
    <n v="6162"/>
    <n v="0.11169721028875959"/>
    <n v="63113"/>
    <n v="49005"/>
    <n v="6162"/>
    <n v="0.11169721028875959"/>
  </r>
  <r>
    <x v="22"/>
    <x v="33"/>
    <s v="NADOR"/>
    <m/>
    <m/>
    <m/>
    <m/>
    <s v=""/>
    <n v="27649"/>
    <n v="14961"/>
    <n v="4664"/>
    <n v="0.31174386738854354"/>
    <n v="67"/>
    <n v="10594"/>
    <n v="0.41347279681523691"/>
    <n v="27649"/>
    <n v="15028"/>
    <n v="10594"/>
    <n v="0.41347279681523691"/>
  </r>
  <r>
    <x v="22"/>
    <x v="33"/>
    <s v="RABAT"/>
    <m/>
    <m/>
    <m/>
    <m/>
    <s v=""/>
    <n v="26549"/>
    <n v="17608"/>
    <n v="8739"/>
    <n v="0.49630849613811906"/>
    <n v="24"/>
    <n v="8059"/>
    <n v="0.31368961893270014"/>
    <n v="26549"/>
    <n v="17632"/>
    <n v="8059"/>
    <n v="0.31368961893270014"/>
  </r>
  <r>
    <x v="22"/>
    <x v="33"/>
    <s v="TANGER"/>
    <m/>
    <m/>
    <m/>
    <m/>
    <s v=""/>
    <n v="56759"/>
    <n v="37022"/>
    <n v="22490"/>
    <n v="0.60747663551401865"/>
    <n v="78"/>
    <n v="17994"/>
    <n v="0.32660543797872726"/>
    <n v="56759"/>
    <n v="37100"/>
    <n v="17994"/>
    <n v="0.32660543797872726"/>
  </r>
  <r>
    <x v="22"/>
    <x v="33"/>
    <s v="TETOUAN"/>
    <m/>
    <m/>
    <m/>
    <m/>
    <s v=""/>
    <n v="14748"/>
    <n v="9687"/>
    <n v="4936"/>
    <n v="0.50954887994219056"/>
    <n v="73"/>
    <n v="3507"/>
    <n v="0.26434009195748853"/>
    <n v="14748"/>
    <n v="9760"/>
    <n v="3507"/>
    <n v="0.26434009195748853"/>
  </r>
  <r>
    <x v="22"/>
    <x v="100"/>
    <s v="MAPUTO"/>
    <n v="55"/>
    <n v="57"/>
    <m/>
    <m/>
    <n v="0"/>
    <n v="1444"/>
    <n v="1263"/>
    <n v="111"/>
    <n v="8.7885985748218529E-2"/>
    <m/>
    <n v="159"/>
    <n v="0.11181434599156118"/>
    <n v="1499"/>
    <n v="1320"/>
    <n v="159"/>
    <n v="0.10750507099391481"/>
  </r>
  <r>
    <x v="22"/>
    <x v="101"/>
    <s v="WINDHOEK"/>
    <m/>
    <m/>
    <m/>
    <m/>
    <s v=""/>
    <n v="1181"/>
    <n v="1038"/>
    <n v="95"/>
    <n v="9.1522157996146436E-2"/>
    <n v="1"/>
    <n v="108"/>
    <n v="9.4158674803836093E-2"/>
    <n v="1181"/>
    <n v="1039"/>
    <n v="108"/>
    <n v="9.4158674803836093E-2"/>
  </r>
  <r>
    <x v="22"/>
    <x v="126"/>
    <s v="WELLINGTON"/>
    <m/>
    <m/>
    <m/>
    <m/>
    <s v=""/>
    <n v="118"/>
    <n v="133"/>
    <n v="13"/>
    <n v="9.7744360902255634E-2"/>
    <m/>
    <n v="3"/>
    <n v="2.2058823529411766E-2"/>
    <n v="118"/>
    <n v="133"/>
    <n v="3"/>
    <n v="2.2058823529411766E-2"/>
  </r>
  <r>
    <x v="22"/>
    <x v="144"/>
    <s v="MANAGUA"/>
    <m/>
    <m/>
    <m/>
    <m/>
    <s v=""/>
    <n v="31"/>
    <n v="26"/>
    <n v="6"/>
    <n v="0.23076923076923078"/>
    <n v="1"/>
    <m/>
    <n v="0"/>
    <n v="31"/>
    <n v="27"/>
    <s v=""/>
    <s v=""/>
  </r>
  <r>
    <x v="22"/>
    <x v="127"/>
    <s v="NIAMEY"/>
    <n v="2"/>
    <m/>
    <m/>
    <n v="1"/>
    <n v="1"/>
    <n v="826"/>
    <n v="530"/>
    <n v="217"/>
    <n v="0.40943396226415096"/>
    <n v="2"/>
    <n v="213"/>
    <n v="0.2859060402684564"/>
    <n v="828"/>
    <n v="532"/>
    <n v="214"/>
    <n v="0.28686327077747992"/>
  </r>
  <r>
    <x v="22"/>
    <x v="34"/>
    <s v="ABUJA"/>
    <m/>
    <m/>
    <m/>
    <m/>
    <s v=""/>
    <n v="423"/>
    <n v="369"/>
    <n v="76"/>
    <n v="0.20596205962059622"/>
    <n v="16"/>
    <n v="7"/>
    <n v="1.7857142857142856E-2"/>
    <n v="423"/>
    <n v="385"/>
    <n v="7"/>
    <n v="1.7857142857142856E-2"/>
  </r>
  <r>
    <x v="22"/>
    <x v="34"/>
    <s v="LAGOS"/>
    <n v="1"/>
    <n v="1"/>
    <m/>
    <m/>
    <n v="0"/>
    <n v="13284"/>
    <n v="4155"/>
    <n v="689"/>
    <n v="0.1658243080625752"/>
    <n v="1"/>
    <n v="8984"/>
    <n v="0.68371385083713854"/>
    <n v="13285"/>
    <n v="4157"/>
    <n v="8984"/>
    <n v="0.68366182177916446"/>
  </r>
  <r>
    <x v="22"/>
    <x v="35"/>
    <s v="SKOPJE"/>
    <m/>
    <m/>
    <m/>
    <m/>
    <s v=""/>
    <n v="57"/>
    <n v="22"/>
    <m/>
    <n v="0"/>
    <n v="28"/>
    <n v="2"/>
    <n v="3.8461538461538464E-2"/>
    <n v="57"/>
    <n v="50"/>
    <n v="2"/>
    <n v="3.8461538461538464E-2"/>
  </r>
  <r>
    <x v="22"/>
    <x v="36"/>
    <s v="MUSCAT"/>
    <n v="3"/>
    <n v="3"/>
    <m/>
    <m/>
    <n v="0"/>
    <n v="5793"/>
    <n v="4899"/>
    <n v="3230"/>
    <n v="0.65931822820983876"/>
    <n v="4"/>
    <n v="758"/>
    <n v="0.13389860448683977"/>
    <n v="5796"/>
    <n v="4906"/>
    <n v="758"/>
    <n v="0.1338276836158192"/>
  </r>
  <r>
    <x v="22"/>
    <x v="37"/>
    <s v="ISLAMABAD"/>
    <n v="15"/>
    <n v="15"/>
    <m/>
    <m/>
    <n v="0"/>
    <n v="17981"/>
    <n v="6480"/>
    <n v="514"/>
    <n v="7.9320987654320982E-2"/>
    <n v="588"/>
    <n v="7936"/>
    <n v="0.52892561983471076"/>
    <n v="17996"/>
    <n v="7083"/>
    <n v="7936"/>
    <n v="0.52839736333976961"/>
  </r>
  <r>
    <x v="22"/>
    <x v="74"/>
    <s v="PANAMA CITY"/>
    <n v="5"/>
    <n v="5"/>
    <m/>
    <m/>
    <n v="0"/>
    <n v="816"/>
    <n v="714"/>
    <n v="84"/>
    <n v="0.11764705882352941"/>
    <m/>
    <n v="80"/>
    <n v="0.10075566750629723"/>
    <n v="821"/>
    <n v="719"/>
    <n v="80"/>
    <n v="0.10012515644555695"/>
  </r>
  <r>
    <x v="22"/>
    <x v="146"/>
    <s v="ASUNCION"/>
    <n v="1"/>
    <n v="1"/>
    <m/>
    <m/>
    <n v="0"/>
    <n v="57"/>
    <n v="50"/>
    <n v="7"/>
    <n v="0.14000000000000001"/>
    <m/>
    <n v="2"/>
    <n v="3.8461538461538464E-2"/>
    <n v="58"/>
    <n v="51"/>
    <n v="2"/>
    <n v="3.7735849056603772E-2"/>
  </r>
  <r>
    <x v="22"/>
    <x v="38"/>
    <s v="LIMA"/>
    <n v="3"/>
    <n v="3"/>
    <m/>
    <m/>
    <n v="0"/>
    <n v="194"/>
    <n v="176"/>
    <n v="32"/>
    <n v="0.18181818181818182"/>
    <m/>
    <n v="8"/>
    <n v="4.3478260869565216E-2"/>
    <n v="197"/>
    <n v="179"/>
    <n v="8"/>
    <n v="4.2780748663101602E-2"/>
  </r>
  <r>
    <x v="22"/>
    <x v="39"/>
    <s v="MANILA"/>
    <m/>
    <m/>
    <m/>
    <m/>
    <s v=""/>
    <n v="17203"/>
    <n v="16306"/>
    <n v="3848"/>
    <n v="0.23598675334232797"/>
    <n v="36"/>
    <n v="772"/>
    <n v="4.5109267266565382E-2"/>
    <n v="17203"/>
    <n v="16342"/>
    <n v="772"/>
    <n v="4.5109267266565382E-2"/>
  </r>
  <r>
    <x v="22"/>
    <x v="75"/>
    <s v="WARSAW"/>
    <m/>
    <m/>
    <m/>
    <m/>
    <s v=""/>
    <n v="19"/>
    <n v="13"/>
    <n v="7"/>
    <n v="0.53846153846153844"/>
    <n v="4"/>
    <m/>
    <n v="0"/>
    <n v="19"/>
    <n v="17"/>
    <s v=""/>
    <s v=""/>
  </r>
  <r>
    <x v="22"/>
    <x v="76"/>
    <s v="LISBON"/>
    <n v="2"/>
    <n v="2"/>
    <m/>
    <m/>
    <n v="0"/>
    <n v="2"/>
    <n v="2"/>
    <m/>
    <n v="0"/>
    <m/>
    <m/>
    <n v="0"/>
    <n v="4"/>
    <n v="4"/>
    <s v=""/>
    <s v=""/>
  </r>
  <r>
    <x v="22"/>
    <x v="77"/>
    <s v="DOHA"/>
    <n v="8"/>
    <n v="8"/>
    <m/>
    <m/>
    <n v="0"/>
    <n v="13012"/>
    <n v="10957"/>
    <n v="5883"/>
    <n v="0.53691703933558454"/>
    <n v="127"/>
    <n v="1513"/>
    <n v="0.12010796221322537"/>
    <n v="13020"/>
    <n v="11092"/>
    <n v="1513"/>
    <n v="0.12003173343911146"/>
  </r>
  <r>
    <x v="22"/>
    <x v="40"/>
    <s v="BUCHAREST"/>
    <m/>
    <m/>
    <m/>
    <m/>
    <s v=""/>
    <n v="434"/>
    <n v="403"/>
    <n v="84"/>
    <n v="0.20843672456575682"/>
    <m/>
    <n v="7"/>
    <n v="1.7073170731707318E-2"/>
    <n v="434"/>
    <n v="403"/>
    <n v="7"/>
    <n v="1.7073170731707318E-2"/>
  </r>
  <r>
    <x v="22"/>
    <x v="41"/>
    <s v="MOSCOW"/>
    <n v="2"/>
    <n v="3"/>
    <m/>
    <m/>
    <n v="0"/>
    <n v="155896"/>
    <n v="144317"/>
    <n v="77649"/>
    <n v="0.53804472099614042"/>
    <n v="83"/>
    <n v="7936"/>
    <n v="5.2095368133599412E-2"/>
    <n v="155898"/>
    <n v="144403"/>
    <n v="7936"/>
    <n v="5.209434222359343E-2"/>
  </r>
  <r>
    <x v="22"/>
    <x v="41"/>
    <s v="ST. PETERSBURG"/>
    <m/>
    <m/>
    <m/>
    <m/>
    <s v=""/>
    <n v="10997"/>
    <n v="10133"/>
    <n v="6367"/>
    <n v="0.62834303759992105"/>
    <m/>
    <n v="397"/>
    <n v="3.7701804368471037E-2"/>
    <n v="10997"/>
    <n v="10133"/>
    <n v="397"/>
    <n v="3.7701804368471037E-2"/>
  </r>
  <r>
    <x v="22"/>
    <x v="42"/>
    <s v="RIYADH"/>
    <n v="3"/>
    <n v="4"/>
    <m/>
    <m/>
    <n v="0"/>
    <n v="43269"/>
    <n v="40733"/>
    <n v="35889"/>
    <n v="0.88107922323423271"/>
    <n v="195"/>
    <n v="1105"/>
    <n v="2.6288868270168676E-2"/>
    <n v="43272"/>
    <n v="40932"/>
    <n v="1105"/>
    <n v="2.6286366772129314E-2"/>
  </r>
  <r>
    <x v="22"/>
    <x v="43"/>
    <s v="DAKAR"/>
    <n v="5"/>
    <n v="5"/>
    <m/>
    <m/>
    <n v="0"/>
    <n v="9467"/>
    <n v="4308"/>
    <n v="379"/>
    <n v="8.7975858867223769E-2"/>
    <n v="35"/>
    <n v="4129"/>
    <n v="0.48737016052880078"/>
    <n v="9472"/>
    <n v="4348"/>
    <n v="4129"/>
    <n v="0.48708269434941609"/>
  </r>
  <r>
    <x v="22"/>
    <x v="44"/>
    <s v="BELGRADE"/>
    <m/>
    <m/>
    <m/>
    <m/>
    <s v=""/>
    <n v="216"/>
    <n v="167"/>
    <n v="32"/>
    <n v="0.19161676646706588"/>
    <n v="2"/>
    <n v="30"/>
    <n v="0.15075376884422109"/>
    <n v="216"/>
    <n v="169"/>
    <n v="30"/>
    <n v="0.15075376884422109"/>
  </r>
  <r>
    <x v="22"/>
    <x v="79"/>
    <s v="SINGAPORE"/>
    <n v="11"/>
    <n v="11"/>
    <m/>
    <m/>
    <n v="0"/>
    <n v="2648"/>
    <n v="2446"/>
    <n v="997"/>
    <n v="0.40760425183973836"/>
    <n v="3"/>
    <n v="144"/>
    <n v="5.5534130350944851E-2"/>
    <n v="2659"/>
    <n v="2460"/>
    <n v="144"/>
    <n v="5.5299539170506916E-2"/>
  </r>
  <r>
    <x v="22"/>
    <x v="45"/>
    <s v="BRATISLAVA"/>
    <m/>
    <m/>
    <m/>
    <m/>
    <s v=""/>
    <n v="4"/>
    <n v="1"/>
    <m/>
    <n v="0"/>
    <m/>
    <n v="3"/>
    <n v="0.75"/>
    <n v="4"/>
    <n v="1"/>
    <n v="3"/>
    <n v="0.75"/>
  </r>
  <r>
    <x v="22"/>
    <x v="47"/>
    <s v="CAPE TOWN"/>
    <n v="1"/>
    <n v="1"/>
    <m/>
    <m/>
    <n v="0"/>
    <n v="9155"/>
    <n v="8682"/>
    <n v="1061"/>
    <n v="0.12220686477770099"/>
    <m/>
    <n v="345"/>
    <n v="3.8218677301429048E-2"/>
    <n v="9156"/>
    <n v="8683"/>
    <n v="345"/>
    <n v="3.8214443952148867E-2"/>
  </r>
  <r>
    <x v="22"/>
    <x v="47"/>
    <s v="PRETORIA"/>
    <n v="7"/>
    <n v="7"/>
    <m/>
    <m/>
    <n v="0"/>
    <n v="10324"/>
    <n v="9123"/>
    <n v="1301"/>
    <n v="0.14260659870656583"/>
    <m/>
    <n v="959"/>
    <n v="9.5120015869867083E-2"/>
    <n v="10331"/>
    <n v="9130"/>
    <n v="959"/>
    <n v="9.5054019228863113E-2"/>
  </r>
  <r>
    <x v="22"/>
    <x v="48"/>
    <s v="SEOUL"/>
    <m/>
    <m/>
    <m/>
    <m/>
    <s v=""/>
    <n v="270"/>
    <n v="229"/>
    <n v="17"/>
    <n v="7.4235807860262015E-2"/>
    <m/>
    <n v="17"/>
    <n v="6.910569105691057E-2"/>
    <n v="270"/>
    <n v="229"/>
    <n v="17"/>
    <n v="6.910569105691057E-2"/>
  </r>
  <r>
    <x v="22"/>
    <x v="130"/>
    <s v="KHARTOUM"/>
    <n v="3"/>
    <n v="2"/>
    <m/>
    <m/>
    <n v="0"/>
    <n v="2417"/>
    <n v="1432"/>
    <n v="340"/>
    <n v="0.23743016759776536"/>
    <n v="103"/>
    <n v="865"/>
    <n v="0.36041666666666666"/>
    <n v="2420"/>
    <n v="1537"/>
    <n v="865"/>
    <n v="0.3601165695253955"/>
  </r>
  <r>
    <x v="22"/>
    <x v="97"/>
    <s v="STOCKHOLM"/>
    <m/>
    <m/>
    <m/>
    <m/>
    <s v=""/>
    <n v="9"/>
    <n v="8"/>
    <m/>
    <n v="0"/>
    <m/>
    <m/>
    <n v="0"/>
    <n v="9"/>
    <n v="8"/>
    <s v=""/>
    <s v=""/>
  </r>
  <r>
    <x v="22"/>
    <x v="81"/>
    <s v="GENEVA"/>
    <m/>
    <m/>
    <m/>
    <m/>
    <s v=""/>
    <n v="2"/>
    <n v="2"/>
    <m/>
    <n v="0"/>
    <m/>
    <m/>
    <n v="0"/>
    <n v="2"/>
    <n v="2"/>
    <s v=""/>
    <s v=""/>
  </r>
  <r>
    <x v="22"/>
    <x v="81"/>
    <s v="ZURICH"/>
    <m/>
    <m/>
    <m/>
    <m/>
    <s v=""/>
    <n v="2"/>
    <n v="1"/>
    <m/>
    <n v="0"/>
    <n v="1"/>
    <m/>
    <n v="0"/>
    <n v="2"/>
    <n v="2"/>
    <s v=""/>
    <s v=""/>
  </r>
  <r>
    <x v="22"/>
    <x v="82"/>
    <s v="DAR ES SALAAM"/>
    <n v="2"/>
    <n v="2"/>
    <m/>
    <m/>
    <n v="0"/>
    <n v="917"/>
    <n v="837"/>
    <n v="103"/>
    <n v="0.12305854241338113"/>
    <n v="2"/>
    <n v="106"/>
    <n v="0.11216931216931217"/>
    <n v="919"/>
    <n v="841"/>
    <n v="106"/>
    <n v="0.1119324181626188"/>
  </r>
  <r>
    <x v="22"/>
    <x v="51"/>
    <s v="BANGKOK"/>
    <n v="5"/>
    <n v="5"/>
    <m/>
    <m/>
    <n v="0"/>
    <n v="8226"/>
    <n v="7475"/>
    <n v="3302"/>
    <n v="0.44173913043478263"/>
    <n v="70"/>
    <n v="608"/>
    <n v="7.457377652397891E-2"/>
    <n v="8231"/>
    <n v="7550"/>
    <n v="608"/>
    <n v="7.4528070605540578E-2"/>
  </r>
  <r>
    <x v="22"/>
    <x v="148"/>
    <s v="PORT OF SPAIN"/>
    <n v="2"/>
    <n v="1"/>
    <m/>
    <n v="1"/>
    <n v="0.5"/>
    <n v="107"/>
    <n v="102"/>
    <n v="45"/>
    <n v="0.44117647058823528"/>
    <m/>
    <n v="4"/>
    <n v="3.7735849056603772E-2"/>
    <n v="109"/>
    <n v="103"/>
    <n v="5"/>
    <n v="4.6296296296296294E-2"/>
  </r>
  <r>
    <x v="22"/>
    <x v="52"/>
    <s v="TUNIS"/>
    <m/>
    <m/>
    <m/>
    <m/>
    <s v=""/>
    <n v="17266"/>
    <n v="9776"/>
    <n v="2632"/>
    <n v="0.26923076923076922"/>
    <n v="94"/>
    <n v="6720"/>
    <n v="0.4050632911392405"/>
    <n v="17266"/>
    <n v="9870"/>
    <n v="6720"/>
    <n v="0.4050632911392405"/>
  </r>
  <r>
    <x v="22"/>
    <x v="53"/>
    <s v="ANKARA"/>
    <m/>
    <n v="1"/>
    <m/>
    <m/>
    <n v="0"/>
    <n v="6127"/>
    <n v="4254"/>
    <n v="740"/>
    <n v="0.17395392571697227"/>
    <n v="214"/>
    <n v="1502"/>
    <n v="0.25159128978224454"/>
    <n v="6127"/>
    <n v="4469"/>
    <n v="1502"/>
    <n v="0.25154915424551999"/>
  </r>
  <r>
    <x v="22"/>
    <x v="53"/>
    <s v="ISTANBUL"/>
    <n v="7"/>
    <n v="11"/>
    <m/>
    <m/>
    <n v="0"/>
    <n v="21537"/>
    <n v="19339"/>
    <n v="6925"/>
    <n v="0.35808469931227055"/>
    <n v="70"/>
    <n v="1335"/>
    <n v="6.4355958349402234E-2"/>
    <n v="21544"/>
    <n v="19420"/>
    <n v="1335"/>
    <n v="6.432185015658877E-2"/>
  </r>
  <r>
    <x v="22"/>
    <x v="54"/>
    <s v="KYIV"/>
    <m/>
    <m/>
    <m/>
    <m/>
    <s v=""/>
    <n v="86"/>
    <n v="59"/>
    <n v="30"/>
    <n v="0.50847457627118642"/>
    <m/>
    <n v="18"/>
    <n v="0.23376623376623376"/>
    <n v="86"/>
    <n v="59"/>
    <n v="18"/>
    <n v="0.23376623376623376"/>
  </r>
  <r>
    <x v="22"/>
    <x v="55"/>
    <s v="ABU DHABI"/>
    <n v="2"/>
    <n v="1"/>
    <m/>
    <n v="1"/>
    <n v="0.5"/>
    <n v="23419"/>
    <n v="16921"/>
    <n v="4394"/>
    <n v="0.25967732403522248"/>
    <n v="617"/>
    <n v="5496"/>
    <n v="0.23860380307371712"/>
    <n v="23421"/>
    <n v="17539"/>
    <n v="5497"/>
    <n v="0.23862649765584304"/>
  </r>
  <r>
    <x v="22"/>
    <x v="56"/>
    <s v="EDINBURGH"/>
    <n v="3"/>
    <n v="4"/>
    <m/>
    <m/>
    <n v="0"/>
    <n v="6629"/>
    <n v="6332"/>
    <n v="587"/>
    <n v="9.2703727100442196E-2"/>
    <m/>
    <n v="149"/>
    <n v="2.2990279277889214E-2"/>
    <n v="6632"/>
    <n v="6336"/>
    <n v="149"/>
    <n v="2.2976098689282961E-2"/>
  </r>
  <r>
    <x v="22"/>
    <x v="56"/>
    <s v="LONDON"/>
    <n v="20"/>
    <n v="17"/>
    <m/>
    <n v="1"/>
    <n v="5.5555555555555552E-2"/>
    <n v="33286"/>
    <n v="30897"/>
    <n v="21722"/>
    <n v="0.70304560313299025"/>
    <n v="15"/>
    <n v="774"/>
    <n v="2.442719181973111E-2"/>
    <n v="33306"/>
    <n v="30929"/>
    <n v="775"/>
    <n v="2.4444865001261671E-2"/>
  </r>
  <r>
    <x v="22"/>
    <x v="56"/>
    <s v="MANCHESTER"/>
    <n v="12"/>
    <n v="14"/>
    <m/>
    <m/>
    <n v="0"/>
    <n v="21090"/>
    <n v="20105"/>
    <n v="558"/>
    <n v="2.7754289977617509E-2"/>
    <n v="24"/>
    <n v="194"/>
    <n v="9.545834768488904E-3"/>
    <n v="21102"/>
    <n v="20143"/>
    <n v="194"/>
    <n v="9.5392634115159559E-3"/>
  </r>
  <r>
    <x v="22"/>
    <x v="133"/>
    <s v="MONTEVIDEO"/>
    <n v="7"/>
    <n v="5"/>
    <m/>
    <m/>
    <n v="0"/>
    <n v="139"/>
    <n v="119"/>
    <n v="3"/>
    <n v="2.5210084033613446E-2"/>
    <n v="2"/>
    <n v="16"/>
    <n v="0.11678832116788321"/>
    <n v="146"/>
    <n v="126"/>
    <n v="16"/>
    <n v="0.11267605633802817"/>
  </r>
  <r>
    <x v="22"/>
    <x v="57"/>
    <s v="BOSTON, MA"/>
    <m/>
    <m/>
    <m/>
    <m/>
    <s v=""/>
    <n v="763"/>
    <n v="753"/>
    <n v="52"/>
    <n v="6.9057104913678613E-2"/>
    <m/>
    <n v="4"/>
    <n v="5.2840158520475562E-3"/>
    <n v="763"/>
    <n v="753"/>
    <n v="4"/>
    <n v="5.2840158520475562E-3"/>
  </r>
  <r>
    <x v="22"/>
    <x v="57"/>
    <s v="CHICAGO, IL"/>
    <m/>
    <m/>
    <m/>
    <m/>
    <s v=""/>
    <n v="744"/>
    <n v="737"/>
    <n v="25"/>
    <n v="3.3921302578018994E-2"/>
    <m/>
    <n v="3"/>
    <n v="4.0540540540540543E-3"/>
    <n v="744"/>
    <n v="737"/>
    <n v="3"/>
    <n v="4.0540540540540543E-3"/>
  </r>
  <r>
    <x v="22"/>
    <x v="57"/>
    <s v="HOUSTON, TX"/>
    <m/>
    <m/>
    <m/>
    <m/>
    <s v=""/>
    <n v="969"/>
    <n v="938"/>
    <n v="93"/>
    <n v="9.9147121535181237E-2"/>
    <n v="3"/>
    <n v="3"/>
    <n v="3.1779661016949155E-3"/>
    <n v="969"/>
    <n v="941"/>
    <n v="3"/>
    <n v="3.1779661016949155E-3"/>
  </r>
  <r>
    <x v="22"/>
    <x v="57"/>
    <s v="LOS ANGELES, CA"/>
    <m/>
    <m/>
    <m/>
    <m/>
    <s v=""/>
    <n v="836"/>
    <n v="842"/>
    <n v="100"/>
    <n v="0.11876484560570071"/>
    <n v="1"/>
    <m/>
    <n v="0"/>
    <n v="836"/>
    <n v="843"/>
    <s v=""/>
    <s v=""/>
  </r>
  <r>
    <x v="22"/>
    <x v="57"/>
    <s v="MIAMI, FL"/>
    <m/>
    <m/>
    <m/>
    <m/>
    <s v=""/>
    <n v="3427"/>
    <n v="3318"/>
    <n v="188"/>
    <n v="5.6660638939119955E-2"/>
    <n v="3"/>
    <n v="51"/>
    <n v="1.5124555160142349E-2"/>
    <n v="3427"/>
    <n v="3321"/>
    <n v="51"/>
    <n v="1.5124555160142349E-2"/>
  </r>
  <r>
    <x v="22"/>
    <x v="57"/>
    <s v="NEW YORK, NY"/>
    <n v="1"/>
    <n v="1"/>
    <m/>
    <m/>
    <n v="0"/>
    <n v="7256"/>
    <n v="6908"/>
    <n v="513"/>
    <n v="7.426172553561089E-2"/>
    <n v="1"/>
    <n v="294"/>
    <n v="4.0816326530612242E-2"/>
    <n v="7257"/>
    <n v="6910"/>
    <n v="294"/>
    <n v="4.0810660744031092E-2"/>
  </r>
  <r>
    <x v="22"/>
    <x v="57"/>
    <s v="SAN FRANCISCO, CA"/>
    <m/>
    <m/>
    <m/>
    <m/>
    <s v=""/>
    <n v="532"/>
    <n v="516"/>
    <n v="46"/>
    <n v="8.9147286821705432E-2"/>
    <m/>
    <m/>
    <n v="0"/>
    <n v="532"/>
    <n v="516"/>
    <s v=""/>
    <s v=""/>
  </r>
  <r>
    <x v="22"/>
    <x v="57"/>
    <s v="SAN JUAN"/>
    <m/>
    <m/>
    <m/>
    <m/>
    <s v=""/>
    <n v="132"/>
    <n v="128"/>
    <n v="16"/>
    <n v="0.125"/>
    <m/>
    <m/>
    <n v="0"/>
    <n v="132"/>
    <n v="128"/>
    <s v=""/>
    <s v=""/>
  </r>
  <r>
    <x v="22"/>
    <x v="57"/>
    <s v="WASHINGTON, DC"/>
    <n v="1"/>
    <n v="1"/>
    <m/>
    <m/>
    <n v="0"/>
    <n v="1222"/>
    <n v="1167"/>
    <n v="455"/>
    <n v="0.3898886032562125"/>
    <m/>
    <n v="2"/>
    <n v="1.710863986313088E-3"/>
    <n v="1223"/>
    <n v="1168"/>
    <n v="2"/>
    <n v="1.7094017094017094E-3"/>
  </r>
  <r>
    <x v="22"/>
    <x v="135"/>
    <s v="CARACAS"/>
    <n v="1"/>
    <n v="1"/>
    <m/>
    <m/>
    <n v="0"/>
    <n v="99"/>
    <n v="61"/>
    <n v="13"/>
    <n v="0.21311475409836064"/>
    <n v="3"/>
    <n v="32"/>
    <n v="0.33333333333333331"/>
    <n v="100"/>
    <n v="65"/>
    <n v="32"/>
    <n v="0.32989690721649484"/>
  </r>
  <r>
    <x v="22"/>
    <x v="58"/>
    <s v="HANOI"/>
    <n v="16"/>
    <n v="12"/>
    <m/>
    <m/>
    <n v="0"/>
    <n v="2436"/>
    <n v="2133"/>
    <n v="98"/>
    <n v="4.5944678856071258E-2"/>
    <n v="53"/>
    <n v="47"/>
    <n v="2.1047917599641738E-2"/>
    <n v="2452"/>
    <n v="2198"/>
    <n v="47"/>
    <n v="2.0935412026726059E-2"/>
  </r>
  <r>
    <x v="22"/>
    <x v="136"/>
    <s v="HARARE"/>
    <m/>
    <m/>
    <m/>
    <m/>
    <s v=""/>
    <n v="857"/>
    <n v="771"/>
    <n v="39"/>
    <n v="5.0583657587548639E-2"/>
    <m/>
    <n v="37"/>
    <n v="4.5792079207920791E-2"/>
    <n v="857"/>
    <n v="771"/>
    <n v="37"/>
    <n v="4.5792079207920791E-2"/>
  </r>
  <r>
    <x v="23"/>
    <x v="3"/>
    <s v="CANBERRA"/>
    <m/>
    <m/>
    <m/>
    <m/>
    <s v=""/>
    <n v="4"/>
    <n v="3"/>
    <n v="1"/>
    <n v="0.33333333333333331"/>
    <m/>
    <m/>
    <n v="0"/>
    <n v="4"/>
    <n v="3"/>
    <s v=""/>
    <s v=""/>
  </r>
  <r>
    <x v="23"/>
    <x v="92"/>
    <s v="DHAKA"/>
    <m/>
    <m/>
    <m/>
    <m/>
    <s v=""/>
    <n v="7953"/>
    <n v="4568"/>
    <n v="849"/>
    <n v="0.18585814360770578"/>
    <n v="4"/>
    <n v="3111"/>
    <n v="0.40491995314330342"/>
    <n v="7953"/>
    <n v="4572"/>
    <n v="3111"/>
    <n v="0.40491995314330342"/>
  </r>
  <r>
    <x v="23"/>
    <x v="5"/>
    <s v="SARAJEVO"/>
    <m/>
    <m/>
    <m/>
    <m/>
    <s v=""/>
    <n v="6"/>
    <n v="6"/>
    <n v="1"/>
    <n v="0.16666666666666666"/>
    <m/>
    <m/>
    <n v="0"/>
    <n v="6"/>
    <n v="6"/>
    <s v=""/>
    <s v=""/>
  </r>
  <r>
    <x v="23"/>
    <x v="9"/>
    <s v="SANTIAGO DE CHILE"/>
    <m/>
    <m/>
    <m/>
    <m/>
    <s v=""/>
    <n v="29"/>
    <n v="29"/>
    <n v="17"/>
    <n v="0.58620689655172409"/>
    <m/>
    <n v="1"/>
    <n v="3.3333333333333333E-2"/>
    <n v="29"/>
    <n v="29"/>
    <n v="1"/>
    <n v="3.3333333333333333E-2"/>
  </r>
  <r>
    <x v="23"/>
    <x v="10"/>
    <s v="BEIJING"/>
    <m/>
    <m/>
    <m/>
    <m/>
    <s v=""/>
    <n v="1368"/>
    <n v="850"/>
    <n v="272"/>
    <n v="0.32"/>
    <m/>
    <n v="499"/>
    <n v="0.36990363232023721"/>
    <n v="1368"/>
    <n v="850"/>
    <n v="499"/>
    <n v="0.36990363232023721"/>
  </r>
  <r>
    <x v="23"/>
    <x v="10"/>
    <s v="SHANGHAI"/>
    <m/>
    <m/>
    <m/>
    <m/>
    <s v=""/>
    <n v="1227"/>
    <n v="1162"/>
    <n v="667"/>
    <n v="0.5740103270223752"/>
    <m/>
    <n v="34"/>
    <n v="2.8428093645484948E-2"/>
    <n v="1227"/>
    <n v="1162"/>
    <n v="34"/>
    <n v="2.8428093645484948E-2"/>
  </r>
  <r>
    <x v="23"/>
    <x v="11"/>
    <s v="BOGOTA"/>
    <m/>
    <m/>
    <m/>
    <m/>
    <s v=""/>
    <n v="1299"/>
    <n v="989"/>
    <n v="350"/>
    <n v="0.35389282103134478"/>
    <m/>
    <n v="376"/>
    <n v="0.27545787545787548"/>
    <n v="1299"/>
    <n v="989"/>
    <n v="376"/>
    <n v="0.27545787545787548"/>
  </r>
  <r>
    <x v="23"/>
    <x v="13"/>
    <s v="HAVANA"/>
    <m/>
    <m/>
    <m/>
    <m/>
    <s v=""/>
    <n v="1640"/>
    <n v="1090"/>
    <n v="53"/>
    <n v="4.8623853211009177E-2"/>
    <m/>
    <n v="565"/>
    <n v="0.34138972809667673"/>
    <n v="1640"/>
    <n v="1090"/>
    <n v="565"/>
    <n v="0.34138972809667673"/>
  </r>
  <r>
    <x v="23"/>
    <x v="15"/>
    <s v="CAIRO"/>
    <m/>
    <m/>
    <m/>
    <m/>
    <s v=""/>
    <n v="3275"/>
    <n v="2225"/>
    <n v="716"/>
    <n v="0.32179775280898876"/>
    <n v="39"/>
    <n v="945"/>
    <n v="0.29448426301028358"/>
    <n v="3275"/>
    <n v="2264"/>
    <n v="945"/>
    <n v="0.29448426301028358"/>
  </r>
  <r>
    <x v="23"/>
    <x v="16"/>
    <s v="ADDIS ABEBA"/>
    <m/>
    <m/>
    <m/>
    <m/>
    <s v=""/>
    <n v="39"/>
    <n v="24"/>
    <n v="3"/>
    <n v="0.125"/>
    <m/>
    <n v="21"/>
    <n v="0.46666666666666667"/>
    <n v="39"/>
    <n v="24"/>
    <n v="21"/>
    <n v="0.46666666666666667"/>
  </r>
  <r>
    <x v="23"/>
    <x v="68"/>
    <s v="PARIS"/>
    <m/>
    <m/>
    <m/>
    <m/>
    <s v=""/>
    <n v="4"/>
    <n v="1"/>
    <m/>
    <n v="0"/>
    <m/>
    <n v="3"/>
    <n v="0.75"/>
    <n v="4"/>
    <n v="1"/>
    <n v="3"/>
    <n v="0.75"/>
  </r>
  <r>
    <x v="23"/>
    <x v="18"/>
    <s v="BERLIN"/>
    <m/>
    <m/>
    <m/>
    <m/>
    <s v=""/>
    <n v="11"/>
    <n v="2"/>
    <m/>
    <n v="0"/>
    <m/>
    <n v="3"/>
    <n v="0.6"/>
    <n v="11"/>
    <n v="2"/>
    <n v="3"/>
    <n v="0.6"/>
  </r>
  <r>
    <x v="23"/>
    <x v="69"/>
    <s v="ATHENS"/>
    <m/>
    <m/>
    <m/>
    <m/>
    <s v=""/>
    <n v="8"/>
    <n v="2"/>
    <n v="1"/>
    <n v="0.5"/>
    <m/>
    <n v="5"/>
    <n v="0.7142857142857143"/>
    <n v="8"/>
    <n v="2"/>
    <n v="5"/>
    <n v="0.7142857142857143"/>
  </r>
  <r>
    <x v="23"/>
    <x v="116"/>
    <s v="GUATEMALA CITY"/>
    <m/>
    <m/>
    <m/>
    <m/>
    <s v=""/>
    <n v="18"/>
    <n v="16"/>
    <n v="3"/>
    <n v="0.1875"/>
    <m/>
    <m/>
    <n v="0"/>
    <n v="18"/>
    <n v="16"/>
    <s v=""/>
    <s v=""/>
  </r>
  <r>
    <x v="23"/>
    <x v="20"/>
    <s v="NEW DELHI"/>
    <m/>
    <m/>
    <m/>
    <m/>
    <s v=""/>
    <n v="27775"/>
    <n v="22261"/>
    <n v="8910"/>
    <n v="0.40025156102600962"/>
    <m/>
    <n v="5110"/>
    <n v="0.18669394614738227"/>
    <n v="27775"/>
    <n v="22261"/>
    <n v="5110"/>
    <n v="0.18669394614738227"/>
  </r>
  <r>
    <x v="23"/>
    <x v="21"/>
    <s v="JAKARTA"/>
    <m/>
    <m/>
    <m/>
    <m/>
    <s v=""/>
    <n v="4"/>
    <n v="4"/>
    <n v="4"/>
    <n v="1"/>
    <m/>
    <m/>
    <n v="0"/>
    <n v="4"/>
    <n v="4"/>
    <s v=""/>
    <s v=""/>
  </r>
  <r>
    <x v="23"/>
    <x v="22"/>
    <s v="TEHERAN"/>
    <m/>
    <m/>
    <m/>
    <m/>
    <s v=""/>
    <n v="7116"/>
    <n v="2348"/>
    <n v="414"/>
    <n v="0.17632027257240204"/>
    <n v="15"/>
    <n v="3583"/>
    <n v="0.60258997645475953"/>
    <n v="7116"/>
    <n v="2363"/>
    <n v="3583"/>
    <n v="0.60258997645475953"/>
  </r>
  <r>
    <x v="23"/>
    <x v="87"/>
    <s v="BAGHDAD"/>
    <m/>
    <m/>
    <m/>
    <m/>
    <s v=""/>
    <n v="150"/>
    <n v="139"/>
    <n v="10"/>
    <n v="7.1942446043165464E-2"/>
    <n v="2"/>
    <n v="2"/>
    <n v="1.3986013986013986E-2"/>
    <n v="150"/>
    <n v="141"/>
    <n v="2"/>
    <n v="1.3986013986013986E-2"/>
  </r>
  <r>
    <x v="23"/>
    <x v="24"/>
    <s v="JERUSALEM"/>
    <m/>
    <m/>
    <m/>
    <m/>
    <s v=""/>
    <n v="627"/>
    <n v="279"/>
    <n v="65"/>
    <n v="0.23297491039426524"/>
    <n v="22"/>
    <n v="317"/>
    <n v="0.51294498381877018"/>
    <n v="627"/>
    <n v="301"/>
    <n v="317"/>
    <n v="0.51294498381877018"/>
  </r>
  <r>
    <x v="23"/>
    <x v="24"/>
    <s v="TEL AVIV"/>
    <m/>
    <m/>
    <m/>
    <m/>
    <s v=""/>
    <n v="38"/>
    <n v="35"/>
    <n v="8"/>
    <n v="0.22857142857142856"/>
    <m/>
    <n v="3"/>
    <n v="7.8947368421052627E-2"/>
    <n v="38"/>
    <n v="35"/>
    <n v="3"/>
    <n v="7.8947368421052627E-2"/>
  </r>
  <r>
    <x v="23"/>
    <x v="71"/>
    <s v="ROME"/>
    <m/>
    <m/>
    <m/>
    <m/>
    <s v=""/>
    <n v="12"/>
    <n v="7"/>
    <n v="3"/>
    <n v="0.42857142857142855"/>
    <m/>
    <n v="4"/>
    <n v="0.36363636363636365"/>
    <n v="12"/>
    <n v="7"/>
    <n v="4"/>
    <n v="0.36363636363636365"/>
  </r>
  <r>
    <x v="23"/>
    <x v="25"/>
    <s v="TOKYO"/>
    <m/>
    <m/>
    <m/>
    <m/>
    <s v=""/>
    <n v="195"/>
    <n v="130"/>
    <n v="17"/>
    <n v="0.13076923076923078"/>
    <m/>
    <n v="31"/>
    <n v="0.19254658385093168"/>
    <n v="195"/>
    <n v="130"/>
    <n v="31"/>
    <n v="0.19254658385093168"/>
  </r>
  <r>
    <x v="23"/>
    <x v="26"/>
    <s v="AMMAN"/>
    <m/>
    <m/>
    <m/>
    <m/>
    <s v=""/>
    <n v="1214"/>
    <n v="702"/>
    <n v="133"/>
    <n v="0.18945868945868946"/>
    <n v="16"/>
    <n v="482"/>
    <n v="0.40166666666666667"/>
    <n v="1214"/>
    <n v="718"/>
    <n v="482"/>
    <n v="0.40166666666666667"/>
  </r>
  <r>
    <x v="23"/>
    <x v="28"/>
    <s v="NAIROBI"/>
    <m/>
    <m/>
    <m/>
    <m/>
    <s v=""/>
    <n v="12973"/>
    <n v="7832"/>
    <n v="1965"/>
    <n v="0.25089376915219613"/>
    <n v="59"/>
    <n v="4698"/>
    <n v="0.37318293748510606"/>
    <n v="12973"/>
    <n v="7891"/>
    <n v="4698"/>
    <n v="0.37318293748510606"/>
  </r>
  <r>
    <x v="23"/>
    <x v="30"/>
    <s v="BEIRUT"/>
    <m/>
    <m/>
    <m/>
    <m/>
    <s v=""/>
    <n v="2107"/>
    <n v="460"/>
    <n v="199"/>
    <n v="0.43260869565217391"/>
    <n v="46"/>
    <n v="1612"/>
    <n v="0.76109537299339003"/>
    <n v="2107"/>
    <n v="506"/>
    <n v="1612"/>
    <n v="0.76109537299339003"/>
  </r>
  <r>
    <x v="23"/>
    <x v="162"/>
    <s v="MONROVIA"/>
    <m/>
    <m/>
    <m/>
    <m/>
    <s v=""/>
    <n v="219"/>
    <n v="207"/>
    <n v="9"/>
    <n v="4.3478260869565216E-2"/>
    <m/>
    <n v="2"/>
    <n v="9.5693779904306216E-3"/>
    <n v="219"/>
    <n v="207"/>
    <n v="2"/>
    <n v="9.5693779904306216E-3"/>
  </r>
  <r>
    <x v="23"/>
    <x v="33"/>
    <s v="RABAT"/>
    <m/>
    <m/>
    <m/>
    <m/>
    <s v=""/>
    <n v="2933"/>
    <n v="1922"/>
    <n v="799"/>
    <n v="0.41571279916753384"/>
    <n v="2"/>
    <n v="921"/>
    <n v="0.32372583479789102"/>
    <n v="2933"/>
    <n v="1924"/>
    <n v="921"/>
    <n v="0.32372583479789102"/>
  </r>
  <r>
    <x v="23"/>
    <x v="34"/>
    <s v="ABUJA"/>
    <m/>
    <m/>
    <m/>
    <m/>
    <s v=""/>
    <n v="29"/>
    <n v="4"/>
    <m/>
    <n v="0"/>
    <m/>
    <n v="37"/>
    <n v="0.90243902439024393"/>
    <n v="29"/>
    <n v="4"/>
    <n v="37"/>
    <n v="0.90243902439024393"/>
  </r>
  <r>
    <x v="23"/>
    <x v="35"/>
    <s v="SKOPJE"/>
    <m/>
    <m/>
    <m/>
    <m/>
    <s v=""/>
    <n v="5957"/>
    <n v="32"/>
    <n v="16"/>
    <n v="0.5"/>
    <n v="5314"/>
    <n v="537"/>
    <n v="9.1279959204487504E-2"/>
    <n v="5957"/>
    <n v="5346"/>
    <n v="537"/>
    <n v="9.1279959204487504E-2"/>
  </r>
  <r>
    <x v="23"/>
    <x v="37"/>
    <s v="ISLAMABAD"/>
    <m/>
    <m/>
    <m/>
    <m/>
    <s v=""/>
    <n v="5907"/>
    <n v="1496"/>
    <n v="100"/>
    <n v="6.684491978609626E-2"/>
    <n v="1"/>
    <n v="4360"/>
    <n v="0.74440840020488308"/>
    <n v="5907"/>
    <n v="1497"/>
    <n v="4360"/>
    <n v="0.74440840020488308"/>
  </r>
  <r>
    <x v="23"/>
    <x v="40"/>
    <s v="BUCHAREST"/>
    <m/>
    <m/>
    <m/>
    <m/>
    <s v=""/>
    <n v="113"/>
    <n v="81"/>
    <n v="27"/>
    <n v="0.33333333333333331"/>
    <m/>
    <n v="26"/>
    <n v="0.24299065420560748"/>
    <n v="113"/>
    <n v="81"/>
    <n v="26"/>
    <n v="0.24299065420560748"/>
  </r>
  <r>
    <x v="23"/>
    <x v="41"/>
    <s v="MOSCOW"/>
    <m/>
    <m/>
    <m/>
    <m/>
    <s v=""/>
    <n v="7459"/>
    <n v="4902"/>
    <n v="2893"/>
    <n v="0.59016727866177066"/>
    <n v="5"/>
    <n v="2186"/>
    <n v="0.3081911743972931"/>
    <n v="7459"/>
    <n v="4907"/>
    <n v="2186"/>
    <n v="0.3081911743972931"/>
  </r>
  <r>
    <x v="23"/>
    <x v="42"/>
    <s v="RIYADH"/>
    <m/>
    <m/>
    <m/>
    <m/>
    <s v=""/>
    <n v="1759"/>
    <n v="1486"/>
    <n v="618"/>
    <n v="0.4158815612382234"/>
    <n v="14"/>
    <n v="239"/>
    <n v="0.1374353076480736"/>
    <n v="1759"/>
    <n v="1500"/>
    <n v="239"/>
    <n v="0.1374353076480736"/>
  </r>
  <r>
    <x v="23"/>
    <x v="44"/>
    <s v="BELGRADE"/>
    <m/>
    <m/>
    <m/>
    <m/>
    <s v=""/>
    <n v="63"/>
    <n v="44"/>
    <n v="25"/>
    <n v="0.56818181818181823"/>
    <n v="1"/>
    <n v="18"/>
    <n v="0.2857142857142857"/>
    <n v="63"/>
    <n v="45"/>
    <n v="18"/>
    <n v="0.2857142857142857"/>
  </r>
  <r>
    <x v="23"/>
    <x v="47"/>
    <s v="PRETORIA"/>
    <m/>
    <m/>
    <m/>
    <m/>
    <s v=""/>
    <n v="1"/>
    <n v="1"/>
    <n v="1"/>
    <n v="1"/>
    <m/>
    <m/>
    <n v="0"/>
    <n v="1"/>
    <n v="1"/>
    <s v=""/>
    <s v=""/>
  </r>
  <r>
    <x v="23"/>
    <x v="48"/>
    <s v="SEOUL"/>
    <m/>
    <m/>
    <m/>
    <m/>
    <s v=""/>
    <n v="190"/>
    <n v="159"/>
    <n v="40"/>
    <n v="0.25157232704402516"/>
    <m/>
    <n v="5"/>
    <n v="3.048780487804878E-2"/>
    <n v="190"/>
    <n v="159"/>
    <n v="5"/>
    <n v="3.048780487804878E-2"/>
  </r>
  <r>
    <x v="23"/>
    <x v="80"/>
    <s v="MADRID"/>
    <m/>
    <m/>
    <m/>
    <m/>
    <s v=""/>
    <n v="24"/>
    <n v="23"/>
    <m/>
    <n v="0"/>
    <m/>
    <m/>
    <n v="0"/>
    <n v="24"/>
    <n v="23"/>
    <s v=""/>
    <s v=""/>
  </r>
  <r>
    <x v="23"/>
    <x v="130"/>
    <s v="KHARTOUM"/>
    <m/>
    <m/>
    <m/>
    <m/>
    <s v=""/>
    <n v="302"/>
    <n v="136"/>
    <n v="21"/>
    <n v="0.15441176470588236"/>
    <n v="5"/>
    <n v="158"/>
    <n v="0.52842809364548493"/>
    <n v="302"/>
    <n v="141"/>
    <n v="158"/>
    <n v="0.52842809364548493"/>
  </r>
  <r>
    <x v="23"/>
    <x v="82"/>
    <s v="DAR ES SALAAM"/>
    <m/>
    <m/>
    <m/>
    <m/>
    <s v=""/>
    <n v="1"/>
    <m/>
    <m/>
    <s v=""/>
    <m/>
    <m/>
    <s v=""/>
    <n v="1"/>
    <s v=""/>
    <s v=""/>
    <s v=""/>
  </r>
  <r>
    <x v="23"/>
    <x v="51"/>
    <s v="BANGKOK"/>
    <m/>
    <m/>
    <m/>
    <m/>
    <s v=""/>
    <n v="15934"/>
    <n v="11977"/>
    <n v="1348"/>
    <n v="0.11254905235033814"/>
    <n v="1"/>
    <n v="3849"/>
    <n v="0.24319201364756429"/>
    <n v="15934"/>
    <n v="11978"/>
    <n v="3849"/>
    <n v="0.24319201364756429"/>
  </r>
  <r>
    <x v="23"/>
    <x v="53"/>
    <s v="ISTANBUL"/>
    <m/>
    <m/>
    <m/>
    <m/>
    <s v=""/>
    <n v="13553"/>
    <n v="10529"/>
    <n v="6566"/>
    <n v="0.62361097920030395"/>
    <n v="3"/>
    <n v="3100"/>
    <n v="0.22740610328638497"/>
    <n v="13553"/>
    <n v="10532"/>
    <n v="3100"/>
    <n v="0.22740610328638497"/>
  </r>
  <r>
    <x v="23"/>
    <x v="54"/>
    <s v="KYIV"/>
    <m/>
    <m/>
    <m/>
    <m/>
    <s v=""/>
    <n v="9"/>
    <n v="5"/>
    <n v="4"/>
    <n v="0.8"/>
    <m/>
    <n v="4"/>
    <n v="0.44444444444444442"/>
    <n v="9"/>
    <n v="5"/>
    <n v="4"/>
    <n v="0.44444444444444442"/>
  </r>
  <r>
    <x v="23"/>
    <x v="55"/>
    <s v="ABU DHABI"/>
    <m/>
    <m/>
    <m/>
    <m/>
    <s v=""/>
    <n v="3566"/>
    <n v="2516"/>
    <n v="858"/>
    <n v="0.3410174880763116"/>
    <n v="10"/>
    <n v="984"/>
    <n v="0.28034188034188035"/>
    <n v="3566"/>
    <n v="2526"/>
    <n v="984"/>
    <n v="0.28034188034188035"/>
  </r>
  <r>
    <x v="23"/>
    <x v="56"/>
    <s v="LONDON"/>
    <m/>
    <m/>
    <m/>
    <m/>
    <s v=""/>
    <n v="6394"/>
    <n v="5559"/>
    <n v="1291"/>
    <n v="0.23223601367152366"/>
    <n v="16"/>
    <n v="671"/>
    <n v="0.10742875440281781"/>
    <n v="6394"/>
    <n v="5575"/>
    <n v="671"/>
    <n v="0.10742875440281781"/>
  </r>
  <r>
    <x v="23"/>
    <x v="57"/>
    <s v="WASHINGTON, DC"/>
    <m/>
    <m/>
    <m/>
    <m/>
    <s v=""/>
    <n v="2441"/>
    <n v="2869"/>
    <n v="704"/>
    <n v="0.24538166608574416"/>
    <n v="4"/>
    <n v="150"/>
    <n v="4.9619583195501159E-2"/>
    <n v="2441"/>
    <n v="2873"/>
    <n v="150"/>
    <n v="4.9619583195501159E-2"/>
  </r>
  <r>
    <x v="24"/>
    <x v="1"/>
    <s v="ALGIERS"/>
    <n v="0"/>
    <n v="0"/>
    <n v="0"/>
    <n v="0"/>
    <s v=""/>
    <n v="3644"/>
    <n v="2171"/>
    <n v="1615"/>
    <n v="0.74389682174113314"/>
    <n v="18"/>
    <n v="1455"/>
    <n v="0.39928649835345775"/>
    <n v="3644"/>
    <n v="2189"/>
    <n v="1455"/>
    <n v="0.39928649835345775"/>
  </r>
  <r>
    <x v="24"/>
    <x v="2"/>
    <s v="BUENOS AIRES"/>
    <n v="0"/>
    <n v="0"/>
    <n v="0"/>
    <n v="0"/>
    <s v=""/>
    <n v="20"/>
    <n v="13"/>
    <n v="6"/>
    <n v="0.46153846153846156"/>
    <n v="0"/>
    <n v="7"/>
    <n v="0.35"/>
    <n v="20"/>
    <n v="13"/>
    <n v="7"/>
    <n v="0.35"/>
  </r>
  <r>
    <x v="24"/>
    <x v="3"/>
    <s v="SYDNEY"/>
    <n v="0"/>
    <n v="0"/>
    <n v="0"/>
    <n v="0"/>
    <s v=""/>
    <n v="772"/>
    <n v="768"/>
    <n v="753"/>
    <n v="0.98046875"/>
    <n v="3"/>
    <n v="1"/>
    <n v="1.2953367875647669E-3"/>
    <n v="772"/>
    <n v="771"/>
    <n v="1"/>
    <n v="1.2953367875647669E-3"/>
  </r>
  <r>
    <x v="24"/>
    <x v="60"/>
    <s v="VIENNA"/>
    <n v="0"/>
    <n v="0"/>
    <n v="0"/>
    <n v="0"/>
    <s v=""/>
    <n v="383"/>
    <n v="382"/>
    <n v="379"/>
    <n v="0.99214659685863871"/>
    <n v="1"/>
    <n v="0"/>
    <n v="0"/>
    <n v="383"/>
    <n v="383"/>
    <s v=""/>
    <s v=""/>
  </r>
  <r>
    <x v="24"/>
    <x v="4"/>
    <s v="BAKU"/>
    <n v="0"/>
    <n v="0"/>
    <n v="0"/>
    <n v="0"/>
    <s v=""/>
    <n v="2822"/>
    <n v="2745"/>
    <n v="2050"/>
    <n v="0.74681238615664847"/>
    <n v="0"/>
    <n v="77"/>
    <n v="2.7285613040396881E-2"/>
    <n v="2822"/>
    <n v="2745"/>
    <n v="77"/>
    <n v="2.7285613040396881E-2"/>
  </r>
  <r>
    <x v="24"/>
    <x v="92"/>
    <s v="DHAKA"/>
    <n v="0"/>
    <n v="0"/>
    <n v="0"/>
    <n v="0"/>
    <s v=""/>
    <n v="1266"/>
    <n v="1037"/>
    <n v="571"/>
    <n v="0.5506268081002893"/>
    <n v="10"/>
    <n v="219"/>
    <n v="0.17298578199052134"/>
    <n v="1266"/>
    <n v="1047"/>
    <n v="219"/>
    <n v="0.17298578199052134"/>
  </r>
  <r>
    <x v="24"/>
    <x v="6"/>
    <s v="RIO DE JANEIRO"/>
    <n v="0"/>
    <n v="0"/>
    <n v="0"/>
    <n v="0"/>
    <s v=""/>
    <n v="17"/>
    <n v="12"/>
    <n v="10"/>
    <n v="0.83333333333333337"/>
    <n v="0"/>
    <n v="5"/>
    <n v="0.29411764705882354"/>
    <n v="17"/>
    <n v="12"/>
    <n v="5"/>
    <n v="0.29411764705882354"/>
  </r>
  <r>
    <x v="24"/>
    <x v="6"/>
    <s v="SAO PAULO"/>
    <n v="0"/>
    <n v="0"/>
    <n v="0"/>
    <n v="0"/>
    <s v=""/>
    <n v="76"/>
    <n v="64"/>
    <n v="56"/>
    <n v="0.875"/>
    <n v="1"/>
    <n v="11"/>
    <n v="0.14473684210526316"/>
    <n v="76"/>
    <n v="65"/>
    <n v="11"/>
    <n v="0.14473684210526316"/>
  </r>
  <r>
    <x v="24"/>
    <x v="64"/>
    <s v="YAONDE"/>
    <n v="0"/>
    <n v="0"/>
    <n v="0"/>
    <n v="0"/>
    <s v=""/>
    <n v="1191"/>
    <n v="973"/>
    <n v="220"/>
    <n v="0.22610483042137719"/>
    <n v="0"/>
    <n v="218"/>
    <n v="0.18303946263643997"/>
    <n v="1191"/>
    <n v="973"/>
    <n v="218"/>
    <n v="0.18303946263643997"/>
  </r>
  <r>
    <x v="24"/>
    <x v="8"/>
    <s v="MONTREAL"/>
    <n v="2"/>
    <n v="2"/>
    <n v="1"/>
    <n v="0"/>
    <n v="0"/>
    <n v="1276"/>
    <n v="1244"/>
    <n v="1241"/>
    <n v="0.997588424437299"/>
    <n v="20"/>
    <n v="12"/>
    <n v="9.4043887147335428E-3"/>
    <n v="1278"/>
    <n v="1266"/>
    <n v="12"/>
    <n v="9.3896713615023476E-3"/>
  </r>
  <r>
    <x v="24"/>
    <x v="8"/>
    <s v="OTTAWA"/>
    <n v="0"/>
    <n v="0"/>
    <n v="0"/>
    <n v="0"/>
    <s v=""/>
    <n v="3"/>
    <n v="3"/>
    <n v="3"/>
    <n v="1"/>
    <n v="0"/>
    <n v="0"/>
    <n v="0"/>
    <n v="3"/>
    <n v="3"/>
    <s v=""/>
    <s v=""/>
  </r>
  <r>
    <x v="24"/>
    <x v="8"/>
    <s v="VANCOUVER"/>
    <n v="1"/>
    <n v="1"/>
    <n v="0"/>
    <n v="0"/>
    <n v="0"/>
    <n v="2462"/>
    <n v="2418"/>
    <n v="1433"/>
    <n v="0.59263854425144746"/>
    <n v="3"/>
    <n v="41"/>
    <n v="1.6653127538586516E-2"/>
    <n v="2463"/>
    <n v="2422"/>
    <n v="41"/>
    <n v="1.664636622005684E-2"/>
  </r>
  <r>
    <x v="24"/>
    <x v="9"/>
    <s v="SANTIAGO DE CHILE"/>
    <n v="0"/>
    <n v="0"/>
    <n v="0"/>
    <n v="0"/>
    <s v=""/>
    <n v="31"/>
    <n v="28"/>
    <n v="24"/>
    <n v="0.8571428571428571"/>
    <n v="0"/>
    <n v="3"/>
    <n v="9.6774193548387094E-2"/>
    <n v="31"/>
    <n v="28"/>
    <n v="3"/>
    <n v="9.6774193548387094E-2"/>
  </r>
  <r>
    <x v="24"/>
    <x v="10"/>
    <s v="BEIJING"/>
    <n v="0"/>
    <n v="0"/>
    <n v="0"/>
    <n v="0"/>
    <s v=""/>
    <n v="1164"/>
    <n v="1025"/>
    <n v="677"/>
    <n v="0.66048780487804881"/>
    <n v="0"/>
    <n v="139"/>
    <n v="0.11941580756013746"/>
    <n v="1164"/>
    <n v="1025"/>
    <n v="139"/>
    <n v="0.11941580756013746"/>
  </r>
  <r>
    <x v="24"/>
    <x v="10"/>
    <s v="GUANGZHOU (CANTON)"/>
    <n v="0"/>
    <n v="0"/>
    <n v="0"/>
    <n v="0"/>
    <s v=""/>
    <n v="675"/>
    <n v="592"/>
    <n v="307"/>
    <n v="0.51858108108108103"/>
    <n v="0"/>
    <n v="83"/>
    <n v="0.12296296296296297"/>
    <n v="675"/>
    <n v="592"/>
    <n v="83"/>
    <n v="0.12296296296296297"/>
  </r>
  <r>
    <x v="24"/>
    <x v="10"/>
    <s v="SHANGHAI"/>
    <n v="0"/>
    <n v="0"/>
    <n v="0"/>
    <n v="0"/>
    <s v=""/>
    <n v="1325"/>
    <n v="1285"/>
    <n v="774"/>
    <n v="0.60233463035019452"/>
    <n v="0"/>
    <n v="40"/>
    <n v="3.0188679245283019E-2"/>
    <n v="1325"/>
    <n v="1285"/>
    <n v="40"/>
    <n v="3.0188679245283019E-2"/>
  </r>
  <r>
    <x v="24"/>
    <x v="11"/>
    <s v="BOGOTA"/>
    <n v="0"/>
    <n v="0"/>
    <n v="0"/>
    <n v="0"/>
    <s v=""/>
    <n v="19"/>
    <n v="18"/>
    <n v="8"/>
    <n v="0.44444444444444442"/>
    <n v="0"/>
    <n v="1"/>
    <n v="5.2631578947368418E-2"/>
    <n v="19"/>
    <n v="18"/>
    <n v="1"/>
    <n v="5.2631578947368418E-2"/>
  </r>
  <r>
    <x v="24"/>
    <x v="65"/>
    <s v="KINSHASA"/>
    <n v="0"/>
    <n v="0"/>
    <n v="0"/>
    <n v="0"/>
    <s v=""/>
    <n v="1120"/>
    <n v="641"/>
    <n v="249"/>
    <n v="0.38845553822152884"/>
    <n v="14"/>
    <n v="465"/>
    <n v="0.41517857142857145"/>
    <n v="1120"/>
    <n v="655"/>
    <n v="465"/>
    <n v="0.41517857142857145"/>
  </r>
  <r>
    <x v="24"/>
    <x v="138"/>
    <s v="SAN JOSE"/>
    <n v="1"/>
    <n v="1"/>
    <n v="1"/>
    <n v="0"/>
    <n v="0"/>
    <n v="34"/>
    <n v="33"/>
    <n v="22"/>
    <n v="0.66666666666666663"/>
    <n v="0"/>
    <n v="1"/>
    <n v="2.9411764705882353E-2"/>
    <n v="35"/>
    <n v="34"/>
    <n v="1"/>
    <n v="2.8571428571428571E-2"/>
  </r>
  <r>
    <x v="24"/>
    <x v="66"/>
    <s v="ABIDJAN"/>
    <n v="0"/>
    <n v="0"/>
    <n v="0"/>
    <n v="0"/>
    <s v=""/>
    <n v="1527"/>
    <n v="1156"/>
    <n v="610"/>
    <n v="0.52768166089965396"/>
    <n v="17"/>
    <n v="354"/>
    <n v="0.23182711198428291"/>
    <n v="1527"/>
    <n v="1173"/>
    <n v="354"/>
    <n v="0.23182711198428291"/>
  </r>
  <r>
    <x v="24"/>
    <x v="13"/>
    <s v="HAVANA"/>
    <n v="125"/>
    <n v="41"/>
    <n v="37"/>
    <n v="84"/>
    <n v="0.67200000000000004"/>
    <n v="1165"/>
    <n v="812"/>
    <n v="153"/>
    <n v="0.18842364532019704"/>
    <n v="0"/>
    <n v="353"/>
    <n v="0.30300429184549355"/>
    <n v="1290"/>
    <n v="853"/>
    <n v="437"/>
    <n v="0.33875968992248062"/>
  </r>
  <r>
    <x v="24"/>
    <x v="112"/>
    <s v="SANTO DOMINGO"/>
    <n v="1"/>
    <n v="0"/>
    <n v="0"/>
    <n v="1"/>
    <n v="1"/>
    <n v="1614"/>
    <n v="1348"/>
    <n v="262"/>
    <n v="0.1943620178041543"/>
    <n v="0"/>
    <n v="266"/>
    <n v="0.16480793060718713"/>
    <n v="1615"/>
    <n v="1348"/>
    <n v="267"/>
    <n v="0.16532507739938079"/>
  </r>
  <r>
    <x v="24"/>
    <x v="113"/>
    <s v="GUAYAQUIL"/>
    <n v="0"/>
    <n v="0"/>
    <n v="0"/>
    <n v="0"/>
    <s v=""/>
    <n v="1977"/>
    <n v="1762"/>
    <n v="1760"/>
    <n v="0.99886492622020429"/>
    <n v="0"/>
    <n v="215"/>
    <n v="0.10875063227111785"/>
    <n v="1977"/>
    <n v="1762"/>
    <n v="215"/>
    <n v="0.10875063227111785"/>
  </r>
  <r>
    <x v="24"/>
    <x v="15"/>
    <s v="CAIRO"/>
    <n v="0"/>
    <n v="0"/>
    <n v="0"/>
    <n v="0"/>
    <s v=""/>
    <n v="5439"/>
    <n v="4343"/>
    <n v="1385"/>
    <n v="0.31890398342159798"/>
    <n v="89"/>
    <n v="1007"/>
    <n v="0.18514432800147085"/>
    <n v="5439"/>
    <n v="4432"/>
    <n v="1007"/>
    <n v="0.18514432800147085"/>
  </r>
  <r>
    <x v="24"/>
    <x v="16"/>
    <s v="ADDIS ABEBA"/>
    <n v="0"/>
    <n v="0"/>
    <n v="0"/>
    <n v="0"/>
    <s v=""/>
    <n v="891"/>
    <n v="761"/>
    <n v="140"/>
    <n v="0.18396846254927726"/>
    <n v="39"/>
    <n v="91"/>
    <n v="0.10213243546576879"/>
    <n v="891"/>
    <n v="800"/>
    <n v="91"/>
    <n v="0.10213243546576879"/>
  </r>
  <r>
    <x v="24"/>
    <x v="68"/>
    <s v="PARIS"/>
    <n v="0"/>
    <n v="0"/>
    <n v="0"/>
    <n v="0"/>
    <s v=""/>
    <n v="11"/>
    <n v="10"/>
    <n v="10"/>
    <n v="1"/>
    <n v="1"/>
    <n v="0"/>
    <n v="0"/>
    <n v="11"/>
    <n v="11"/>
    <s v=""/>
    <s v=""/>
  </r>
  <r>
    <x v="24"/>
    <x v="17"/>
    <s v="TBILISSI"/>
    <n v="0"/>
    <n v="0"/>
    <n v="0"/>
    <n v="0"/>
    <s v=""/>
    <n v="298"/>
    <n v="265"/>
    <n v="184"/>
    <n v="0.69433962264150939"/>
    <n v="8"/>
    <n v="25"/>
    <n v="8.3892617449664433E-2"/>
    <n v="298"/>
    <n v="273"/>
    <n v="25"/>
    <n v="8.3892617449664433E-2"/>
  </r>
  <r>
    <x v="24"/>
    <x v="18"/>
    <s v="BERLIN"/>
    <n v="0"/>
    <n v="0"/>
    <n v="0"/>
    <n v="0"/>
    <s v=""/>
    <n v="1"/>
    <n v="1"/>
    <n v="1"/>
    <n v="1"/>
    <n v="0"/>
    <n v="0"/>
    <n v="0"/>
    <n v="1"/>
    <n v="1"/>
    <s v=""/>
    <s v=""/>
  </r>
  <r>
    <x v="24"/>
    <x v="18"/>
    <s v="FRANKFURT/MAIN"/>
    <n v="0"/>
    <n v="0"/>
    <n v="0"/>
    <n v="0"/>
    <s v=""/>
    <n v="6"/>
    <n v="6"/>
    <n v="4"/>
    <n v="0.66666666666666663"/>
    <n v="0"/>
    <n v="0"/>
    <n v="0"/>
    <n v="6"/>
    <n v="6"/>
    <s v=""/>
    <s v=""/>
  </r>
  <r>
    <x v="24"/>
    <x v="18"/>
    <s v="MUNICH"/>
    <n v="0"/>
    <n v="0"/>
    <n v="0"/>
    <n v="0"/>
    <s v=""/>
    <n v="1"/>
    <n v="1"/>
    <n v="1"/>
    <n v="1"/>
    <n v="0"/>
    <n v="0"/>
    <n v="0"/>
    <n v="1"/>
    <n v="1"/>
    <s v=""/>
    <s v=""/>
  </r>
  <r>
    <x v="24"/>
    <x v="18"/>
    <s v="STUTTGART"/>
    <n v="0"/>
    <n v="0"/>
    <n v="0"/>
    <n v="0"/>
    <s v=""/>
    <n v="7"/>
    <n v="7"/>
    <n v="7"/>
    <n v="1"/>
    <n v="0"/>
    <n v="0"/>
    <n v="0"/>
    <n v="7"/>
    <n v="7"/>
    <s v=""/>
    <s v=""/>
  </r>
  <r>
    <x v="24"/>
    <x v="86"/>
    <s v="ACCRA"/>
    <n v="161"/>
    <n v="158"/>
    <n v="111"/>
    <n v="3"/>
    <n v="1.8633540372670808E-2"/>
    <n v="4077"/>
    <n v="2182"/>
    <n v="615"/>
    <n v="0.28185151237396883"/>
    <n v="0"/>
    <n v="1895"/>
    <n v="0.46480255089526612"/>
    <n v="4238"/>
    <n v="2340"/>
    <n v="1898"/>
    <n v="0.44785276073619634"/>
  </r>
  <r>
    <x v="24"/>
    <x v="19"/>
    <s v="HONG KONG"/>
    <n v="1"/>
    <n v="0"/>
    <n v="0"/>
    <n v="1"/>
    <n v="1"/>
    <n v="531"/>
    <n v="512"/>
    <n v="203"/>
    <n v="0.396484375"/>
    <n v="0"/>
    <n v="19"/>
    <n v="3.5781544256120526E-2"/>
    <n v="532"/>
    <n v="512"/>
    <n v="20"/>
    <n v="3.7593984962406013E-2"/>
  </r>
  <r>
    <x v="24"/>
    <x v="20"/>
    <s v="NEW DELHI"/>
    <n v="0"/>
    <n v="0"/>
    <n v="0"/>
    <n v="0"/>
    <s v=""/>
    <n v="106025"/>
    <n v="91989"/>
    <n v="77269"/>
    <n v="0.83998086727760923"/>
    <n v="52"/>
    <n v="13984"/>
    <n v="0.13189342136288612"/>
    <n v="106025"/>
    <n v="92041"/>
    <n v="13984"/>
    <n v="0.13189342136288612"/>
  </r>
  <r>
    <x v="24"/>
    <x v="21"/>
    <s v="JAKARTA"/>
    <n v="0"/>
    <n v="0"/>
    <n v="0"/>
    <n v="0"/>
    <s v=""/>
    <n v="18792"/>
    <n v="17643"/>
    <n v="2763"/>
    <n v="0.15660601938445842"/>
    <n v="672"/>
    <n v="477"/>
    <n v="2.5383141762452106E-2"/>
    <n v="18792"/>
    <n v="18315"/>
    <n v="477"/>
    <n v="2.5383141762452106E-2"/>
  </r>
  <r>
    <x v="24"/>
    <x v="22"/>
    <s v="TEHERAN"/>
    <n v="0"/>
    <n v="0"/>
    <n v="0"/>
    <n v="0"/>
    <s v=""/>
    <n v="9075"/>
    <n v="7054"/>
    <n v="1655"/>
    <n v="0.2346186560816558"/>
    <n v="149"/>
    <n v="1872"/>
    <n v="0.20628099173553718"/>
    <n v="9075"/>
    <n v="7203"/>
    <n v="1872"/>
    <n v="0.20628099173553718"/>
  </r>
  <r>
    <x v="24"/>
    <x v="24"/>
    <s v="TEL AVIV"/>
    <n v="0"/>
    <n v="0"/>
    <n v="0"/>
    <n v="0"/>
    <s v=""/>
    <n v="286"/>
    <n v="265"/>
    <n v="252"/>
    <n v="0.95094339622641511"/>
    <n v="0"/>
    <n v="21"/>
    <n v="7.3426573426573424E-2"/>
    <n v="286"/>
    <n v="265"/>
    <n v="21"/>
    <n v="7.3426573426573424E-2"/>
  </r>
  <r>
    <x v="24"/>
    <x v="71"/>
    <s v="MILAN"/>
    <n v="0"/>
    <n v="0"/>
    <n v="0"/>
    <n v="0"/>
    <s v=""/>
    <n v="2"/>
    <n v="0"/>
    <n v="0"/>
    <s v=""/>
    <n v="2"/>
    <n v="0"/>
    <n v="0"/>
    <n v="2"/>
    <n v="2"/>
    <s v=""/>
    <s v=""/>
  </r>
  <r>
    <x v="24"/>
    <x v="71"/>
    <s v="ROME"/>
    <n v="0"/>
    <n v="0"/>
    <n v="0"/>
    <n v="0"/>
    <s v=""/>
    <n v="16"/>
    <n v="1"/>
    <n v="1"/>
    <n v="1"/>
    <n v="15"/>
    <n v="0"/>
    <n v="0"/>
    <n v="16"/>
    <n v="16"/>
    <s v=""/>
    <s v=""/>
  </r>
  <r>
    <x v="24"/>
    <x v="25"/>
    <s v="TOKYO"/>
    <n v="1"/>
    <n v="1"/>
    <n v="1"/>
    <n v="0"/>
    <n v="0"/>
    <n v="613"/>
    <n v="524"/>
    <n v="403"/>
    <n v="0.76908396946564883"/>
    <n v="2"/>
    <n v="87"/>
    <n v="0.14192495921696574"/>
    <n v="614"/>
    <n v="527"/>
    <n v="87"/>
    <n v="0.14169381107491857"/>
  </r>
  <r>
    <x v="24"/>
    <x v="26"/>
    <s v="AMMAN"/>
    <n v="0"/>
    <n v="0"/>
    <n v="0"/>
    <n v="0"/>
    <s v=""/>
    <n v="2498"/>
    <n v="2281"/>
    <n v="1327"/>
    <n v="0.5817623849188952"/>
    <n v="69"/>
    <n v="148"/>
    <n v="5.9247397918334666E-2"/>
    <n v="2498"/>
    <n v="2350"/>
    <n v="148"/>
    <n v="5.9247397918334666E-2"/>
  </r>
  <r>
    <x v="24"/>
    <x v="27"/>
    <s v="ASTANA"/>
    <n v="0"/>
    <n v="0"/>
    <n v="0"/>
    <n v="0"/>
    <s v=""/>
    <n v="3021"/>
    <n v="2833"/>
    <n v="1374"/>
    <n v="0.48499823508648077"/>
    <n v="4"/>
    <n v="184"/>
    <n v="6.0906984442237667E-2"/>
    <n v="3021"/>
    <n v="2837"/>
    <n v="184"/>
    <n v="6.0906984442237667E-2"/>
  </r>
  <r>
    <x v="24"/>
    <x v="28"/>
    <s v="NAIROBI"/>
    <n v="0"/>
    <n v="0"/>
    <n v="0"/>
    <n v="0"/>
    <s v=""/>
    <n v="3394"/>
    <n v="3020"/>
    <n v="1883"/>
    <n v="0.62350993377483444"/>
    <n v="81"/>
    <n v="293"/>
    <n v="8.6328815556865057E-2"/>
    <n v="3394"/>
    <n v="3101"/>
    <n v="293"/>
    <n v="8.6328815556865057E-2"/>
  </r>
  <r>
    <x v="24"/>
    <x v="98"/>
    <s v="PRISTINA"/>
    <n v="0"/>
    <n v="0"/>
    <n v="0"/>
    <n v="0"/>
    <s v=""/>
    <n v="44453"/>
    <n v="606"/>
    <n v="606"/>
    <n v="1"/>
    <n v="38430"/>
    <n v="5417"/>
    <n v="0.12185904213438913"/>
    <n v="44453"/>
    <n v="39036"/>
    <n v="5417"/>
    <n v="0.12185904213438913"/>
  </r>
  <r>
    <x v="24"/>
    <x v="142"/>
    <s v="BISHKEK"/>
    <n v="0"/>
    <n v="0"/>
    <n v="0"/>
    <n v="0"/>
    <s v=""/>
    <n v="3835"/>
    <n v="2609"/>
    <n v="985"/>
    <n v="0.37753928708317364"/>
    <n v="13"/>
    <n v="1213"/>
    <n v="0.31629726205997394"/>
    <n v="3835"/>
    <n v="2622"/>
    <n v="1213"/>
    <n v="0.31629726205997394"/>
  </r>
  <r>
    <x v="24"/>
    <x v="30"/>
    <s v="BEIRUT"/>
    <n v="0"/>
    <n v="0"/>
    <n v="0"/>
    <n v="0"/>
    <s v=""/>
    <n v="2593"/>
    <n v="2097"/>
    <n v="1551"/>
    <n v="0.7396280400572246"/>
    <n v="56"/>
    <n v="440"/>
    <n v="0.16968762051677594"/>
    <n v="2593"/>
    <n v="2153"/>
    <n v="440"/>
    <n v="0.16968762051677594"/>
  </r>
  <r>
    <x v="24"/>
    <x v="121"/>
    <s v="ANTANANARIVO"/>
    <n v="0"/>
    <n v="0"/>
    <n v="0"/>
    <n v="0"/>
    <s v=""/>
    <n v="742"/>
    <n v="532"/>
    <n v="66"/>
    <n v="0.12406015037593984"/>
    <n v="0"/>
    <n v="210"/>
    <n v="0.28301886792452829"/>
    <n v="742"/>
    <n v="532"/>
    <n v="210"/>
    <n v="0.28301886792452829"/>
  </r>
  <r>
    <x v="24"/>
    <x v="32"/>
    <s v="MEXICO CITY"/>
    <n v="0"/>
    <n v="0"/>
    <n v="0"/>
    <n v="0"/>
    <s v=""/>
    <n v="111"/>
    <n v="109"/>
    <n v="51"/>
    <n v="0.46788990825688076"/>
    <n v="0"/>
    <n v="2"/>
    <n v="1.8018018018018018E-2"/>
    <n v="111"/>
    <n v="109"/>
    <n v="2"/>
    <n v="1.8018018018018018E-2"/>
  </r>
  <r>
    <x v="24"/>
    <x v="33"/>
    <s v="RABAT"/>
    <n v="0"/>
    <n v="0"/>
    <n v="0"/>
    <n v="0"/>
    <s v=""/>
    <n v="3356"/>
    <n v="2914"/>
    <n v="2721"/>
    <n v="0.9337680164722032"/>
    <n v="2"/>
    <n v="440"/>
    <n v="0.13110846245530394"/>
    <n v="3356"/>
    <n v="2916"/>
    <n v="440"/>
    <n v="0.13110846245530394"/>
  </r>
  <r>
    <x v="24"/>
    <x v="102"/>
    <s v="KATHMANDU"/>
    <n v="0"/>
    <n v="0"/>
    <n v="0"/>
    <n v="0"/>
    <s v=""/>
    <n v="1859"/>
    <n v="1243"/>
    <n v="307"/>
    <n v="0.24698310539018503"/>
    <n v="0"/>
    <n v="616"/>
    <n v="0.33136094674556216"/>
    <n v="1859"/>
    <n v="1243"/>
    <n v="616"/>
    <n v="0.33136094674556216"/>
  </r>
  <r>
    <x v="24"/>
    <x v="73"/>
    <s v="THE HAGUE"/>
    <n v="0"/>
    <n v="0"/>
    <n v="0"/>
    <n v="0"/>
    <s v=""/>
    <n v="5"/>
    <n v="5"/>
    <n v="5"/>
    <n v="1"/>
    <n v="0"/>
    <n v="0"/>
    <n v="0"/>
    <n v="5"/>
    <n v="5"/>
    <s v=""/>
    <s v=""/>
  </r>
  <r>
    <x v="24"/>
    <x v="126"/>
    <s v="WELLINGTON"/>
    <n v="0"/>
    <n v="0"/>
    <n v="0"/>
    <n v="0"/>
    <s v=""/>
    <n v="135"/>
    <n v="134"/>
    <n v="118"/>
    <n v="0.88059701492537312"/>
    <n v="0"/>
    <n v="1"/>
    <n v="7.4074074074074077E-3"/>
    <n v="135"/>
    <n v="134"/>
    <n v="1"/>
    <n v="7.4074074074074077E-3"/>
  </r>
  <r>
    <x v="24"/>
    <x v="34"/>
    <s v="ABUJA"/>
    <n v="0"/>
    <n v="0"/>
    <n v="0"/>
    <n v="0"/>
    <s v=""/>
    <n v="2600"/>
    <n v="2042"/>
    <n v="678"/>
    <n v="0.33202742409402547"/>
    <n v="51"/>
    <n v="507"/>
    <n v="0.19500000000000001"/>
    <n v="2600"/>
    <n v="2093"/>
    <n v="507"/>
    <n v="0.19500000000000001"/>
  </r>
  <r>
    <x v="24"/>
    <x v="37"/>
    <s v="ISLAMABAD"/>
    <n v="0"/>
    <n v="0"/>
    <n v="0"/>
    <n v="0"/>
    <s v=""/>
    <n v="3192"/>
    <n v="1315"/>
    <n v="183"/>
    <n v="0.13916349809885931"/>
    <n v="119"/>
    <n v="1758"/>
    <n v="0.5507518796992481"/>
    <n v="3192"/>
    <n v="1434"/>
    <n v="1758"/>
    <n v="0.5507518796992481"/>
  </r>
  <r>
    <x v="24"/>
    <x v="145"/>
    <s v="RAMALLAH"/>
    <n v="0"/>
    <n v="0"/>
    <n v="0"/>
    <n v="0"/>
    <s v=""/>
    <n v="609"/>
    <n v="536"/>
    <n v="165"/>
    <n v="0.30783582089552236"/>
    <n v="6"/>
    <n v="67"/>
    <n v="0.11001642036124795"/>
    <n v="609"/>
    <n v="542"/>
    <n v="67"/>
    <n v="0.11001642036124795"/>
  </r>
  <r>
    <x v="24"/>
    <x v="38"/>
    <s v="LIMA"/>
    <n v="0"/>
    <n v="0"/>
    <n v="0"/>
    <n v="0"/>
    <s v=""/>
    <n v="62"/>
    <n v="45"/>
    <n v="43"/>
    <n v="0.9555555555555556"/>
    <n v="0"/>
    <n v="17"/>
    <n v="0.27419354838709675"/>
    <n v="62"/>
    <n v="45"/>
    <n v="17"/>
    <n v="0.27419354838709675"/>
  </r>
  <r>
    <x v="24"/>
    <x v="39"/>
    <s v="MANILA"/>
    <n v="0"/>
    <n v="0"/>
    <n v="0"/>
    <n v="0"/>
    <s v=""/>
    <n v="6217"/>
    <n v="5887"/>
    <n v="3122"/>
    <n v="0.53032104637336508"/>
    <n v="0"/>
    <n v="330"/>
    <n v="5.308026379282612E-2"/>
    <n v="6217"/>
    <n v="5887"/>
    <n v="330"/>
    <n v="5.308026379282612E-2"/>
  </r>
  <r>
    <x v="24"/>
    <x v="75"/>
    <s v="WARSAW"/>
    <n v="0"/>
    <n v="0"/>
    <n v="0"/>
    <n v="0"/>
    <s v=""/>
    <n v="1"/>
    <n v="0"/>
    <n v="0"/>
    <s v=""/>
    <n v="1"/>
    <n v="0"/>
    <n v="0"/>
    <n v="1"/>
    <n v="1"/>
    <s v=""/>
    <s v=""/>
  </r>
  <r>
    <x v="24"/>
    <x v="77"/>
    <s v="DOHA"/>
    <n v="1"/>
    <n v="1"/>
    <n v="0"/>
    <n v="0"/>
    <n v="0"/>
    <n v="7578"/>
    <n v="7095"/>
    <n v="6997"/>
    <n v="0.98618745595489776"/>
    <n v="106"/>
    <n v="377"/>
    <n v="4.9749274214832412E-2"/>
    <n v="7579"/>
    <n v="7202"/>
    <n v="377"/>
    <n v="4.974271012006861E-2"/>
  </r>
  <r>
    <x v="24"/>
    <x v="40"/>
    <s v="BUCHAREST"/>
    <n v="0"/>
    <n v="0"/>
    <n v="0"/>
    <n v="0"/>
    <s v=""/>
    <n v="277"/>
    <n v="262"/>
    <n v="207"/>
    <n v="0.79007633587786263"/>
    <n v="0"/>
    <n v="15"/>
    <n v="5.4151624548736461E-2"/>
    <n v="277"/>
    <n v="262"/>
    <n v="15"/>
    <n v="5.4151624548736461E-2"/>
  </r>
  <r>
    <x v="24"/>
    <x v="41"/>
    <s v="MOSCOW"/>
    <n v="0"/>
    <n v="0"/>
    <n v="0"/>
    <n v="0"/>
    <s v=""/>
    <n v="10990"/>
    <n v="9728"/>
    <n v="8597"/>
    <n v="0.88373766447368418"/>
    <n v="139"/>
    <n v="1123"/>
    <n v="0.10218380345768881"/>
    <n v="10990"/>
    <n v="9867"/>
    <n v="1123"/>
    <n v="0.10218380345768881"/>
  </r>
  <r>
    <x v="24"/>
    <x v="42"/>
    <s v="RIYADH"/>
    <n v="0"/>
    <n v="0"/>
    <n v="0"/>
    <n v="0"/>
    <s v=""/>
    <n v="25961"/>
    <n v="25272"/>
    <n v="23821"/>
    <n v="0.94258467869578977"/>
    <n v="61"/>
    <n v="628"/>
    <n v="2.4190131350872463E-2"/>
    <n v="25961"/>
    <n v="25333"/>
    <n v="628"/>
    <n v="2.4190131350872463E-2"/>
  </r>
  <r>
    <x v="24"/>
    <x v="43"/>
    <s v="DAKAR"/>
    <n v="0"/>
    <n v="0"/>
    <n v="0"/>
    <n v="0"/>
    <s v=""/>
    <n v="1930"/>
    <n v="1316"/>
    <n v="561"/>
    <n v="0.42629179331306993"/>
    <n v="34"/>
    <n v="580"/>
    <n v="0.30051813471502592"/>
    <n v="1930"/>
    <n v="1350"/>
    <n v="580"/>
    <n v="0.30051813471502592"/>
  </r>
  <r>
    <x v="24"/>
    <x v="44"/>
    <s v="BELGRADE"/>
    <n v="0"/>
    <n v="0"/>
    <n v="0"/>
    <n v="0"/>
    <s v=""/>
    <n v="1311"/>
    <n v="1251"/>
    <n v="1155"/>
    <n v="0.9232613908872902"/>
    <n v="2"/>
    <n v="58"/>
    <n v="4.4241037376048821E-2"/>
    <n v="1311"/>
    <n v="1253"/>
    <n v="58"/>
    <n v="4.4241037376048821E-2"/>
  </r>
  <r>
    <x v="24"/>
    <x v="79"/>
    <s v="SINGAPORE"/>
    <n v="1"/>
    <n v="0"/>
    <n v="0"/>
    <n v="1"/>
    <n v="1"/>
    <n v="3327"/>
    <n v="3190"/>
    <n v="2759"/>
    <n v="0.86489028213166141"/>
    <n v="24"/>
    <n v="113"/>
    <n v="3.3964532611962729E-2"/>
    <n v="3328"/>
    <n v="3214"/>
    <n v="114"/>
    <n v="3.4254807692307696E-2"/>
  </r>
  <r>
    <x v="24"/>
    <x v="47"/>
    <s v="PRETORIA"/>
    <n v="2"/>
    <n v="2"/>
    <n v="2"/>
    <n v="0"/>
    <n v="0"/>
    <n v="7868"/>
    <n v="7574"/>
    <n v="6957"/>
    <n v="0.91853710060734095"/>
    <n v="16"/>
    <n v="278"/>
    <n v="3.5332994407727504E-2"/>
    <n v="7870"/>
    <n v="7592"/>
    <n v="278"/>
    <n v="3.5324015247776369E-2"/>
  </r>
  <r>
    <x v="24"/>
    <x v="48"/>
    <s v="SEOUL"/>
    <n v="0"/>
    <n v="0"/>
    <n v="0"/>
    <n v="0"/>
    <s v=""/>
    <n v="225"/>
    <n v="195"/>
    <n v="25"/>
    <n v="0.12820512820512819"/>
    <n v="1"/>
    <n v="29"/>
    <n v="0.12888888888888889"/>
    <n v="225"/>
    <n v="196"/>
    <n v="29"/>
    <n v="0.12888888888888889"/>
  </r>
  <r>
    <x v="24"/>
    <x v="80"/>
    <s v="BARCELONA"/>
    <n v="0"/>
    <n v="0"/>
    <n v="0"/>
    <n v="0"/>
    <s v=""/>
    <n v="6"/>
    <n v="3"/>
    <n v="0"/>
    <n v="0"/>
    <n v="3"/>
    <n v="0"/>
    <n v="0"/>
    <n v="6"/>
    <n v="6"/>
    <s v=""/>
    <s v=""/>
  </r>
  <r>
    <x v="24"/>
    <x v="80"/>
    <s v="MADRID"/>
    <n v="0"/>
    <n v="0"/>
    <n v="0"/>
    <n v="0"/>
    <s v=""/>
    <n v="3"/>
    <n v="1"/>
    <n v="1"/>
    <n v="1"/>
    <n v="2"/>
    <n v="0"/>
    <n v="0"/>
    <n v="3"/>
    <n v="3"/>
    <s v=""/>
    <s v=""/>
  </r>
  <r>
    <x v="24"/>
    <x v="129"/>
    <s v="COLOMBO"/>
    <n v="29"/>
    <n v="19"/>
    <n v="16"/>
    <n v="10"/>
    <n v="0.34482758620689657"/>
    <n v="5153"/>
    <n v="3328"/>
    <n v="1258"/>
    <n v="0.37800480769230771"/>
    <n v="71"/>
    <n v="1754"/>
    <n v="0.34038424218901608"/>
    <n v="5182"/>
    <n v="3418"/>
    <n v="1764"/>
    <n v="0.34040910845233502"/>
  </r>
  <r>
    <x v="24"/>
    <x v="130"/>
    <s v="KHARTOUM"/>
    <n v="0"/>
    <n v="0"/>
    <n v="0"/>
    <n v="0"/>
    <s v=""/>
    <n v="483"/>
    <n v="354"/>
    <n v="79"/>
    <n v="0.2231638418079096"/>
    <n v="17"/>
    <n v="112"/>
    <n v="0.2318840579710145"/>
    <n v="483"/>
    <n v="371"/>
    <n v="112"/>
    <n v="0.2318840579710145"/>
  </r>
  <r>
    <x v="24"/>
    <x v="50"/>
    <s v="TAIPEI"/>
    <n v="0"/>
    <n v="0"/>
    <n v="0"/>
    <n v="0"/>
    <s v=""/>
    <n v="76"/>
    <n v="76"/>
    <n v="41"/>
    <n v="0.53947368421052633"/>
    <n v="0"/>
    <n v="0"/>
    <n v="0"/>
    <n v="76"/>
    <n v="76"/>
    <s v=""/>
    <s v=""/>
  </r>
  <r>
    <x v="24"/>
    <x v="82"/>
    <s v="DAR ES SALAAM"/>
    <n v="0"/>
    <n v="0"/>
    <n v="0"/>
    <n v="0"/>
    <s v=""/>
    <n v="1117"/>
    <n v="1014"/>
    <n v="390"/>
    <n v="0.38461538461538464"/>
    <n v="0"/>
    <n v="103"/>
    <n v="9.2211280214861233E-2"/>
    <n v="1117"/>
    <n v="1014"/>
    <n v="103"/>
    <n v="9.2211280214861233E-2"/>
  </r>
  <r>
    <x v="24"/>
    <x v="51"/>
    <s v="BANGKOK"/>
    <n v="1"/>
    <n v="1"/>
    <n v="0"/>
    <n v="0"/>
    <n v="0"/>
    <n v="36879"/>
    <n v="35712"/>
    <n v="16966"/>
    <n v="0.47507840501792115"/>
    <n v="2"/>
    <n v="1165"/>
    <n v="3.1589793649502429E-2"/>
    <n v="36880"/>
    <n v="35715"/>
    <n v="1165"/>
    <n v="3.1588937093275489E-2"/>
  </r>
  <r>
    <x v="24"/>
    <x v="52"/>
    <s v="TUNIS"/>
    <n v="0"/>
    <n v="0"/>
    <n v="0"/>
    <n v="0"/>
    <s v=""/>
    <n v="4743"/>
    <n v="3547"/>
    <n v="3440"/>
    <n v="0.96983366224978851"/>
    <n v="25"/>
    <n v="1171"/>
    <n v="0.24689015391102678"/>
    <n v="4743"/>
    <n v="3572"/>
    <n v="1171"/>
    <n v="0.24689015391102678"/>
  </r>
  <r>
    <x v="24"/>
    <x v="53"/>
    <s v="ISTANBUL"/>
    <n v="0"/>
    <n v="0"/>
    <n v="0"/>
    <n v="0"/>
    <s v=""/>
    <n v="13778"/>
    <n v="11530"/>
    <n v="8542"/>
    <n v="0.74084995663486553"/>
    <n v="103"/>
    <n v="2145"/>
    <n v="0.15568297285527652"/>
    <n v="13778"/>
    <n v="11633"/>
    <n v="2145"/>
    <n v="0.15568297285527652"/>
  </r>
  <r>
    <x v="24"/>
    <x v="54"/>
    <s v="KYIV"/>
    <n v="0"/>
    <n v="0"/>
    <n v="0"/>
    <n v="0"/>
    <s v=""/>
    <n v="80"/>
    <n v="69"/>
    <n v="64"/>
    <n v="0.92753623188405798"/>
    <n v="0"/>
    <n v="11"/>
    <n v="0.13750000000000001"/>
    <n v="80"/>
    <n v="69"/>
    <n v="11"/>
    <n v="0.13750000000000001"/>
  </r>
  <r>
    <x v="24"/>
    <x v="55"/>
    <s v="ABU DHABI"/>
    <n v="0"/>
    <n v="0"/>
    <n v="0"/>
    <n v="0"/>
    <s v=""/>
    <n v="17549"/>
    <n v="13894"/>
    <n v="8374"/>
    <n v="0.60270620411688502"/>
    <n v="87"/>
    <n v="3568"/>
    <n v="0.20331642828651206"/>
    <n v="17549"/>
    <n v="13981"/>
    <n v="3568"/>
    <n v="0.20331642828651206"/>
  </r>
  <r>
    <x v="24"/>
    <x v="56"/>
    <s v="LONDON"/>
    <n v="24"/>
    <n v="24"/>
    <n v="21"/>
    <n v="0"/>
    <n v="0"/>
    <n v="9263"/>
    <n v="8774"/>
    <n v="8720"/>
    <n v="0.99384545247321632"/>
    <n v="17"/>
    <n v="472"/>
    <n v="5.0955414012738856E-2"/>
    <n v="9287"/>
    <n v="8815"/>
    <n v="472"/>
    <n v="5.0823732098632494E-2"/>
  </r>
  <r>
    <x v="24"/>
    <x v="57"/>
    <s v="ATLANTA, GA"/>
    <n v="0"/>
    <n v="0"/>
    <n v="0"/>
    <n v="0"/>
    <s v=""/>
    <n v="1336"/>
    <n v="1325"/>
    <n v="1322"/>
    <n v="0.99773584905660373"/>
    <n v="1"/>
    <n v="10"/>
    <n v="7.4850299401197605E-3"/>
    <n v="1336"/>
    <n v="1326"/>
    <n v="10"/>
    <n v="7.4850299401197605E-3"/>
  </r>
  <r>
    <x v="24"/>
    <x v="57"/>
    <s v="NEW YORK, NY"/>
    <n v="0"/>
    <n v="0"/>
    <n v="0"/>
    <n v="0"/>
    <s v=""/>
    <n v="2386"/>
    <n v="2245"/>
    <n v="2222"/>
    <n v="0.98975501113585751"/>
    <n v="75"/>
    <n v="66"/>
    <n v="2.7661357921207042E-2"/>
    <n v="2386"/>
    <n v="2320"/>
    <n v="66"/>
    <n v="2.7661357921207042E-2"/>
  </r>
  <r>
    <x v="24"/>
    <x v="57"/>
    <s v="SAN FRANCISCO, CA"/>
    <n v="0"/>
    <n v="0"/>
    <n v="0"/>
    <n v="0"/>
    <s v=""/>
    <n v="2922"/>
    <n v="2733"/>
    <n v="2726"/>
    <n v="0.99743871203805345"/>
    <n v="2"/>
    <n v="187"/>
    <n v="6.3997262149212863E-2"/>
    <n v="2922"/>
    <n v="2735"/>
    <n v="187"/>
    <n v="6.3997262149212863E-2"/>
  </r>
  <r>
    <x v="24"/>
    <x v="57"/>
    <s v="WASHINGTON, DC"/>
    <n v="0"/>
    <n v="0"/>
    <n v="0"/>
    <n v="0"/>
    <s v=""/>
    <n v="805"/>
    <n v="794"/>
    <n v="791"/>
    <n v="0.99622166246851385"/>
    <n v="7"/>
    <n v="4"/>
    <n v="4.9689440993788822E-3"/>
    <n v="805"/>
    <n v="801"/>
    <n v="4"/>
    <n v="4.9689440993788822E-3"/>
  </r>
  <r>
    <x v="24"/>
    <x v="135"/>
    <s v="CARACAS"/>
    <n v="0"/>
    <n v="0"/>
    <n v="0"/>
    <n v="0"/>
    <s v=""/>
    <n v="8"/>
    <n v="8"/>
    <n v="8"/>
    <n v="1"/>
    <n v="0"/>
    <n v="0"/>
    <n v="0"/>
    <n v="8"/>
    <n v="8"/>
    <s v=""/>
    <s v=""/>
  </r>
  <r>
    <x v="24"/>
    <x v="58"/>
    <s v="HO CHI MINH"/>
    <n v="0"/>
    <n v="0"/>
    <n v="0"/>
    <n v="0"/>
    <s v=""/>
    <n v="4645"/>
    <n v="4249"/>
    <n v="1061"/>
    <n v="0.24970581313250176"/>
    <n v="189"/>
    <n v="207"/>
    <n v="4.4564047362755654E-2"/>
    <n v="4645"/>
    <n v="4438"/>
    <n v="207"/>
    <n v="4.456404736275565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x="110"/>
        <item x="65"/>
        <item m="1" x="201"/>
        <item m="1" x="193"/>
        <item x="138"/>
        <item x="66"/>
        <item m="1" x="167"/>
        <item x="12"/>
        <item x="13"/>
        <item x="14"/>
        <item x="151"/>
        <item x="93"/>
        <item x="111"/>
        <item x="112"/>
        <item x="113"/>
        <item x="15"/>
        <item x="139"/>
        <item x="114"/>
        <item x="152"/>
        <item x="140"/>
        <item x="16"/>
        <item m="1" x="172"/>
        <item x="67"/>
        <item m="1" x="182"/>
        <item m="1" x="169"/>
        <item x="68"/>
        <item x="115"/>
        <item x="17"/>
        <item x="18"/>
        <item x="86"/>
        <item x="69"/>
        <item x="116"/>
        <item x="117"/>
        <item m="1" x="176"/>
        <item x="157"/>
        <item x="118"/>
        <item m="1" x="191"/>
        <item m="1" x="164"/>
        <item x="141"/>
        <item x="19"/>
        <item x="70"/>
        <item x="94"/>
        <item x="20"/>
        <item x="21"/>
        <item x="22"/>
        <item m="1" x="166"/>
        <item x="87"/>
        <item x="23"/>
        <item x="24"/>
        <item x="71"/>
        <item x="72"/>
        <item x="25"/>
        <item x="26"/>
        <item x="27"/>
        <item x="28"/>
        <item m="1" x="194"/>
        <item m="1" x="199"/>
        <item m="1" x="189"/>
        <item m="1" x="202"/>
        <item x="98"/>
        <item x="29"/>
        <item x="142"/>
        <item m="1" x="171"/>
        <item x="119"/>
        <item x="120"/>
        <item x="30"/>
        <item x="162"/>
        <item x="150"/>
        <item m="1" x="165"/>
        <item x="99"/>
        <item x="154"/>
        <item m="1" x="200"/>
        <item x="158"/>
        <item m="1" x="173"/>
        <item x="121"/>
        <item m="1" x="203"/>
        <item x="31"/>
        <item x="95"/>
        <item x="122"/>
        <item x="123"/>
        <item x="124"/>
        <item x="32"/>
        <item x="88"/>
        <item m="1" x="188"/>
        <item m="1" x="175"/>
        <item x="89"/>
        <item x="143"/>
        <item x="33"/>
        <item x="100"/>
        <item x="125"/>
        <item x="101"/>
        <item x="102"/>
        <item x="73"/>
        <item x="126"/>
        <item x="144"/>
        <item x="127"/>
        <item x="34"/>
        <item m="1" x="174"/>
        <item x="35"/>
        <item x="96"/>
        <item x="36"/>
        <item x="37"/>
        <item m="1" x="198"/>
        <item x="145"/>
        <item x="74"/>
        <item m="1" x="179"/>
        <item x="146"/>
        <item x="38"/>
        <item x="39"/>
        <item x="75"/>
        <item x="76"/>
        <item m="1" x="180"/>
        <item x="77"/>
        <item x="40"/>
        <item m="1" x="204"/>
        <item x="41"/>
        <item x="78"/>
        <item x="128"/>
        <item x="153"/>
        <item m="1" x="170"/>
        <item x="159"/>
        <item x="42"/>
        <item x="43"/>
        <item x="44"/>
        <item m="1" x="196"/>
        <item m="1" x="195"/>
        <item x="79"/>
        <item x="45"/>
        <item x="46"/>
        <item x="47"/>
        <item x="48"/>
        <item x="155"/>
        <item x="80"/>
        <item x="129"/>
        <item x="130"/>
        <item x="131"/>
        <item x="97"/>
        <item x="81"/>
        <item x="49"/>
        <item m="1" x="168"/>
        <item x="50"/>
        <item m="1" x="184"/>
        <item m="1" x="186"/>
        <item x="147"/>
        <item x="82"/>
        <item m="1" x="197"/>
        <item m="1" x="187"/>
        <item x="51"/>
        <item x="160"/>
        <item x="132"/>
        <item x="148"/>
        <item x="52"/>
        <item m="1" x="177"/>
        <item x="53"/>
        <item x="149"/>
        <item x="83"/>
        <item x="54"/>
        <item x="55"/>
        <item x="56"/>
        <item x="133"/>
        <item x="57"/>
        <item x="90"/>
        <item x="134"/>
        <item x="135"/>
        <item m="1" x="178"/>
        <item x="58"/>
        <item m="1" x="185"/>
        <item x="91"/>
        <item x="136"/>
        <item m="1" x="163"/>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68">
      <pivotArea type="all" dataOnly="0" outline="0" fieldPosition="0"/>
    </format>
    <format dxfId="167">
      <pivotArea field="1" type="button" dataOnly="0" labelOnly="1" outline="0" axis="axisPage" fieldPosition="0"/>
    </format>
    <format dxfId="166">
      <pivotArea field="1" type="button" dataOnly="0" labelOnly="1" outline="0" axis="axisPage" fieldPosition="0"/>
    </format>
    <format dxfId="165">
      <pivotArea field="1" type="button" dataOnly="0" labelOnly="1" outline="0" axis="axisPage" fieldPosition="0"/>
    </format>
    <format dxfId="164">
      <pivotArea field="1" type="button" dataOnly="0" labelOnly="1" outline="0" axis="axisPage" fieldPosition="0"/>
    </format>
    <format dxfId="163">
      <pivotArea field="1" type="button" dataOnly="0" labelOnly="1" outline="0" axis="axisPage" fieldPosition="0"/>
    </format>
    <format dxfId="162">
      <pivotArea outline="0" fieldPosition="0"/>
    </format>
    <format dxfId="161">
      <pivotArea field="0" type="button" dataOnly="0" labelOnly="1" outline="0" axis="axisRow" fieldPosition="0"/>
    </format>
    <format dxfId="160">
      <pivotArea dataOnly="0" labelOnly="1" outline="0" fieldPosition="0">
        <references count="1">
          <reference field="0" count="0"/>
        </references>
      </pivotArea>
    </format>
    <format dxfId="159">
      <pivotArea dataOnly="0" labelOnly="1" grandRow="1" outline="0" fieldPosition="0"/>
    </format>
    <format dxfId="158">
      <pivotArea type="origin" dataOnly="0" labelOnly="1" outline="0" fieldPosition="0"/>
    </format>
    <format dxfId="157">
      <pivotArea field="-2" type="button" dataOnly="0" labelOnly="1" outline="0" axis="axisCol" fieldPosition="0"/>
    </format>
    <format dxfId="156">
      <pivotArea type="topRight" dataOnly="0" labelOnly="1" outline="0" fieldPosition="0"/>
    </format>
    <format dxfId="155">
      <pivotArea field="1" type="button" dataOnly="0" labelOnly="1" outline="0" axis="axisPage" fieldPosition="0"/>
    </format>
    <format dxfId="154">
      <pivotArea outline="0" fieldPosition="0">
        <references count="1">
          <reference field="0" count="1" selected="0">
            <x v="33"/>
          </reference>
        </references>
      </pivotArea>
    </format>
    <format dxfId="153">
      <pivotArea dataOnly="0" labelOnly="1" outline="0" fieldPosition="0">
        <references count="1">
          <reference field="0" count="1">
            <x v="33"/>
          </reference>
        </references>
      </pivotArea>
    </format>
    <format dxfId="152">
      <pivotArea field="1" type="button" dataOnly="0" labelOnly="1" outline="0" axis="axisPage" fieldPosition="0"/>
    </format>
    <format dxfId="151">
      <pivotArea field="0" type="button" dataOnly="0" labelOnly="1" outline="0" axis="axisRow" fieldPosition="0"/>
    </format>
    <format dxfId="150">
      <pivotArea dataOnly="0" labelOnly="1" outline="0" fieldPosition="0">
        <references count="1">
          <reference field="4294967294" count="3">
            <x v="0"/>
            <x v="1"/>
            <x v="4"/>
          </reference>
        </references>
      </pivotArea>
    </format>
    <format dxfId="149">
      <pivotArea dataOnly="0" labelOnly="1" outline="0" fieldPosition="0">
        <references count="1">
          <reference field="4294967294" count="1">
            <x v="0"/>
          </reference>
        </references>
      </pivotArea>
    </format>
    <format dxfId="148">
      <pivotArea field="0" type="button" dataOnly="0" labelOnly="1" outline="0" axis="axisRow" fieldPosition="0"/>
    </format>
    <format dxfId="147">
      <pivotArea dataOnly="0" labelOnly="1" outline="0" fieldPosition="0">
        <references count="1">
          <reference field="4294967294" count="3">
            <x v="0"/>
            <x v="1"/>
            <x v="4"/>
          </reference>
        </references>
      </pivotArea>
    </format>
    <format dxfId="146">
      <pivotArea field="0" type="button" dataOnly="0" labelOnly="1" outline="0" axis="axisRow" fieldPosition="0"/>
    </format>
    <format dxfId="145">
      <pivotArea dataOnly="0" labelOnly="1" outline="0" fieldPosition="0">
        <references count="1">
          <reference field="0" count="0"/>
        </references>
      </pivotArea>
    </format>
    <format dxfId="144">
      <pivotArea dataOnly="0" labelOnly="1" grandRow="1" outline="0" fieldPosition="0"/>
    </format>
    <format dxfId="143">
      <pivotArea outline="0" fieldPosition="0">
        <references count="1">
          <reference field="4294967294" count="1">
            <x v="0"/>
          </reference>
        </references>
      </pivotArea>
    </format>
    <format dxfId="142">
      <pivotArea outline="0" fieldPosition="0">
        <references count="1">
          <reference field="4294967294" count="1">
            <x v="1"/>
          </reference>
        </references>
      </pivotArea>
    </format>
    <format dxfId="141">
      <pivotArea outline="0" fieldPosition="0">
        <references count="1">
          <reference field="4294967294" count="1">
            <x v="4"/>
          </reference>
        </references>
      </pivotArea>
    </format>
    <format dxfId="140">
      <pivotArea field="0" grandRow="1" outline="0" collapsedLevelsAreSubtotals="1" axis="axisRow" fieldPosition="0">
        <references count="1">
          <reference field="4294967294" count="1" selected="0">
            <x v="3"/>
          </reference>
        </references>
      </pivotArea>
    </format>
    <format dxfId="139">
      <pivotArea outline="0" collapsedLevelsAreSubtotals="1" fieldPosition="0">
        <references count="2">
          <reference field="4294967294" count="1" selected="0">
            <x v="3"/>
          </reference>
          <reference field="0" count="0" selected="0"/>
        </references>
      </pivotArea>
    </format>
    <format dxfId="138">
      <pivotArea outline="0" collapsedLevelsAreSubtotals="1" fieldPosition="0">
        <references count="1">
          <reference field="4294967294" count="1" selected="0">
            <x v="2"/>
          </reference>
        </references>
      </pivotArea>
    </format>
    <format dxfId="137">
      <pivotArea type="topRight" dataOnly="0" labelOnly="1" outline="0" offset="B1:C1"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1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m="1" x="193"/>
        <item x="138"/>
        <item x="66"/>
        <item x="12"/>
        <item x="13"/>
        <item x="14"/>
        <item x="151"/>
        <item x="93"/>
        <item x="111"/>
        <item x="112"/>
        <item x="113"/>
        <item x="15"/>
        <item x="139"/>
        <item x="114"/>
        <item x="152"/>
        <item x="140"/>
        <item x="16"/>
        <item m="1" x="172"/>
        <item x="67"/>
        <item m="1" x="169"/>
        <item x="68"/>
        <item x="115"/>
        <item x="17"/>
        <item x="18"/>
        <item x="86"/>
        <item x="69"/>
        <item x="116"/>
        <item x="117"/>
        <item x="157"/>
        <item x="118"/>
        <item m="1" x="164"/>
        <item x="141"/>
        <item x="19"/>
        <item x="70"/>
        <item x="94"/>
        <item x="20"/>
        <item x="21"/>
        <item m="1" x="166"/>
        <item x="87"/>
        <item x="23"/>
        <item x="24"/>
        <item x="71"/>
        <item x="72"/>
        <item x="25"/>
        <item x="26"/>
        <item x="27"/>
        <item x="28"/>
        <item m="1" x="189"/>
        <item m="1" x="202"/>
        <item x="98"/>
        <item x="29"/>
        <item x="142"/>
        <item m="1" x="171"/>
        <item x="120"/>
        <item x="30"/>
        <item x="162"/>
        <item m="1" x="165"/>
        <item x="99"/>
        <item x="154"/>
        <item m="1" x="200"/>
        <item x="121"/>
        <item m="1" x="203"/>
        <item x="31"/>
        <item x="95"/>
        <item x="122"/>
        <item x="123"/>
        <item x="124"/>
        <item x="32"/>
        <item m="1" x="188"/>
        <item m="1" x="175"/>
        <item x="89"/>
        <item x="143"/>
        <item x="33"/>
        <item x="100"/>
        <item x="125"/>
        <item x="101"/>
        <item x="102"/>
        <item x="73"/>
        <item x="126"/>
        <item x="144"/>
        <item x="127"/>
        <item x="34"/>
        <item x="96"/>
        <item x="36"/>
        <item x="37"/>
        <item m="1" x="198"/>
        <item x="74"/>
        <item m="1" x="179"/>
        <item x="146"/>
        <item x="38"/>
        <item x="39"/>
        <item x="75"/>
        <item x="76"/>
        <item m="1" x="180"/>
        <item x="77"/>
        <item x="40"/>
        <item x="41"/>
        <item x="78"/>
        <item x="128"/>
        <item x="153"/>
        <item x="159"/>
        <item x="42"/>
        <item x="43"/>
        <item x="44"/>
        <item m="1" x="196"/>
        <item x="79"/>
        <item x="45"/>
        <item x="46"/>
        <item x="47"/>
        <item x="155"/>
        <item x="80"/>
        <item x="129"/>
        <item x="130"/>
        <item x="131"/>
        <item x="97"/>
        <item x="81"/>
        <item m="1" x="168"/>
        <item m="1" x="184"/>
        <item x="147"/>
        <item m="1" x="197"/>
        <item x="51"/>
        <item x="160"/>
        <item x="132"/>
        <item x="148"/>
        <item x="52"/>
        <item m="1" x="177"/>
        <item x="149"/>
        <item x="83"/>
        <item x="54"/>
        <item x="55"/>
        <item x="56"/>
        <item x="133"/>
        <item x="57"/>
        <item x="90"/>
        <item x="134"/>
        <item x="135"/>
        <item m="1" x="178"/>
        <item m="1" x="185"/>
        <item x="91"/>
        <item x="136"/>
        <item m="1" x="163"/>
        <item x="22"/>
        <item m="1" x="199"/>
        <item x="58"/>
        <item x="65"/>
        <item x="150"/>
        <item x="82"/>
        <item m="1" x="194"/>
        <item x="88"/>
        <item x="49"/>
        <item x="110"/>
        <item x="119"/>
        <item m="1" x="173"/>
        <item x="48"/>
        <item x="50"/>
        <item m="1" x="174"/>
        <item x="145"/>
        <item x="158"/>
        <item m="1" x="191"/>
        <item x="35"/>
        <item m="1" x="201"/>
        <item m="1" x="167"/>
        <item m="1" x="182"/>
        <item m="1" x="176"/>
        <item m="1" x="204"/>
        <item m="1" x="170"/>
        <item m="1" x="186"/>
        <item m="1" x="187"/>
        <item m="1" x="195"/>
        <item x="53"/>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4"/>
    </i>
    <i>
      <x v="19"/>
    </i>
    <i>
      <x v="15"/>
    </i>
    <i>
      <x v="24"/>
    </i>
    <i>
      <x v="32"/>
    </i>
    <i>
      <x v="7"/>
    </i>
    <i>
      <x v="12"/>
    </i>
    <i>
      <x v="6"/>
    </i>
    <i>
      <x v="27"/>
    </i>
    <i>
      <x v="17"/>
    </i>
    <i>
      <x v="31"/>
    </i>
    <i>
      <x v="8"/>
    </i>
    <i>
      <x v="26"/>
    </i>
    <i>
      <x v="9"/>
    </i>
    <i>
      <x v="25"/>
    </i>
    <i>
      <x v="21"/>
    </i>
    <i>
      <x v="34"/>
    </i>
    <i>
      <x v="23"/>
    </i>
    <i>
      <x v="20"/>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42">
    <format dxfId="136">
      <pivotArea type="all" dataOnly="0" outline="0" fieldPosition="0"/>
    </format>
    <format dxfId="135">
      <pivotArea type="all" dataOnly="0" outline="0" fieldPosition="0"/>
    </format>
    <format dxfId="134">
      <pivotArea type="origin" dataOnly="0" labelOnly="1" outline="0" fieldPosition="0"/>
    </format>
    <format dxfId="133">
      <pivotArea field="-2" type="button" dataOnly="0" labelOnly="1" outline="0" axis="axisCol" fieldPosition="0"/>
    </format>
    <format dxfId="132">
      <pivotArea type="topRight" dataOnly="0" labelOnly="1" outline="0" fieldPosition="0"/>
    </format>
    <format dxfId="131">
      <pivotArea field="0" type="button" dataOnly="0" labelOnly="1" outline="0" axis="axisRow" fieldPosition="0"/>
    </format>
    <format dxfId="130">
      <pivotArea field="1" type="button" dataOnly="0" labelOnly="1" outline="0"/>
    </format>
    <format dxfId="129">
      <pivotArea outline="0" fieldPosition="0"/>
    </format>
    <format dxfId="128">
      <pivotArea dataOnly="0" labelOnly="1" outline="0" fieldPosition="0">
        <references count="1">
          <reference field="0" count="0"/>
        </references>
      </pivotArea>
    </format>
    <format dxfId="127">
      <pivotArea dataOnly="0" labelOnly="1" grandRow="1" outline="0" fieldPosition="0"/>
    </format>
    <format dxfId="126">
      <pivotArea field="0" type="button" dataOnly="0" labelOnly="1" outline="0" axis="axisRow" fieldPosition="0"/>
    </format>
    <format dxfId="125">
      <pivotArea outline="0" fieldPosition="0"/>
    </format>
    <format dxfId="124">
      <pivotArea dataOnly="0" labelOnly="1" outline="0" fieldPosition="0">
        <references count="1">
          <reference field="0" count="0"/>
        </references>
      </pivotArea>
    </format>
    <format dxfId="123">
      <pivotArea dataOnly="0" labelOnly="1" grandRow="1" outline="0" fieldPosition="0"/>
    </format>
    <format dxfId="122">
      <pivotArea grandRow="1" outline="0" fieldPosition="0"/>
    </format>
    <format dxfId="121">
      <pivotArea dataOnly="0" labelOnly="1" grandRow="1" outline="0" fieldPosition="0"/>
    </format>
    <format dxfId="120">
      <pivotArea field="-2" type="button" dataOnly="0" labelOnly="1" outline="0" axis="axisCol"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outline="0" fieldPosition="0"/>
    </format>
    <format dxfId="115">
      <pivotArea field="0" type="button" dataOnly="0" labelOnly="1" outline="0" axis="axisRow" fieldPosition="0"/>
    </format>
    <format dxfId="114">
      <pivotArea dataOnly="0" labelOnly="1" outline="0" fieldPosition="0">
        <references count="1">
          <reference field="0" count="0"/>
        </references>
      </pivotArea>
    </format>
    <format dxfId="113">
      <pivotArea dataOnly="0" labelOnly="1" grandRow="1" outline="0" fieldPosition="0"/>
    </format>
    <format dxfId="112">
      <pivotArea outline="0" fieldPosition="0">
        <references count="1">
          <reference field="0" count="1" selected="0">
            <x v="18"/>
          </reference>
        </references>
      </pivotArea>
    </format>
    <format dxfId="111">
      <pivotArea dataOnly="0" labelOnly="1" outline="0" fieldPosition="0">
        <references count="1">
          <reference field="0" count="1">
            <x v="18"/>
          </reference>
        </references>
      </pivotArea>
    </format>
    <format dxfId="110">
      <pivotArea field="0" type="button" dataOnly="0" labelOnly="1" outline="0" axis="axisRow" fieldPosition="0"/>
    </format>
    <format dxfId="109">
      <pivotArea dataOnly="0" labelOnly="1" outline="0" fieldPosition="0">
        <references count="1">
          <reference field="4294967294" count="3">
            <x v="0"/>
            <x v="1"/>
            <x v="4"/>
          </reference>
        </references>
      </pivotArea>
    </format>
    <format dxfId="108">
      <pivotArea dataOnly="0" labelOnly="1" outline="0" fieldPosition="0">
        <references count="1">
          <reference field="4294967294" count="1">
            <x v="0"/>
          </reference>
        </references>
      </pivotArea>
    </format>
    <format dxfId="107">
      <pivotArea dataOnly="0" labelOnly="1" outline="0" fieldPosition="0">
        <references count="1">
          <reference field="4294967294" count="1">
            <x v="4"/>
          </reference>
        </references>
      </pivotArea>
    </format>
    <format dxfId="106">
      <pivotArea outline="0" collapsedLevelsAreSubtotals="1" fieldPosition="0">
        <references count="1">
          <reference field="4294967294" count="1" selected="0">
            <x v="0"/>
          </reference>
        </references>
      </pivotArea>
    </format>
    <format dxfId="105">
      <pivotArea outline="0" collapsedLevelsAreSubtotals="1" fieldPosition="0">
        <references count="1">
          <reference field="0" count="1" selected="0">
            <x v="34"/>
          </reference>
        </references>
      </pivotArea>
    </format>
    <format dxfId="104">
      <pivotArea dataOnly="0" labelOnly="1" outline="0" fieldPosition="0">
        <references count="1">
          <reference field="0" count="1">
            <x v="34"/>
          </reference>
        </references>
      </pivotArea>
    </format>
    <format dxfId="103">
      <pivotArea field="0" type="button" dataOnly="0" labelOnly="1" outline="0" axis="axisRow" fieldPosition="0"/>
    </format>
    <format dxfId="102">
      <pivotArea dataOnly="0" labelOnly="1" outline="0" fieldPosition="0">
        <references count="1">
          <reference field="4294967294" count="5">
            <x v="0"/>
            <x v="1"/>
            <x v="2"/>
            <x v="3"/>
            <x v="4"/>
          </reference>
        </references>
      </pivotArea>
    </format>
    <format dxfId="101">
      <pivotArea dataOnly="0" labelOnly="1" grandRow="1" outline="0" fieldPosition="0"/>
    </format>
    <format dxfId="100">
      <pivotArea dataOnly="0" labelOnly="1" grandRow="1" outline="0" fieldPosition="0"/>
    </format>
    <format dxfId="99">
      <pivotArea dataOnly="0" labelOnly="1" grandRow="1" outline="0" fieldPosition="0"/>
    </format>
    <format dxfId="98">
      <pivotArea dataOnly="0" labelOnly="1" grandRow="1" outline="0" fieldPosition="0"/>
    </format>
    <format dxfId="97">
      <pivotArea dataOnly="0" labelOnly="1" grandRow="1" outline="0" fieldPosition="0"/>
    </format>
    <format dxfId="96">
      <pivotArea dataOnly="0" labelOnly="1" outline="0" fieldPosition="0">
        <references count="1">
          <reference field="0" count="1">
            <x v="22"/>
          </reference>
        </references>
      </pivotArea>
    </format>
    <format dxfId="95">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1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4"/>
    </i>
    <i>
      <x v="19"/>
    </i>
    <i>
      <x v="15"/>
    </i>
    <i>
      <x v="24"/>
    </i>
    <i>
      <x v="32"/>
    </i>
    <i>
      <x v="12"/>
    </i>
    <i>
      <x v="6"/>
    </i>
    <i>
      <x v="27"/>
    </i>
    <i>
      <x v="17"/>
    </i>
    <i>
      <x v="7"/>
    </i>
    <i>
      <x v="8"/>
    </i>
    <i>
      <x v="31"/>
    </i>
    <i>
      <x v="26"/>
    </i>
    <i>
      <x v="9"/>
    </i>
    <i>
      <x v="25"/>
    </i>
    <i>
      <x v="21"/>
    </i>
    <i>
      <x v="20"/>
    </i>
    <i>
      <x v="34"/>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7">
    <format dxfId="94">
      <pivotArea type="all" dataOnly="0" outline="0" fieldPosition="0"/>
    </format>
    <format dxfId="93">
      <pivotArea type="all" dataOnly="0" outline="0" fieldPosition="0"/>
    </format>
    <format dxfId="92">
      <pivotArea type="origin" dataOnly="0" labelOnly="1" outline="0" fieldPosition="0"/>
    </format>
    <format dxfId="91">
      <pivotArea field="-2" type="button" dataOnly="0" labelOnly="1" outline="0" axis="axisCol" fieldPosition="0"/>
    </format>
    <format dxfId="90">
      <pivotArea type="topRight" dataOnly="0" labelOnly="1" outline="0" fieldPosition="0"/>
    </format>
    <format dxfId="89">
      <pivotArea outline="0" fieldPosition="0">
        <references count="1">
          <reference field="0" count="1" selected="0">
            <x v="18"/>
          </reference>
        </references>
      </pivotArea>
    </format>
    <format dxfId="88">
      <pivotArea outline="0" collapsedLevelsAreSubtotals="1" fieldPosition="0">
        <references count="1">
          <reference field="0" count="1" selected="0">
            <x v="34"/>
          </reference>
        </references>
      </pivotArea>
    </format>
    <format dxfId="87">
      <pivotArea outline="0" collapsedLevelsAreSubtotals="1" fieldPosition="0"/>
    </format>
    <format dxfId="86">
      <pivotArea field="0" type="button" dataOnly="0" labelOnly="1" outline="0" axis="axisRow" fieldPosition="0"/>
    </format>
    <format dxfId="85">
      <pivotArea dataOnly="0" labelOnly="1" outline="0" fieldPosition="0">
        <references count="1">
          <reference field="0" count="0"/>
        </references>
      </pivotArea>
    </format>
    <format dxfId="84">
      <pivotArea dataOnly="0" labelOnly="1" grandRow="1" outline="0" fieldPosition="0"/>
    </format>
    <format dxfId="83">
      <pivotArea dataOnly="0" labelOnly="1" outline="0" fieldPosition="0">
        <references count="1">
          <reference field="4294967294" count="3">
            <x v="0"/>
            <x v="1"/>
            <x v="4"/>
          </reference>
        </references>
      </pivotArea>
    </format>
    <format dxfId="82">
      <pivotArea outline="0" collapsedLevelsAreSubtotals="1" fieldPosition="0">
        <references count="1">
          <reference field="4294967294" count="1" selected="0">
            <x v="1"/>
          </reference>
        </references>
      </pivotArea>
    </format>
    <format dxfId="81">
      <pivotArea dataOnly="0" labelOnly="1" outline="0" fieldPosition="0">
        <references count="1">
          <reference field="4294967294" count="1">
            <x v="0"/>
          </reference>
        </references>
      </pivotArea>
    </format>
    <format dxfId="80">
      <pivotArea dataOnly="0" labelOnly="1" outline="0" fieldPosition="0">
        <references count="1">
          <reference field="4294967294" count="1">
            <x v="1"/>
          </reference>
        </references>
      </pivotArea>
    </format>
    <format dxfId="79">
      <pivotArea type="topRight" dataOnly="0" labelOnly="1" outline="0" offset="B1:C1" fieldPosition="0"/>
    </format>
    <format dxfId="78">
      <pivotArea dataOnly="0" labelOnly="1" outline="0" fieldPosition="0">
        <references count="1">
          <reference field="0" count="1">
            <x v="2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1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66" firstHeaderRow="1" firstDataRow="2" firstDataCol="1"/>
  <pivotFields count="19">
    <pivotField compact="0" outline="0" subtotalTop="0" showAll="0" includeNewItemsInFilter="1"/>
    <pivotField axis="axisRow" compact="0" outline="0" subtotalTop="0" showAll="0" includeNewItemsInFilter="1" sortType="descending">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m="1" x="193"/>
        <item x="138"/>
        <item x="66"/>
        <item x="12"/>
        <item x="13"/>
        <item x="14"/>
        <item x="151"/>
        <item x="93"/>
        <item x="111"/>
        <item x="112"/>
        <item x="113"/>
        <item x="15"/>
        <item x="139"/>
        <item x="114"/>
        <item x="152"/>
        <item x="140"/>
        <item x="16"/>
        <item m="1" x="172"/>
        <item x="67"/>
        <item m="1" x="169"/>
        <item x="68"/>
        <item x="115"/>
        <item x="17"/>
        <item x="18"/>
        <item x="86"/>
        <item x="69"/>
        <item x="116"/>
        <item x="117"/>
        <item x="157"/>
        <item x="118"/>
        <item m="1" x="164"/>
        <item x="141"/>
        <item x="19"/>
        <item x="70"/>
        <item x="94"/>
        <item x="20"/>
        <item x="21"/>
        <item m="1" x="166"/>
        <item x="87"/>
        <item x="23"/>
        <item x="24"/>
        <item x="71"/>
        <item x="72"/>
        <item x="25"/>
        <item x="26"/>
        <item x="27"/>
        <item x="28"/>
        <item m="1" x="189"/>
        <item m="1" x="202"/>
        <item x="98"/>
        <item x="29"/>
        <item x="142"/>
        <item m="1" x="171"/>
        <item x="120"/>
        <item x="30"/>
        <item x="162"/>
        <item m="1" x="165"/>
        <item x="99"/>
        <item x="154"/>
        <item m="1" x="200"/>
        <item x="121"/>
        <item m="1" x="203"/>
        <item x="31"/>
        <item x="95"/>
        <item x="122"/>
        <item x="123"/>
        <item x="124"/>
        <item x="32"/>
        <item m="1" x="188"/>
        <item m="1" x="175"/>
        <item x="89"/>
        <item x="143"/>
        <item x="33"/>
        <item x="100"/>
        <item x="125"/>
        <item x="101"/>
        <item x="102"/>
        <item x="73"/>
        <item x="126"/>
        <item x="144"/>
        <item x="127"/>
        <item x="34"/>
        <item x="96"/>
        <item x="36"/>
        <item x="37"/>
        <item m="1" x="198"/>
        <item x="74"/>
        <item m="1" x="179"/>
        <item x="146"/>
        <item x="38"/>
        <item x="39"/>
        <item x="75"/>
        <item x="76"/>
        <item m="1" x="180"/>
        <item x="77"/>
        <item x="40"/>
        <item x="41"/>
        <item x="78"/>
        <item x="128"/>
        <item x="153"/>
        <item x="159"/>
        <item x="42"/>
        <item x="43"/>
        <item x="44"/>
        <item m="1" x="196"/>
        <item x="79"/>
        <item x="45"/>
        <item x="46"/>
        <item x="47"/>
        <item x="155"/>
        <item x="80"/>
        <item x="129"/>
        <item x="130"/>
        <item x="131"/>
        <item x="97"/>
        <item x="81"/>
        <item m="1" x="168"/>
        <item m="1" x="184"/>
        <item x="147"/>
        <item m="1" x="197"/>
        <item x="51"/>
        <item x="160"/>
        <item x="132"/>
        <item x="148"/>
        <item x="52"/>
        <item m="1" x="177"/>
        <item x="149"/>
        <item x="83"/>
        <item x="54"/>
        <item x="55"/>
        <item x="56"/>
        <item x="133"/>
        <item x="57"/>
        <item x="90"/>
        <item x="134"/>
        <item x="135"/>
        <item m="1" x="178"/>
        <item m="1" x="185"/>
        <item x="91"/>
        <item x="136"/>
        <item m="1" x="163"/>
        <item x="22"/>
        <item m="1" x="199"/>
        <item x="58"/>
        <item x="65"/>
        <item x="150"/>
        <item x="82"/>
        <item m="1" x="194"/>
        <item x="88"/>
        <item x="49"/>
        <item x="110"/>
        <item x="119"/>
        <item m="1" x="173"/>
        <item x="48"/>
        <item x="50"/>
        <item m="1" x="174"/>
        <item x="145"/>
        <item x="158"/>
        <item m="1" x="191"/>
        <item x="35"/>
        <item m="1" x="201"/>
        <item m="1" x="167"/>
        <item m="1" x="182"/>
        <item m="1" x="176"/>
        <item m="1" x="204"/>
        <item m="1" x="170"/>
        <item m="1" x="186"/>
        <item m="1" x="187"/>
        <item m="1" x="195"/>
        <item x="5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4">
    <i>
      <x v="204"/>
    </i>
    <i>
      <x v="131"/>
    </i>
    <i>
      <x v="70"/>
    </i>
    <i>
      <x v="107"/>
    </i>
    <i>
      <x v="2"/>
    </i>
    <i>
      <x v="136"/>
    </i>
    <i>
      <x v="165"/>
    </i>
    <i>
      <x v="155"/>
    </i>
    <i>
      <x v="164"/>
    </i>
    <i>
      <x v="159"/>
    </i>
    <i>
      <x v="46"/>
    </i>
    <i>
      <x v="143"/>
    </i>
    <i>
      <x v="125"/>
    </i>
    <i>
      <x v="85"/>
    </i>
    <i>
      <x v="176"/>
    </i>
    <i>
      <x v="71"/>
    </i>
    <i>
      <x v="167"/>
    </i>
    <i>
      <x v="84"/>
    </i>
    <i>
      <x v="12"/>
    </i>
    <i>
      <x v="80"/>
    </i>
    <i>
      <x v="89"/>
    </i>
    <i>
      <x v="31"/>
    </i>
    <i>
      <x v="116"/>
    </i>
    <i>
      <x v="129"/>
    </i>
    <i>
      <x v="178"/>
    </i>
    <i>
      <x v="119"/>
    </i>
    <i>
      <x v="45"/>
    </i>
    <i>
      <x v="6"/>
    </i>
    <i>
      <x v="79"/>
    </i>
    <i>
      <x v="37"/>
    </i>
    <i>
      <x v="137"/>
    </i>
    <i>
      <x v="4"/>
    </i>
    <i>
      <x v="9"/>
    </i>
    <i>
      <x v="81"/>
    </i>
    <i>
      <x v="73"/>
    </i>
    <i>
      <x v="44"/>
    </i>
    <i>
      <x v="59"/>
    </i>
    <i>
      <x v="39"/>
    </i>
    <i>
      <x v="168"/>
    </i>
    <i>
      <x v="25"/>
    </i>
    <i>
      <x v="179"/>
    </i>
    <i>
      <x v="118"/>
    </i>
    <i>
      <x v="11"/>
    </i>
    <i>
      <x v="140"/>
    </i>
    <i>
      <x v="163"/>
    </i>
    <i>
      <x v="26"/>
    </i>
    <i>
      <x v="75"/>
    </i>
    <i>
      <x v="74"/>
    </i>
    <i>
      <x v="98"/>
    </i>
    <i>
      <x v="100"/>
    </i>
    <i>
      <x v="51"/>
    </i>
    <i>
      <x v="86"/>
    </i>
    <i>
      <x v="10"/>
    </i>
    <i>
      <x v="16"/>
    </i>
    <i>
      <x v="146"/>
    </i>
    <i>
      <x v="27"/>
    </i>
    <i>
      <x v="56"/>
    </i>
    <i>
      <x v="148"/>
    </i>
    <i>
      <x v="180"/>
    </i>
    <i>
      <x v="108"/>
    </i>
    <i>
      <x v="185"/>
    </i>
    <i>
      <x v="105"/>
    </i>
    <i>
      <x v="95"/>
    </i>
    <i>
      <x v="22"/>
    </i>
    <i>
      <x v="14"/>
    </i>
    <i>
      <x v="162"/>
    </i>
    <i>
      <x v="62"/>
    </i>
    <i>
      <x v="24"/>
    </i>
    <i>
      <x v="48"/>
    </i>
    <i>
      <x v="181"/>
    </i>
    <i>
      <x v="132"/>
    </i>
    <i>
      <x v="7"/>
    </i>
    <i>
      <x v="194"/>
    </i>
    <i>
      <x v="40"/>
    </i>
    <i>
      <x v="147"/>
    </i>
    <i>
      <x v="115"/>
    </i>
    <i>
      <x v="63"/>
    </i>
    <i>
      <x v="157"/>
    </i>
    <i>
      <x v="29"/>
    </i>
    <i>
      <x v="111"/>
    </i>
    <i>
      <x v="138"/>
    </i>
    <i>
      <x v="64"/>
    </i>
    <i>
      <x v="78"/>
    </i>
    <i>
      <x v="67"/>
    </i>
    <i>
      <x v="174"/>
    </i>
    <i>
      <x v="130"/>
    </i>
    <i>
      <x v="109"/>
    </i>
    <i>
      <x v="191"/>
    </i>
    <i>
      <x v="21"/>
    </i>
    <i>
      <x v="43"/>
    </i>
    <i>
      <x v="110"/>
    </i>
    <i>
      <x v="135"/>
    </i>
    <i>
      <x v="153"/>
    </i>
    <i>
      <x v="97"/>
    </i>
    <i>
      <x v="77"/>
    </i>
    <i>
      <x v="23"/>
    </i>
    <i>
      <x v="186"/>
    </i>
    <i>
      <x v="33"/>
    </i>
    <i>
      <x v="161"/>
    </i>
    <i>
      <x v="188"/>
    </i>
    <i>
      <x v="57"/>
    </i>
    <i>
      <x v="17"/>
    </i>
    <i>
      <x v="38"/>
    </i>
    <i>
      <x v="173"/>
    </i>
    <i>
      <x v="28"/>
    </i>
    <i>
      <x v="32"/>
    </i>
    <i>
      <x v="106"/>
    </i>
    <i>
      <x v="102"/>
    </i>
    <i>
      <x v="19"/>
    </i>
    <i>
      <x v="30"/>
    </i>
    <i>
      <x v="183"/>
    </i>
    <i>
      <x v="42"/>
    </i>
    <i>
      <x v="113"/>
    </i>
    <i>
      <x v="184"/>
    </i>
    <i>
      <x v="49"/>
    </i>
    <i>
      <x v="1"/>
    </i>
    <i>
      <x v="121"/>
    </i>
    <i>
      <x v="18"/>
    </i>
    <i>
      <x v="112"/>
    </i>
    <i>
      <x v="5"/>
    </i>
    <i>
      <x v="124"/>
    </i>
    <i>
      <x v="189"/>
    </i>
    <i>
      <x v="101"/>
    </i>
    <i>
      <x v="8"/>
    </i>
    <i>
      <x v="158"/>
    </i>
    <i>
      <x v="55"/>
    </i>
    <i>
      <x v="61"/>
    </i>
    <i>
      <x v="36"/>
    </i>
    <i>
      <x v="58"/>
    </i>
    <i>
      <x v="166"/>
    </i>
    <i>
      <x v="126"/>
    </i>
    <i>
      <x v="90"/>
    </i>
    <i>
      <x v="3"/>
    </i>
    <i>
      <x v="142"/>
    </i>
    <i>
      <x v="145"/>
    </i>
    <i>
      <x v="76"/>
    </i>
    <i>
      <x v="133"/>
    </i>
    <i>
      <x v="170"/>
    </i>
    <i>
      <x v="134"/>
    </i>
    <i>
      <x v="141"/>
    </i>
    <i>
      <x v="93"/>
    </i>
    <i>
      <x v="13"/>
    </i>
    <i>
      <x v="123"/>
    </i>
    <i>
      <x v="60"/>
    </i>
    <i>
      <x v="150"/>
    </i>
    <i>
      <x v="47"/>
    </i>
    <i>
      <x v="156"/>
    </i>
    <i>
      <x v="192"/>
    </i>
    <i>
      <x v="92"/>
    </i>
    <i>
      <x v="169"/>
    </i>
    <i>
      <x v="149"/>
    </i>
    <i>
      <x v="114"/>
    </i>
    <i>
      <x v="69"/>
    </i>
    <i>
      <x v="66"/>
    </i>
    <i>
      <x v="68"/>
    </i>
    <i>
      <x v="127"/>
    </i>
    <i>
      <x v="53"/>
    </i>
    <i>
      <x v="99"/>
    </i>
    <i>
      <x v="117"/>
    </i>
    <i>
      <x v="144"/>
    </i>
    <i>
      <x v="41"/>
    </i>
    <i>
      <x v="88"/>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41">
    <format dxfId="77">
      <pivotArea type="all" dataOnly="0" outline="0" fieldPosition="0"/>
    </format>
    <format dxfId="76">
      <pivotArea type="origin" dataOnly="0" labelOnly="1" outline="0" fieldPosition="0"/>
    </format>
    <format dxfId="75">
      <pivotArea field="-2" type="button" dataOnly="0" labelOnly="1" outline="0" axis="axisCol" fieldPosition="0"/>
    </format>
    <format dxfId="74">
      <pivotArea type="topRight" dataOnly="0" labelOnly="1" outline="0" fieldPosition="0"/>
    </format>
    <format dxfId="73">
      <pivotArea dataOnly="0" labelOnly="1" outline="0" fieldPosition="0">
        <references count="1">
          <reference field="1" count="0"/>
        </references>
      </pivotArea>
    </format>
    <format dxfId="72">
      <pivotArea outline="0" fieldPosition="0">
        <references count="1">
          <reference field="1" count="1" selected="0">
            <x v="31"/>
          </reference>
        </references>
      </pivotArea>
    </format>
    <format dxfId="71">
      <pivotArea outline="0" fieldPosition="0">
        <references count="1">
          <reference field="1" count="1" selected="0">
            <x v="131"/>
          </reference>
        </references>
      </pivotArea>
    </format>
    <format dxfId="70">
      <pivotArea outline="0" fieldPosition="0">
        <references count="1">
          <reference field="1" count="1" selected="0">
            <x v="163"/>
          </reference>
        </references>
      </pivotArea>
    </format>
    <format dxfId="69">
      <pivotArea outline="0" fieldPosition="0"/>
    </format>
    <format dxfId="68">
      <pivotArea field="1" type="button" dataOnly="0" labelOnly="1" outline="0" axis="axisRow" fieldPosition="0"/>
    </format>
    <format dxfId="6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63">
      <pivotArea dataOnly="0" labelOnly="1" grandRow="1" outline="0" fieldPosition="0"/>
    </format>
    <format dxfId="62">
      <pivotArea outline="0" fieldPosition="0">
        <references count="1">
          <reference field="1" count="1" selected="0">
            <x v="65"/>
          </reference>
        </references>
      </pivotArea>
    </format>
    <format dxfId="61">
      <pivotArea dataOnly="0" labelOnly="1" outline="0" fieldPosition="0">
        <references count="1">
          <reference field="1" count="1">
            <x v="65"/>
          </reference>
        </references>
      </pivotArea>
    </format>
    <format dxfId="60">
      <pivotArea type="origin" dataOnly="0" labelOnly="1" outline="0" fieldPosition="0"/>
    </format>
    <format dxfId="59">
      <pivotArea field="1" type="button" dataOnly="0" labelOnly="1" outline="0" axis="axisRow" fieldPosition="0"/>
    </format>
    <format dxfId="58">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7">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6">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5">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4">
      <pivotArea dataOnly="0" labelOnly="1" grandRow="1" outline="0" fieldPosition="0"/>
    </format>
    <format dxfId="53">
      <pivotArea outline="0" fieldPosition="0"/>
    </format>
    <format dxfId="52">
      <pivotArea field="1" type="button" dataOnly="0" labelOnly="1" outline="0" axis="axisRow" fieldPosition="0"/>
    </format>
    <format dxfId="51">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0">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9">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8">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7">
      <pivotArea dataOnly="0" labelOnly="1" grandRow="1" outline="0" fieldPosition="0"/>
    </format>
    <format dxfId="46">
      <pivotArea dataOnly="0" labelOnly="1" outline="0" fieldPosition="0">
        <references count="1">
          <reference field="4294967294" count="1">
            <x v="0"/>
          </reference>
        </references>
      </pivotArea>
    </format>
    <format dxfId="45">
      <pivotArea dataOnly="0" labelOnly="1" outline="0" fieldPosition="0">
        <references count="1">
          <reference field="4294967294" count="1">
            <x v="1"/>
          </reference>
        </references>
      </pivotArea>
    </format>
    <format dxfId="44">
      <pivotArea field="1" type="button" dataOnly="0" labelOnly="1" outline="0" axis="axisRow" fieldPosition="0"/>
    </format>
    <format dxfId="43">
      <pivotArea dataOnly="0" labelOnly="1" outline="0" fieldPosition="0">
        <references count="1">
          <reference field="4294967294" count="3">
            <x v="0"/>
            <x v="1"/>
            <x v="4"/>
          </reference>
        </references>
      </pivotArea>
    </format>
    <format dxfId="42">
      <pivotArea dataOnly="0" labelOnly="1" grandRow="1" outline="0" fieldPosition="0"/>
    </format>
    <format dxfId="41">
      <pivotArea dataOnly="0" labelOnly="1" outline="0" fieldPosition="0">
        <references count="1">
          <reference field="1" count="1">
            <x v="82"/>
          </reference>
        </references>
      </pivotArea>
    </format>
    <format dxfId="40">
      <pivotArea dataOnly="0" labelOnly="1" outline="0" fieldPosition="0">
        <references count="1">
          <reference field="1" count="50">
            <x v="4"/>
            <x v="6"/>
            <x v="9"/>
            <x v="10"/>
            <x v="11"/>
            <x v="14"/>
            <x v="16"/>
            <x v="21"/>
            <x v="22"/>
            <x v="25"/>
            <x v="26"/>
            <x v="27"/>
            <x v="29"/>
            <x v="39"/>
            <x v="40"/>
            <x v="44"/>
            <x v="48"/>
            <x v="51"/>
            <x v="54"/>
            <x v="56"/>
            <x v="59"/>
            <x v="62"/>
            <x v="72"/>
            <x v="73"/>
            <x v="74"/>
            <x v="75"/>
            <x v="79"/>
            <x v="80"/>
            <x v="81"/>
            <x v="86"/>
            <x v="95"/>
            <x v="98"/>
            <x v="100"/>
            <x v="108"/>
            <x v="115"/>
            <x v="118"/>
            <x v="132"/>
            <x v="138"/>
            <x v="140"/>
            <x v="146"/>
            <x v="147"/>
            <x v="148"/>
            <x v="157"/>
            <x v="162"/>
            <x v="168"/>
            <x v="176"/>
            <x v="179"/>
            <x v="180"/>
            <x v="185"/>
            <x v="198"/>
          </reference>
        </references>
      </pivotArea>
    </format>
    <format dxfId="39">
      <pivotArea dataOnly="0" labelOnly="1" outline="0" fieldPosition="0">
        <references count="1">
          <reference field="1" count="50">
            <x v="0"/>
            <x v="1"/>
            <x v="5"/>
            <x v="7"/>
            <x v="8"/>
            <x v="17"/>
            <x v="19"/>
            <x v="23"/>
            <x v="24"/>
            <x v="28"/>
            <x v="30"/>
            <x v="32"/>
            <x v="33"/>
            <x v="38"/>
            <x v="42"/>
            <x v="43"/>
            <x v="49"/>
            <x v="57"/>
            <x v="58"/>
            <x v="63"/>
            <x v="64"/>
            <x v="67"/>
            <x v="77"/>
            <x v="78"/>
            <x v="97"/>
            <x v="102"/>
            <x v="105"/>
            <x v="106"/>
            <x v="109"/>
            <x v="110"/>
            <x v="111"/>
            <x v="112"/>
            <x v="121"/>
            <x v="124"/>
            <x v="130"/>
            <x v="135"/>
            <x v="153"/>
            <x v="171"/>
            <x v="173"/>
            <x v="174"/>
            <x v="178"/>
            <x v="181"/>
            <x v="183"/>
            <x v="184"/>
            <x v="186"/>
            <x v="188"/>
            <x v="191"/>
            <x v="195"/>
            <x v="196"/>
            <x v="199"/>
          </reference>
        </references>
      </pivotArea>
    </format>
    <format dxfId="38">
      <pivotArea dataOnly="0" labelOnly="1" outline="0" fieldPosition="0">
        <references count="1">
          <reference field="1" count="50">
            <x v="3"/>
            <x v="13"/>
            <x v="18"/>
            <x v="36"/>
            <x v="41"/>
            <x v="47"/>
            <x v="50"/>
            <x v="53"/>
            <x v="55"/>
            <x v="60"/>
            <x v="61"/>
            <x v="65"/>
            <x v="66"/>
            <x v="68"/>
            <x v="69"/>
            <x v="76"/>
            <x v="83"/>
            <x v="88"/>
            <x v="90"/>
            <x v="91"/>
            <x v="92"/>
            <x v="93"/>
            <x v="99"/>
            <x v="101"/>
            <x v="104"/>
            <x v="113"/>
            <x v="114"/>
            <x v="117"/>
            <x v="123"/>
            <x v="126"/>
            <x v="127"/>
            <x v="133"/>
            <x v="134"/>
            <x v="141"/>
            <x v="142"/>
            <x v="145"/>
            <x v="149"/>
            <x v="150"/>
            <x v="156"/>
            <x v="158"/>
            <x v="161"/>
            <x v="166"/>
            <x v="170"/>
            <x v="172"/>
            <x v="189"/>
            <x v="192"/>
            <x v="197"/>
            <x v="200"/>
            <x v="201"/>
            <x v="202"/>
          </reference>
        </references>
      </pivotArea>
    </format>
    <format dxfId="37">
      <pivotArea dataOnly="0" labelOnly="1" outline="0" fieldPosition="0">
        <references count="1">
          <reference field="1" count="2">
            <x v="169"/>
            <x v="20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14" applyNumberFormats="0" applyBorderFormats="0" applyFontFormats="0" applyPatternFormats="0" applyAlignmentFormats="0" applyWidthHeightFormats="1" dataCaption="Data" updatedVersion="6" minRefreshableVersion="3" showDrill="0"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zoomScaleNormal="100" workbookViewId="0">
      <selection activeCell="B8" sqref="B8"/>
    </sheetView>
  </sheetViews>
  <sheetFormatPr baseColWidth="10" defaultColWidth="9.1640625" defaultRowHeight="15" x14ac:dyDescent="0.2"/>
  <cols>
    <col min="1" max="1" width="5" style="90" customWidth="1"/>
    <col min="2" max="2" width="133.83203125" style="90" customWidth="1"/>
    <col min="3" max="16384" width="9.1640625" style="90"/>
  </cols>
  <sheetData>
    <row r="1" spans="2:2" ht="21.75" customHeight="1" x14ac:dyDescent="0.2">
      <c r="B1" s="89" t="s">
        <v>436</v>
      </c>
    </row>
    <row r="2" spans="2:2" ht="62.25" customHeight="1" x14ac:dyDescent="0.2">
      <c r="B2" s="222" t="s">
        <v>525</v>
      </c>
    </row>
    <row r="3" spans="2:2" ht="64.5" customHeight="1" x14ac:dyDescent="0.2">
      <c r="B3" s="91" t="s">
        <v>504</v>
      </c>
    </row>
    <row r="4" spans="2:2" ht="34.5" customHeight="1" x14ac:dyDescent="0.2">
      <c r="B4" s="91" t="s">
        <v>564</v>
      </c>
    </row>
    <row r="5" spans="2:2" ht="48" customHeight="1" x14ac:dyDescent="0.2">
      <c r="B5" s="90" t="s">
        <v>437</v>
      </c>
    </row>
    <row r="6" spans="2:2" ht="19.5" customHeight="1" x14ac:dyDescent="0.2">
      <c r="B6" s="90" t="s">
        <v>435</v>
      </c>
    </row>
    <row r="7" spans="2:2" ht="33.75" customHeight="1" x14ac:dyDescent="0.2">
      <c r="B7" s="91" t="s">
        <v>438</v>
      </c>
    </row>
    <row r="8" spans="2:2" ht="33.75" customHeight="1" x14ac:dyDescent="0.2">
      <c r="B8" s="90" t="s">
        <v>565</v>
      </c>
    </row>
    <row r="9" spans="2:2" ht="36" customHeight="1" x14ac:dyDescent="0.2">
      <c r="B9" s="90" t="s">
        <v>518</v>
      </c>
    </row>
    <row r="10" spans="2:2" ht="34.5" customHeight="1" x14ac:dyDescent="0.2">
      <c r="B10" s="90" t="s">
        <v>519</v>
      </c>
    </row>
    <row r="11" spans="2:2" ht="9.75" customHeight="1" x14ac:dyDescent="0.2"/>
    <row r="12" spans="2:2" ht="18" customHeight="1" x14ac:dyDescent="0.2">
      <c r="B12" s="92" t="s">
        <v>452</v>
      </c>
    </row>
    <row r="13" spans="2:2" ht="16" x14ac:dyDescent="0.2">
      <c r="B13" s="92" t="s">
        <v>469</v>
      </c>
    </row>
    <row r="14" spans="2:2" ht="46.5" customHeight="1" x14ac:dyDescent="0.2">
      <c r="B14" s="90" t="s">
        <v>470</v>
      </c>
    </row>
    <row r="15" spans="2:2" ht="9" customHeight="1" x14ac:dyDescent="0.2"/>
    <row r="16" spans="2:2" ht="16" x14ac:dyDescent="0.2">
      <c r="B16" s="92" t="s">
        <v>471</v>
      </c>
    </row>
    <row r="17" spans="2:2" ht="33" customHeight="1" x14ac:dyDescent="0.2">
      <c r="B17" s="90" t="s">
        <v>520</v>
      </c>
    </row>
    <row r="18" spans="2:2" ht="33.75" customHeight="1" x14ac:dyDescent="0.2">
      <c r="B18" s="90" t="s">
        <v>472</v>
      </c>
    </row>
    <row r="20" spans="2:2" ht="32" x14ac:dyDescent="0.2">
      <c r="B20" s="90" t="s">
        <v>503</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T1774"/>
  <sheetViews>
    <sheetView showZeros="0" tabSelected="1" zoomScaleNormal="100" zoomScaleSheetLayoutView="100" workbookViewId="0">
      <pane ySplit="1" topLeftCell="A2" activePane="bottomLeft" state="frozen"/>
      <selection pane="bottomLeft" activeCell="I1" sqref="I1:O1"/>
    </sheetView>
  </sheetViews>
  <sheetFormatPr baseColWidth="10" defaultColWidth="8.83203125" defaultRowHeight="15" x14ac:dyDescent="0.2"/>
  <cols>
    <col min="1" max="1" width="16.33203125" style="158" customWidth="1"/>
    <col min="2" max="2" width="18.6640625" customWidth="1"/>
    <col min="3" max="3" width="16.33203125" customWidth="1"/>
    <col min="4" max="7" width="10.6640625" customWidth="1"/>
    <col min="8" max="8" width="9.33203125" customWidth="1"/>
    <col min="9" max="9" width="17.6640625" customWidth="1"/>
    <col min="10" max="10" width="16.1640625" customWidth="1"/>
    <col min="11" max="11" width="15" customWidth="1"/>
    <col min="12" max="13" width="11.6640625" customWidth="1"/>
    <col min="14" max="14" width="14.1640625" customWidth="1"/>
    <col min="15" max="15" width="11.6640625" customWidth="1"/>
    <col min="16" max="16" width="15" customWidth="1"/>
    <col min="17" max="17" width="17.6640625" customWidth="1"/>
    <col min="18" max="18" width="15.6640625" customWidth="1"/>
    <col min="19" max="19" width="12.6640625" customWidth="1"/>
  </cols>
  <sheetData>
    <row r="1" spans="1:20" ht="131.25" customHeight="1" x14ac:dyDescent="0.2">
      <c r="A1" s="181" t="s">
        <v>233</v>
      </c>
      <c r="B1" s="182" t="s">
        <v>234</v>
      </c>
      <c r="C1" s="189" t="s">
        <v>235</v>
      </c>
      <c r="D1" s="190" t="s">
        <v>453</v>
      </c>
      <c r="E1" s="183" t="s">
        <v>454</v>
      </c>
      <c r="F1" s="183" t="s">
        <v>455</v>
      </c>
      <c r="G1" s="183" t="s">
        <v>456</v>
      </c>
      <c r="H1" s="191" t="s">
        <v>457</v>
      </c>
      <c r="I1" s="263" t="s">
        <v>458</v>
      </c>
      <c r="J1" s="264" t="s">
        <v>569</v>
      </c>
      <c r="K1" s="264" t="s">
        <v>507</v>
      </c>
      <c r="L1" s="264" t="s">
        <v>459</v>
      </c>
      <c r="M1" s="264" t="s">
        <v>570</v>
      </c>
      <c r="N1" s="264" t="s">
        <v>460</v>
      </c>
      <c r="O1" s="265" t="s">
        <v>461</v>
      </c>
      <c r="P1" s="194" t="s">
        <v>462</v>
      </c>
      <c r="Q1" s="184" t="s">
        <v>463</v>
      </c>
      <c r="R1" s="184" t="s">
        <v>464</v>
      </c>
      <c r="S1" s="185" t="s">
        <v>465</v>
      </c>
    </row>
    <row r="2" spans="1:20" x14ac:dyDescent="0.2">
      <c r="A2" s="186" t="s">
        <v>413</v>
      </c>
      <c r="B2" s="175" t="s">
        <v>0</v>
      </c>
      <c r="C2" s="176" t="s">
        <v>1</v>
      </c>
      <c r="D2" s="168"/>
      <c r="E2" s="169"/>
      <c r="F2" s="169"/>
      <c r="G2" s="169"/>
      <c r="H2" s="192" t="str">
        <f t="shared" ref="H2:H65" si="0">IF((E2+G2)&lt;&gt;0,G2/(E2+G2),"")</f>
        <v/>
      </c>
      <c r="I2" s="234">
        <v>50</v>
      </c>
      <c r="J2" s="138">
        <v>39</v>
      </c>
      <c r="K2" s="138">
        <v>33</v>
      </c>
      <c r="L2" s="178">
        <f t="shared" ref="L2:L65" si="1">IF(J2&lt;&gt;0,K2/J2,"")</f>
        <v>0.84615384615384615</v>
      </c>
      <c r="M2" s="235">
        <v>42</v>
      </c>
      <c r="N2" s="138">
        <v>6</v>
      </c>
      <c r="O2" s="195">
        <f t="shared" ref="O2:O65" si="2">IF((J2+M2+N2)&lt;&gt;0,N2/(J2+M2+N2),"")</f>
        <v>6.8965517241379309E-2</v>
      </c>
      <c r="P2" s="170">
        <f t="shared" ref="P2:P65" si="3">IF(SUM(D2,I2)&gt;0,SUM(D2,I2),"")</f>
        <v>50</v>
      </c>
      <c r="Q2" s="171">
        <f t="shared" ref="Q2:Q65" si="4">IF(SUM(E2,J2, M2)&gt;0,SUM(E2,J2, M2),"")</f>
        <v>81</v>
      </c>
      <c r="R2" s="171">
        <f t="shared" ref="R2:R65" si="5">IF(SUM(G2,N2)&gt;0,SUM(G2,N2),"")</f>
        <v>6</v>
      </c>
      <c r="S2" s="187">
        <f t="shared" ref="S2:S65" si="6">IFERROR(IF((Q2+R2)&lt;&gt;0,R2/(Q2+R2),""),"")</f>
        <v>6.8965517241379309E-2</v>
      </c>
      <c r="T2" s="248"/>
    </row>
    <row r="3" spans="1:20" x14ac:dyDescent="0.2">
      <c r="A3" s="186" t="s">
        <v>413</v>
      </c>
      <c r="B3" s="175" t="s">
        <v>2</v>
      </c>
      <c r="C3" s="176" t="s">
        <v>3</v>
      </c>
      <c r="D3" s="168"/>
      <c r="E3" s="169"/>
      <c r="F3" s="169"/>
      <c r="G3" s="169"/>
      <c r="H3" s="192" t="str">
        <f t="shared" si="0"/>
        <v/>
      </c>
      <c r="I3" s="234">
        <v>2047</v>
      </c>
      <c r="J3" s="138">
        <v>1213</v>
      </c>
      <c r="K3" s="138">
        <v>763</v>
      </c>
      <c r="L3" s="178">
        <f t="shared" si="1"/>
        <v>0.62901896125309154</v>
      </c>
      <c r="M3" s="235">
        <v>3</v>
      </c>
      <c r="N3" s="138">
        <v>831</v>
      </c>
      <c r="O3" s="195">
        <f t="shared" si="2"/>
        <v>0.40595994137762581</v>
      </c>
      <c r="P3" s="170">
        <f t="shared" si="3"/>
        <v>2047</v>
      </c>
      <c r="Q3" s="171">
        <f t="shared" si="4"/>
        <v>1216</v>
      </c>
      <c r="R3" s="171">
        <f t="shared" si="5"/>
        <v>831</v>
      </c>
      <c r="S3" s="187">
        <f t="shared" si="6"/>
        <v>0.40595994137762581</v>
      </c>
      <c r="T3" s="248"/>
    </row>
    <row r="4" spans="1:20" x14ac:dyDescent="0.2">
      <c r="A4" s="186" t="s">
        <v>413</v>
      </c>
      <c r="B4" s="175" t="s">
        <v>6</v>
      </c>
      <c r="C4" s="176" t="s">
        <v>7</v>
      </c>
      <c r="D4" s="168"/>
      <c r="E4" s="169"/>
      <c r="F4" s="169"/>
      <c r="G4" s="169"/>
      <c r="H4" s="192" t="str">
        <f t="shared" si="0"/>
        <v/>
      </c>
      <c r="I4" s="234">
        <v>18</v>
      </c>
      <c r="J4" s="138">
        <v>18</v>
      </c>
      <c r="K4" s="138">
        <v>18</v>
      </c>
      <c r="L4" s="178">
        <f t="shared" si="1"/>
        <v>1</v>
      </c>
      <c r="M4" s="235"/>
      <c r="N4" s="138"/>
      <c r="O4" s="195">
        <f t="shared" si="2"/>
        <v>0</v>
      </c>
      <c r="P4" s="170">
        <f t="shared" si="3"/>
        <v>18</v>
      </c>
      <c r="Q4" s="171">
        <f t="shared" si="4"/>
        <v>18</v>
      </c>
      <c r="R4" s="171" t="str">
        <f t="shared" si="5"/>
        <v/>
      </c>
      <c r="S4" s="187" t="str">
        <f t="shared" si="6"/>
        <v/>
      </c>
      <c r="T4" s="248"/>
    </row>
    <row r="5" spans="1:20" x14ac:dyDescent="0.2">
      <c r="A5" s="186" t="s">
        <v>413</v>
      </c>
      <c r="B5" s="175" t="s">
        <v>8</v>
      </c>
      <c r="C5" s="176" t="s">
        <v>9</v>
      </c>
      <c r="D5" s="168"/>
      <c r="E5" s="169"/>
      <c r="F5" s="169"/>
      <c r="G5" s="169"/>
      <c r="H5" s="192" t="str">
        <f t="shared" si="0"/>
        <v/>
      </c>
      <c r="I5" s="234">
        <v>1776</v>
      </c>
      <c r="J5" s="138">
        <v>1751</v>
      </c>
      <c r="K5" s="138">
        <v>1636</v>
      </c>
      <c r="L5" s="178">
        <f t="shared" si="1"/>
        <v>0.93432324386065102</v>
      </c>
      <c r="M5" s="235">
        <v>3</v>
      </c>
      <c r="N5" s="138">
        <v>22</v>
      </c>
      <c r="O5" s="195">
        <f t="shared" si="2"/>
        <v>1.2387387387387387E-2</v>
      </c>
      <c r="P5" s="170">
        <f t="shared" si="3"/>
        <v>1776</v>
      </c>
      <c r="Q5" s="171">
        <f t="shared" si="4"/>
        <v>1754</v>
      </c>
      <c r="R5" s="171">
        <f t="shared" si="5"/>
        <v>22</v>
      </c>
      <c r="S5" s="187">
        <f t="shared" si="6"/>
        <v>1.2387387387387387E-2</v>
      </c>
      <c r="T5" s="248"/>
    </row>
    <row r="6" spans="1:20" x14ac:dyDescent="0.2">
      <c r="A6" s="186" t="s">
        <v>413</v>
      </c>
      <c r="B6" s="175" t="s">
        <v>13</v>
      </c>
      <c r="C6" s="176" t="s">
        <v>14</v>
      </c>
      <c r="D6" s="168"/>
      <c r="E6" s="169"/>
      <c r="F6" s="169"/>
      <c r="G6" s="169"/>
      <c r="H6" s="192" t="str">
        <f t="shared" si="0"/>
        <v/>
      </c>
      <c r="I6" s="234">
        <v>1788</v>
      </c>
      <c r="J6" s="138">
        <v>1751</v>
      </c>
      <c r="K6" s="138">
        <v>1439</v>
      </c>
      <c r="L6" s="178">
        <f t="shared" si="1"/>
        <v>0.82181610508280978</v>
      </c>
      <c r="M6" s="235">
        <v>4</v>
      </c>
      <c r="N6" s="138">
        <v>33</v>
      </c>
      <c r="O6" s="195">
        <f t="shared" si="2"/>
        <v>1.8456375838926176E-2</v>
      </c>
      <c r="P6" s="170">
        <f t="shared" si="3"/>
        <v>1788</v>
      </c>
      <c r="Q6" s="171">
        <f t="shared" si="4"/>
        <v>1755</v>
      </c>
      <c r="R6" s="171">
        <f t="shared" si="5"/>
        <v>33</v>
      </c>
      <c r="S6" s="187">
        <f t="shared" si="6"/>
        <v>1.8456375838926176E-2</v>
      </c>
      <c r="T6" s="248"/>
    </row>
    <row r="7" spans="1:20" ht="29" x14ac:dyDescent="0.2">
      <c r="A7" s="186" t="s">
        <v>413</v>
      </c>
      <c r="B7" s="175" t="s">
        <v>24</v>
      </c>
      <c r="C7" s="176" t="s">
        <v>25</v>
      </c>
      <c r="D7" s="168"/>
      <c r="E7" s="169"/>
      <c r="F7" s="169"/>
      <c r="G7" s="169"/>
      <c r="H7" s="192" t="str">
        <f t="shared" si="0"/>
        <v/>
      </c>
      <c r="I7" s="234">
        <v>1543</v>
      </c>
      <c r="J7" s="138">
        <v>1270</v>
      </c>
      <c r="K7" s="138">
        <v>1110</v>
      </c>
      <c r="L7" s="178">
        <f t="shared" si="1"/>
        <v>0.87401574803149606</v>
      </c>
      <c r="M7" s="235">
        <v>260</v>
      </c>
      <c r="N7" s="138">
        <v>13</v>
      </c>
      <c r="O7" s="195">
        <f t="shared" si="2"/>
        <v>8.4251458198314963E-3</v>
      </c>
      <c r="P7" s="170">
        <f t="shared" si="3"/>
        <v>1543</v>
      </c>
      <c r="Q7" s="171">
        <f t="shared" si="4"/>
        <v>1530</v>
      </c>
      <c r="R7" s="171">
        <f t="shared" si="5"/>
        <v>13</v>
      </c>
      <c r="S7" s="187">
        <f t="shared" si="6"/>
        <v>8.4251458198314963E-3</v>
      </c>
      <c r="T7" s="248"/>
    </row>
    <row r="8" spans="1:20" x14ac:dyDescent="0.2">
      <c r="A8" s="186" t="s">
        <v>413</v>
      </c>
      <c r="B8" s="175" t="s">
        <v>26</v>
      </c>
      <c r="C8" s="176" t="s">
        <v>27</v>
      </c>
      <c r="D8" s="168"/>
      <c r="E8" s="169"/>
      <c r="F8" s="169"/>
      <c r="G8" s="169"/>
      <c r="H8" s="192" t="str">
        <f t="shared" si="0"/>
        <v/>
      </c>
      <c r="I8" s="234">
        <v>50</v>
      </c>
      <c r="J8" s="138">
        <v>23</v>
      </c>
      <c r="K8" s="138">
        <v>23</v>
      </c>
      <c r="L8" s="178">
        <f t="shared" si="1"/>
        <v>1</v>
      </c>
      <c r="M8" s="235">
        <v>27</v>
      </c>
      <c r="N8" s="138"/>
      <c r="O8" s="195">
        <f t="shared" si="2"/>
        <v>0</v>
      </c>
      <c r="P8" s="170">
        <f t="shared" si="3"/>
        <v>50</v>
      </c>
      <c r="Q8" s="171">
        <f t="shared" si="4"/>
        <v>50</v>
      </c>
      <c r="R8" s="171" t="str">
        <f t="shared" si="5"/>
        <v/>
      </c>
      <c r="S8" s="187" t="str">
        <f t="shared" si="6"/>
        <v/>
      </c>
      <c r="T8" s="248"/>
    </row>
    <row r="9" spans="1:20" x14ac:dyDescent="0.2">
      <c r="A9" s="186" t="s">
        <v>413</v>
      </c>
      <c r="B9" s="175" t="s">
        <v>30</v>
      </c>
      <c r="C9" s="176" t="s">
        <v>31</v>
      </c>
      <c r="D9" s="168"/>
      <c r="E9" s="169"/>
      <c r="F9" s="169"/>
      <c r="G9" s="169"/>
      <c r="H9" s="192" t="str">
        <f t="shared" si="0"/>
        <v/>
      </c>
      <c r="I9" s="234">
        <v>382</v>
      </c>
      <c r="J9" s="138">
        <v>367</v>
      </c>
      <c r="K9" s="138">
        <v>345</v>
      </c>
      <c r="L9" s="178">
        <f t="shared" si="1"/>
        <v>0.94005449591280654</v>
      </c>
      <c r="M9" s="235">
        <v>11</v>
      </c>
      <c r="N9" s="138">
        <v>4</v>
      </c>
      <c r="O9" s="195">
        <f t="shared" si="2"/>
        <v>1.0471204188481676E-2</v>
      </c>
      <c r="P9" s="170">
        <f t="shared" si="3"/>
        <v>382</v>
      </c>
      <c r="Q9" s="171">
        <f t="shared" si="4"/>
        <v>378</v>
      </c>
      <c r="R9" s="171">
        <f t="shared" si="5"/>
        <v>4</v>
      </c>
      <c r="S9" s="187">
        <f t="shared" si="6"/>
        <v>1.0471204188481676E-2</v>
      </c>
      <c r="T9" s="248"/>
    </row>
    <row r="10" spans="1:20" x14ac:dyDescent="0.2">
      <c r="A10" s="186" t="s">
        <v>413</v>
      </c>
      <c r="B10" s="175" t="s">
        <v>33</v>
      </c>
      <c r="C10" s="176" t="s">
        <v>34</v>
      </c>
      <c r="D10" s="168"/>
      <c r="E10" s="169"/>
      <c r="F10" s="169"/>
      <c r="G10" s="169"/>
      <c r="H10" s="192" t="str">
        <f t="shared" si="0"/>
        <v/>
      </c>
      <c r="I10" s="234">
        <v>651</v>
      </c>
      <c r="J10" s="138">
        <v>632</v>
      </c>
      <c r="K10" s="138">
        <v>116</v>
      </c>
      <c r="L10" s="178">
        <f t="shared" si="1"/>
        <v>0.18354430379746836</v>
      </c>
      <c r="M10" s="235">
        <v>11</v>
      </c>
      <c r="N10" s="138">
        <v>8</v>
      </c>
      <c r="O10" s="195">
        <f t="shared" si="2"/>
        <v>1.2288786482334869E-2</v>
      </c>
      <c r="P10" s="170">
        <f t="shared" si="3"/>
        <v>651</v>
      </c>
      <c r="Q10" s="171">
        <f t="shared" si="4"/>
        <v>643</v>
      </c>
      <c r="R10" s="171">
        <f t="shared" si="5"/>
        <v>8</v>
      </c>
      <c r="S10" s="187">
        <f t="shared" si="6"/>
        <v>1.2288786482334869E-2</v>
      </c>
      <c r="T10" s="248"/>
    </row>
    <row r="11" spans="1:20" ht="29" x14ac:dyDescent="0.2">
      <c r="A11" s="186" t="s">
        <v>413</v>
      </c>
      <c r="B11" s="175" t="s">
        <v>38</v>
      </c>
      <c r="C11" s="176" t="s">
        <v>39</v>
      </c>
      <c r="D11" s="168"/>
      <c r="E11" s="169"/>
      <c r="F11" s="169"/>
      <c r="G11" s="169"/>
      <c r="H11" s="192" t="str">
        <f t="shared" si="0"/>
        <v/>
      </c>
      <c r="I11" s="234">
        <v>21</v>
      </c>
      <c r="J11" s="138">
        <v>21</v>
      </c>
      <c r="K11" s="138">
        <v>21</v>
      </c>
      <c r="L11" s="178">
        <f t="shared" si="1"/>
        <v>1</v>
      </c>
      <c r="M11" s="235"/>
      <c r="N11" s="138"/>
      <c r="O11" s="195">
        <f t="shared" si="2"/>
        <v>0</v>
      </c>
      <c r="P11" s="170">
        <f t="shared" si="3"/>
        <v>21</v>
      </c>
      <c r="Q11" s="171">
        <f t="shared" si="4"/>
        <v>21</v>
      </c>
      <c r="R11" s="171" t="str">
        <f t="shared" si="5"/>
        <v/>
      </c>
      <c r="S11" s="187" t="str">
        <f t="shared" si="6"/>
        <v/>
      </c>
      <c r="T11" s="248"/>
    </row>
    <row r="12" spans="1:20" x14ac:dyDescent="0.2">
      <c r="A12" s="186" t="s">
        <v>413</v>
      </c>
      <c r="B12" s="175" t="s">
        <v>40</v>
      </c>
      <c r="C12" s="176" t="s">
        <v>41</v>
      </c>
      <c r="D12" s="168"/>
      <c r="E12" s="169"/>
      <c r="F12" s="169"/>
      <c r="G12" s="169"/>
      <c r="H12" s="192" t="str">
        <f t="shared" si="0"/>
        <v/>
      </c>
      <c r="I12" s="234">
        <v>1129</v>
      </c>
      <c r="J12" s="138">
        <v>819</v>
      </c>
      <c r="K12" s="138">
        <v>335</v>
      </c>
      <c r="L12" s="178">
        <f t="shared" si="1"/>
        <v>0.40903540903540903</v>
      </c>
      <c r="M12" s="235"/>
      <c r="N12" s="138">
        <v>310</v>
      </c>
      <c r="O12" s="195">
        <f t="shared" si="2"/>
        <v>0.27457927369353408</v>
      </c>
      <c r="P12" s="170">
        <f t="shared" si="3"/>
        <v>1129</v>
      </c>
      <c r="Q12" s="171">
        <f t="shared" si="4"/>
        <v>819</v>
      </c>
      <c r="R12" s="171">
        <f t="shared" si="5"/>
        <v>310</v>
      </c>
      <c r="S12" s="187">
        <f t="shared" si="6"/>
        <v>0.27457927369353408</v>
      </c>
      <c r="T12" s="248"/>
    </row>
    <row r="13" spans="1:20" x14ac:dyDescent="0.2">
      <c r="A13" s="186" t="s">
        <v>413</v>
      </c>
      <c r="B13" s="175" t="s">
        <v>40</v>
      </c>
      <c r="C13" s="176" t="s">
        <v>44</v>
      </c>
      <c r="D13" s="168"/>
      <c r="E13" s="169"/>
      <c r="F13" s="169"/>
      <c r="G13" s="169"/>
      <c r="H13" s="192" t="str">
        <f t="shared" si="0"/>
        <v/>
      </c>
      <c r="I13" s="234">
        <v>488</v>
      </c>
      <c r="J13" s="138">
        <v>471</v>
      </c>
      <c r="K13" s="138">
        <v>170</v>
      </c>
      <c r="L13" s="178">
        <f t="shared" si="1"/>
        <v>0.36093418259023352</v>
      </c>
      <c r="M13" s="235"/>
      <c r="N13" s="138">
        <v>17</v>
      </c>
      <c r="O13" s="195">
        <f t="shared" si="2"/>
        <v>3.4836065573770489E-2</v>
      </c>
      <c r="P13" s="170">
        <f t="shared" si="3"/>
        <v>488</v>
      </c>
      <c r="Q13" s="171">
        <f t="shared" si="4"/>
        <v>471</v>
      </c>
      <c r="R13" s="171">
        <f t="shared" si="5"/>
        <v>17</v>
      </c>
      <c r="S13" s="187">
        <f t="shared" si="6"/>
        <v>3.4836065573770489E-2</v>
      </c>
      <c r="T13" s="248"/>
    </row>
    <row r="14" spans="1:20" x14ac:dyDescent="0.2">
      <c r="A14" s="186" t="s">
        <v>413</v>
      </c>
      <c r="B14" s="175" t="s">
        <v>45</v>
      </c>
      <c r="C14" s="176" t="s">
        <v>46</v>
      </c>
      <c r="D14" s="168"/>
      <c r="E14" s="169"/>
      <c r="F14" s="169"/>
      <c r="G14" s="169"/>
      <c r="H14" s="192" t="str">
        <f t="shared" si="0"/>
        <v/>
      </c>
      <c r="I14" s="234">
        <v>29</v>
      </c>
      <c r="J14" s="138">
        <v>28</v>
      </c>
      <c r="K14" s="138">
        <v>27</v>
      </c>
      <c r="L14" s="178">
        <f t="shared" si="1"/>
        <v>0.9642857142857143</v>
      </c>
      <c r="M14" s="235">
        <v>1</v>
      </c>
      <c r="N14" s="138"/>
      <c r="O14" s="195">
        <f t="shared" si="2"/>
        <v>0</v>
      </c>
      <c r="P14" s="170">
        <f t="shared" si="3"/>
        <v>29</v>
      </c>
      <c r="Q14" s="171">
        <f t="shared" si="4"/>
        <v>29</v>
      </c>
      <c r="R14" s="171" t="str">
        <f t="shared" si="5"/>
        <v/>
      </c>
      <c r="S14" s="187" t="str">
        <f t="shared" si="6"/>
        <v/>
      </c>
      <c r="T14" s="248"/>
    </row>
    <row r="15" spans="1:20" x14ac:dyDescent="0.2">
      <c r="A15" s="186" t="s">
        <v>413</v>
      </c>
      <c r="B15" s="175" t="s">
        <v>51</v>
      </c>
      <c r="C15" s="176" t="s">
        <v>52</v>
      </c>
      <c r="D15" s="168"/>
      <c r="E15" s="169"/>
      <c r="F15" s="169"/>
      <c r="G15" s="169"/>
      <c r="H15" s="192" t="str">
        <f t="shared" si="0"/>
        <v/>
      </c>
      <c r="I15" s="234">
        <v>260</v>
      </c>
      <c r="J15" s="138">
        <v>158</v>
      </c>
      <c r="K15" s="138">
        <v>97</v>
      </c>
      <c r="L15" s="178">
        <f t="shared" si="1"/>
        <v>0.61392405063291144</v>
      </c>
      <c r="M15" s="235">
        <v>13</v>
      </c>
      <c r="N15" s="138">
        <v>89</v>
      </c>
      <c r="O15" s="195">
        <f t="shared" si="2"/>
        <v>0.34230769230769231</v>
      </c>
      <c r="P15" s="170">
        <f t="shared" si="3"/>
        <v>260</v>
      </c>
      <c r="Q15" s="171">
        <f t="shared" si="4"/>
        <v>171</v>
      </c>
      <c r="R15" s="171">
        <f t="shared" si="5"/>
        <v>89</v>
      </c>
      <c r="S15" s="187">
        <f t="shared" si="6"/>
        <v>0.34230769230769231</v>
      </c>
      <c r="T15" s="248"/>
    </row>
    <row r="16" spans="1:20" x14ac:dyDescent="0.2">
      <c r="A16" s="186" t="s">
        <v>413</v>
      </c>
      <c r="B16" s="175" t="s">
        <v>53</v>
      </c>
      <c r="C16" s="176" t="s">
        <v>54</v>
      </c>
      <c r="D16" s="168"/>
      <c r="E16" s="169"/>
      <c r="F16" s="169"/>
      <c r="G16" s="169"/>
      <c r="H16" s="192" t="str">
        <f t="shared" si="0"/>
        <v/>
      </c>
      <c r="I16" s="234">
        <v>667</v>
      </c>
      <c r="J16" s="138">
        <v>428</v>
      </c>
      <c r="K16" s="138">
        <v>73</v>
      </c>
      <c r="L16" s="178">
        <f t="shared" si="1"/>
        <v>0.17056074766355139</v>
      </c>
      <c r="M16" s="235"/>
      <c r="N16" s="138">
        <v>239</v>
      </c>
      <c r="O16" s="195">
        <f t="shared" si="2"/>
        <v>0.35832083958020988</v>
      </c>
      <c r="P16" s="170">
        <f t="shared" si="3"/>
        <v>667</v>
      </c>
      <c r="Q16" s="171">
        <f t="shared" si="4"/>
        <v>428</v>
      </c>
      <c r="R16" s="171">
        <f t="shared" si="5"/>
        <v>239</v>
      </c>
      <c r="S16" s="187">
        <f t="shared" si="6"/>
        <v>0.35832083958020988</v>
      </c>
      <c r="T16" s="248"/>
    </row>
    <row r="17" spans="1:20" x14ac:dyDescent="0.2">
      <c r="A17" s="186" t="s">
        <v>413</v>
      </c>
      <c r="B17" s="175" t="s">
        <v>55</v>
      </c>
      <c r="C17" s="176" t="s">
        <v>56</v>
      </c>
      <c r="D17" s="168"/>
      <c r="E17" s="169"/>
      <c r="F17" s="169"/>
      <c r="G17" s="169"/>
      <c r="H17" s="192" t="str">
        <f t="shared" si="0"/>
        <v/>
      </c>
      <c r="I17" s="234">
        <v>1588</v>
      </c>
      <c r="J17" s="138">
        <v>1532</v>
      </c>
      <c r="K17" s="138">
        <v>940</v>
      </c>
      <c r="L17" s="178">
        <f t="shared" si="1"/>
        <v>0.61357702349869447</v>
      </c>
      <c r="M17" s="235">
        <v>4</v>
      </c>
      <c r="N17" s="138">
        <v>52</v>
      </c>
      <c r="O17" s="195">
        <f t="shared" si="2"/>
        <v>3.2745591939546598E-2</v>
      </c>
      <c r="P17" s="170">
        <f t="shared" si="3"/>
        <v>1588</v>
      </c>
      <c r="Q17" s="171">
        <f t="shared" si="4"/>
        <v>1536</v>
      </c>
      <c r="R17" s="171">
        <f t="shared" si="5"/>
        <v>52</v>
      </c>
      <c r="S17" s="187">
        <f t="shared" si="6"/>
        <v>3.2745591939546598E-2</v>
      </c>
      <c r="T17" s="248"/>
    </row>
    <row r="18" spans="1:20" x14ac:dyDescent="0.2">
      <c r="A18" s="186" t="s">
        <v>413</v>
      </c>
      <c r="B18" s="175" t="s">
        <v>63</v>
      </c>
      <c r="C18" s="176" t="s">
        <v>64</v>
      </c>
      <c r="D18" s="168"/>
      <c r="E18" s="169"/>
      <c r="F18" s="169"/>
      <c r="G18" s="169"/>
      <c r="H18" s="192" t="str">
        <f t="shared" si="0"/>
        <v/>
      </c>
      <c r="I18" s="234">
        <v>3529</v>
      </c>
      <c r="J18" s="138">
        <v>2947</v>
      </c>
      <c r="K18" s="138">
        <v>2167</v>
      </c>
      <c r="L18" s="178">
        <f t="shared" si="1"/>
        <v>0.73532405836443837</v>
      </c>
      <c r="M18" s="235">
        <v>16</v>
      </c>
      <c r="N18" s="138">
        <v>566</v>
      </c>
      <c r="O18" s="195">
        <f t="shared" si="2"/>
        <v>0.16038537829413432</v>
      </c>
      <c r="P18" s="170">
        <f t="shared" si="3"/>
        <v>3529</v>
      </c>
      <c r="Q18" s="171">
        <f t="shared" si="4"/>
        <v>2963</v>
      </c>
      <c r="R18" s="171">
        <f t="shared" si="5"/>
        <v>566</v>
      </c>
      <c r="S18" s="187">
        <f t="shared" si="6"/>
        <v>0.16038537829413432</v>
      </c>
      <c r="T18" s="248"/>
    </row>
    <row r="19" spans="1:20" x14ac:dyDescent="0.2">
      <c r="A19" s="186" t="s">
        <v>413</v>
      </c>
      <c r="B19" s="175" t="s">
        <v>67</v>
      </c>
      <c r="C19" s="176" t="s">
        <v>68</v>
      </c>
      <c r="D19" s="168">
        <v>1</v>
      </c>
      <c r="E19" s="169">
        <v>1</v>
      </c>
      <c r="F19" s="169"/>
      <c r="G19" s="169"/>
      <c r="H19" s="192">
        <f t="shared" si="0"/>
        <v>0</v>
      </c>
      <c r="I19" s="234">
        <v>1099</v>
      </c>
      <c r="J19" s="138">
        <v>743</v>
      </c>
      <c r="K19" s="138">
        <v>123</v>
      </c>
      <c r="L19" s="178">
        <f t="shared" si="1"/>
        <v>0.16554508748317631</v>
      </c>
      <c r="M19" s="235">
        <v>11</v>
      </c>
      <c r="N19" s="138">
        <v>345</v>
      </c>
      <c r="O19" s="195">
        <f t="shared" si="2"/>
        <v>0.31392174704276615</v>
      </c>
      <c r="P19" s="170">
        <f t="shared" si="3"/>
        <v>1100</v>
      </c>
      <c r="Q19" s="171">
        <f t="shared" si="4"/>
        <v>755</v>
      </c>
      <c r="R19" s="171">
        <f t="shared" si="5"/>
        <v>345</v>
      </c>
      <c r="S19" s="187">
        <f t="shared" si="6"/>
        <v>0.31363636363636366</v>
      </c>
      <c r="T19" s="248"/>
    </row>
    <row r="20" spans="1:20" x14ac:dyDescent="0.2">
      <c r="A20" s="186" t="s">
        <v>413</v>
      </c>
      <c r="B20" s="175" t="s">
        <v>74</v>
      </c>
      <c r="C20" s="176" t="s">
        <v>75</v>
      </c>
      <c r="D20" s="168"/>
      <c r="E20" s="169"/>
      <c r="F20" s="169"/>
      <c r="G20" s="169"/>
      <c r="H20" s="192" t="str">
        <f t="shared" si="0"/>
        <v/>
      </c>
      <c r="I20" s="234">
        <v>7</v>
      </c>
      <c r="J20" s="138">
        <v>6</v>
      </c>
      <c r="K20" s="138"/>
      <c r="L20" s="178">
        <f t="shared" si="1"/>
        <v>0</v>
      </c>
      <c r="M20" s="235"/>
      <c r="N20" s="138">
        <v>1</v>
      </c>
      <c r="O20" s="195">
        <f t="shared" si="2"/>
        <v>0.14285714285714285</v>
      </c>
      <c r="P20" s="170">
        <f t="shared" si="3"/>
        <v>7</v>
      </c>
      <c r="Q20" s="171">
        <f t="shared" si="4"/>
        <v>6</v>
      </c>
      <c r="R20" s="171">
        <f t="shared" si="5"/>
        <v>1</v>
      </c>
      <c r="S20" s="187">
        <f t="shared" si="6"/>
        <v>0.14285714285714285</v>
      </c>
      <c r="T20" s="248"/>
    </row>
    <row r="21" spans="1:20" x14ac:dyDescent="0.2">
      <c r="A21" s="186" t="s">
        <v>413</v>
      </c>
      <c r="B21" s="175" t="s">
        <v>76</v>
      </c>
      <c r="C21" s="176" t="s">
        <v>277</v>
      </c>
      <c r="D21" s="168"/>
      <c r="E21" s="169"/>
      <c r="F21" s="169"/>
      <c r="G21" s="169"/>
      <c r="H21" s="192" t="str">
        <f t="shared" si="0"/>
        <v/>
      </c>
      <c r="I21" s="234">
        <v>129</v>
      </c>
      <c r="J21" s="138">
        <v>123</v>
      </c>
      <c r="K21" s="138">
        <v>123</v>
      </c>
      <c r="L21" s="178">
        <f t="shared" si="1"/>
        <v>1</v>
      </c>
      <c r="M21" s="235">
        <v>5</v>
      </c>
      <c r="N21" s="138">
        <v>1</v>
      </c>
      <c r="O21" s="195">
        <f t="shared" si="2"/>
        <v>7.7519379844961239E-3</v>
      </c>
      <c r="P21" s="170">
        <f t="shared" si="3"/>
        <v>129</v>
      </c>
      <c r="Q21" s="171">
        <f t="shared" si="4"/>
        <v>128</v>
      </c>
      <c r="R21" s="171">
        <f t="shared" si="5"/>
        <v>1</v>
      </c>
      <c r="S21" s="187">
        <f t="shared" si="6"/>
        <v>7.7519379844961239E-3</v>
      </c>
      <c r="T21" s="248"/>
    </row>
    <row r="22" spans="1:20" x14ac:dyDescent="0.2">
      <c r="A22" s="186" t="s">
        <v>413</v>
      </c>
      <c r="B22" s="175" t="s">
        <v>530</v>
      </c>
      <c r="C22" s="176" t="s">
        <v>87</v>
      </c>
      <c r="D22" s="168"/>
      <c r="E22" s="169"/>
      <c r="F22" s="169"/>
      <c r="G22" s="169"/>
      <c r="H22" s="192" t="str">
        <f t="shared" si="0"/>
        <v/>
      </c>
      <c r="I22" s="234">
        <v>183</v>
      </c>
      <c r="J22" s="138">
        <v>181</v>
      </c>
      <c r="K22" s="138">
        <v>57</v>
      </c>
      <c r="L22" s="178">
        <f t="shared" si="1"/>
        <v>0.31491712707182318</v>
      </c>
      <c r="M22" s="235"/>
      <c r="N22" s="138">
        <v>2</v>
      </c>
      <c r="O22" s="195">
        <f t="shared" si="2"/>
        <v>1.092896174863388E-2</v>
      </c>
      <c r="P22" s="170">
        <f t="shared" si="3"/>
        <v>183</v>
      </c>
      <c r="Q22" s="171">
        <f t="shared" si="4"/>
        <v>181</v>
      </c>
      <c r="R22" s="171">
        <f t="shared" si="5"/>
        <v>2</v>
      </c>
      <c r="S22" s="187">
        <f t="shared" si="6"/>
        <v>1.092896174863388E-2</v>
      </c>
      <c r="T22" s="248"/>
    </row>
    <row r="23" spans="1:20" x14ac:dyDescent="0.2">
      <c r="A23" s="186" t="s">
        <v>413</v>
      </c>
      <c r="B23" s="175" t="s">
        <v>90</v>
      </c>
      <c r="C23" s="176" t="s">
        <v>91</v>
      </c>
      <c r="D23" s="168"/>
      <c r="E23" s="169"/>
      <c r="F23" s="169"/>
      <c r="G23" s="169"/>
      <c r="H23" s="192" t="str">
        <f t="shared" si="0"/>
        <v/>
      </c>
      <c r="I23" s="234">
        <v>24791</v>
      </c>
      <c r="J23" s="138">
        <v>18835</v>
      </c>
      <c r="K23" s="138">
        <v>17707</v>
      </c>
      <c r="L23" s="178">
        <f t="shared" si="1"/>
        <v>0.94011149455800369</v>
      </c>
      <c r="M23" s="235">
        <v>11</v>
      </c>
      <c r="N23" s="138">
        <v>5945</v>
      </c>
      <c r="O23" s="195">
        <f t="shared" si="2"/>
        <v>0.23980476785930377</v>
      </c>
      <c r="P23" s="170">
        <f t="shared" si="3"/>
        <v>24791</v>
      </c>
      <c r="Q23" s="171">
        <f t="shared" si="4"/>
        <v>18846</v>
      </c>
      <c r="R23" s="171">
        <f t="shared" si="5"/>
        <v>5945</v>
      </c>
      <c r="S23" s="187">
        <f t="shared" si="6"/>
        <v>0.23980476785930377</v>
      </c>
      <c r="T23" s="248"/>
    </row>
    <row r="24" spans="1:20" x14ac:dyDescent="0.2">
      <c r="A24" s="186" t="s">
        <v>413</v>
      </c>
      <c r="B24" s="175" t="s">
        <v>96</v>
      </c>
      <c r="C24" s="176" t="s">
        <v>97</v>
      </c>
      <c r="D24" s="168"/>
      <c r="E24" s="169"/>
      <c r="F24" s="169"/>
      <c r="G24" s="169"/>
      <c r="H24" s="192" t="str">
        <f t="shared" si="0"/>
        <v/>
      </c>
      <c r="I24" s="234">
        <v>4442</v>
      </c>
      <c r="J24" s="138">
        <v>4426</v>
      </c>
      <c r="K24" s="138">
        <v>3629</v>
      </c>
      <c r="L24" s="178">
        <f t="shared" si="1"/>
        <v>0.81992769995481252</v>
      </c>
      <c r="M24" s="235"/>
      <c r="N24" s="138">
        <v>16</v>
      </c>
      <c r="O24" s="195">
        <f t="shared" si="2"/>
        <v>3.6019810895992796E-3</v>
      </c>
      <c r="P24" s="170">
        <f t="shared" si="3"/>
        <v>4442</v>
      </c>
      <c r="Q24" s="171">
        <f t="shared" si="4"/>
        <v>4426</v>
      </c>
      <c r="R24" s="171">
        <f t="shared" si="5"/>
        <v>16</v>
      </c>
      <c r="S24" s="187">
        <f t="shared" si="6"/>
        <v>3.6019810895992796E-3</v>
      </c>
      <c r="T24" s="248"/>
    </row>
    <row r="25" spans="1:20" x14ac:dyDescent="0.2">
      <c r="A25" s="186" t="s">
        <v>413</v>
      </c>
      <c r="B25" s="175" t="s">
        <v>532</v>
      </c>
      <c r="C25" s="176" t="s">
        <v>98</v>
      </c>
      <c r="D25" s="168"/>
      <c r="E25" s="169"/>
      <c r="F25" s="169"/>
      <c r="G25" s="169"/>
      <c r="H25" s="192" t="str">
        <f t="shared" si="0"/>
        <v/>
      </c>
      <c r="I25" s="234">
        <v>4343</v>
      </c>
      <c r="J25" s="138">
        <v>3236</v>
      </c>
      <c r="K25" s="138">
        <v>2253</v>
      </c>
      <c r="L25" s="178">
        <f t="shared" si="1"/>
        <v>0.696229913473424</v>
      </c>
      <c r="M25" s="235">
        <v>133</v>
      </c>
      <c r="N25" s="138">
        <v>974</v>
      </c>
      <c r="O25" s="195">
        <f t="shared" si="2"/>
        <v>0.22426893852175916</v>
      </c>
      <c r="P25" s="170">
        <f t="shared" si="3"/>
        <v>4343</v>
      </c>
      <c r="Q25" s="171">
        <f t="shared" si="4"/>
        <v>3369</v>
      </c>
      <c r="R25" s="171">
        <f t="shared" si="5"/>
        <v>974</v>
      </c>
      <c r="S25" s="187">
        <f t="shared" si="6"/>
        <v>0.22426893852175916</v>
      </c>
      <c r="T25" s="248"/>
    </row>
    <row r="26" spans="1:20" x14ac:dyDescent="0.2">
      <c r="A26" s="186" t="s">
        <v>413</v>
      </c>
      <c r="B26" s="175" t="s">
        <v>101</v>
      </c>
      <c r="C26" s="176" t="s">
        <v>102</v>
      </c>
      <c r="D26" s="168"/>
      <c r="E26" s="169"/>
      <c r="F26" s="169"/>
      <c r="G26" s="169"/>
      <c r="H26" s="192" t="str">
        <f t="shared" si="0"/>
        <v/>
      </c>
      <c r="I26" s="234">
        <v>897</v>
      </c>
      <c r="J26" s="138">
        <v>867</v>
      </c>
      <c r="K26" s="138">
        <v>311</v>
      </c>
      <c r="L26" s="178">
        <f t="shared" si="1"/>
        <v>0.35870818915801617</v>
      </c>
      <c r="M26" s="235"/>
      <c r="N26" s="138">
        <v>30</v>
      </c>
      <c r="O26" s="195">
        <f t="shared" si="2"/>
        <v>3.3444816053511704E-2</v>
      </c>
      <c r="P26" s="170">
        <f t="shared" si="3"/>
        <v>897</v>
      </c>
      <c r="Q26" s="171">
        <f t="shared" si="4"/>
        <v>867</v>
      </c>
      <c r="R26" s="171">
        <f t="shared" si="5"/>
        <v>30</v>
      </c>
      <c r="S26" s="187">
        <f t="shared" si="6"/>
        <v>3.3444816053511704E-2</v>
      </c>
      <c r="T26" s="248"/>
    </row>
    <row r="27" spans="1:20" x14ac:dyDescent="0.2">
      <c r="A27" s="186" t="s">
        <v>413</v>
      </c>
      <c r="B27" s="175" t="s">
        <v>103</v>
      </c>
      <c r="C27" s="176" t="s">
        <v>104</v>
      </c>
      <c r="D27" s="168"/>
      <c r="E27" s="169"/>
      <c r="F27" s="169"/>
      <c r="G27" s="169"/>
      <c r="H27" s="192" t="str">
        <f t="shared" si="0"/>
        <v/>
      </c>
      <c r="I27" s="234">
        <v>556</v>
      </c>
      <c r="J27" s="138">
        <v>483</v>
      </c>
      <c r="K27" s="138">
        <v>99</v>
      </c>
      <c r="L27" s="178">
        <f t="shared" si="1"/>
        <v>0.20496894409937888</v>
      </c>
      <c r="M27" s="235">
        <v>16</v>
      </c>
      <c r="N27" s="138">
        <v>57</v>
      </c>
      <c r="O27" s="195">
        <f t="shared" si="2"/>
        <v>0.10251798561151079</v>
      </c>
      <c r="P27" s="170">
        <f t="shared" si="3"/>
        <v>556</v>
      </c>
      <c r="Q27" s="171">
        <f t="shared" si="4"/>
        <v>499</v>
      </c>
      <c r="R27" s="171">
        <f t="shared" si="5"/>
        <v>57</v>
      </c>
      <c r="S27" s="187">
        <f t="shared" si="6"/>
        <v>0.10251798561151079</v>
      </c>
      <c r="T27" s="248"/>
    </row>
    <row r="28" spans="1:20" x14ac:dyDescent="0.2">
      <c r="A28" s="186" t="s">
        <v>413</v>
      </c>
      <c r="B28" s="175" t="s">
        <v>108</v>
      </c>
      <c r="C28" s="176" t="s">
        <v>109</v>
      </c>
      <c r="D28" s="168"/>
      <c r="E28" s="169"/>
      <c r="F28" s="169"/>
      <c r="G28" s="169"/>
      <c r="H28" s="192" t="str">
        <f t="shared" si="0"/>
        <v/>
      </c>
      <c r="I28" s="234">
        <v>218</v>
      </c>
      <c r="J28" s="138">
        <v>216</v>
      </c>
      <c r="K28" s="138">
        <v>59</v>
      </c>
      <c r="L28" s="178">
        <f t="shared" si="1"/>
        <v>0.27314814814814814</v>
      </c>
      <c r="M28" s="235"/>
      <c r="N28" s="138">
        <v>2</v>
      </c>
      <c r="O28" s="195">
        <f t="shared" si="2"/>
        <v>9.1743119266055051E-3</v>
      </c>
      <c r="P28" s="170">
        <f t="shared" si="3"/>
        <v>218</v>
      </c>
      <c r="Q28" s="171">
        <f t="shared" si="4"/>
        <v>216</v>
      </c>
      <c r="R28" s="171">
        <f t="shared" si="5"/>
        <v>2</v>
      </c>
      <c r="S28" s="187">
        <f t="shared" si="6"/>
        <v>9.1743119266055051E-3</v>
      </c>
      <c r="T28" s="248"/>
    </row>
    <row r="29" spans="1:20" x14ac:dyDescent="0.2">
      <c r="A29" s="186" t="s">
        <v>413</v>
      </c>
      <c r="B29" s="175" t="s">
        <v>110</v>
      </c>
      <c r="C29" s="176" t="s">
        <v>111</v>
      </c>
      <c r="D29" s="168"/>
      <c r="E29" s="169"/>
      <c r="F29" s="169"/>
      <c r="G29" s="169"/>
      <c r="H29" s="192" t="str">
        <f t="shared" si="0"/>
        <v/>
      </c>
      <c r="I29" s="234">
        <v>4147</v>
      </c>
      <c r="J29" s="138">
        <v>3367</v>
      </c>
      <c r="K29" s="138">
        <v>995</v>
      </c>
      <c r="L29" s="178">
        <f t="shared" si="1"/>
        <v>0.29551529551529554</v>
      </c>
      <c r="M29" s="235">
        <v>40</v>
      </c>
      <c r="N29" s="138">
        <v>767</v>
      </c>
      <c r="O29" s="195">
        <f t="shared" si="2"/>
        <v>0.18375658840440826</v>
      </c>
      <c r="P29" s="170">
        <f t="shared" si="3"/>
        <v>4147</v>
      </c>
      <c r="Q29" s="171">
        <f t="shared" si="4"/>
        <v>3407</v>
      </c>
      <c r="R29" s="171">
        <f t="shared" si="5"/>
        <v>767</v>
      </c>
      <c r="S29" s="187">
        <f t="shared" si="6"/>
        <v>0.18375658840440826</v>
      </c>
      <c r="T29" s="248"/>
    </row>
    <row r="30" spans="1:20" x14ac:dyDescent="0.2">
      <c r="A30" s="186" t="s">
        <v>413</v>
      </c>
      <c r="B30" s="175" t="s">
        <v>112</v>
      </c>
      <c r="C30" s="176" t="s">
        <v>549</v>
      </c>
      <c r="D30" s="168"/>
      <c r="E30" s="169"/>
      <c r="F30" s="169"/>
      <c r="G30" s="169"/>
      <c r="H30" s="192" t="str">
        <f t="shared" si="0"/>
        <v/>
      </c>
      <c r="I30" s="234">
        <v>4246</v>
      </c>
      <c r="J30" s="138">
        <v>3126</v>
      </c>
      <c r="K30" s="138">
        <v>671</v>
      </c>
      <c r="L30" s="178">
        <f t="shared" si="1"/>
        <v>0.2146513115802943</v>
      </c>
      <c r="M30" s="235"/>
      <c r="N30" s="138">
        <v>1138</v>
      </c>
      <c r="O30" s="195">
        <f t="shared" si="2"/>
        <v>0.2668855534709193</v>
      </c>
      <c r="P30" s="170">
        <f t="shared" si="3"/>
        <v>4246</v>
      </c>
      <c r="Q30" s="171">
        <f t="shared" si="4"/>
        <v>3126</v>
      </c>
      <c r="R30" s="171">
        <f t="shared" si="5"/>
        <v>1138</v>
      </c>
      <c r="S30" s="187">
        <f t="shared" si="6"/>
        <v>0.2668855534709193</v>
      </c>
      <c r="T30" s="248"/>
    </row>
    <row r="31" spans="1:20" x14ac:dyDescent="0.2">
      <c r="A31" s="186" t="s">
        <v>413</v>
      </c>
      <c r="B31" s="175" t="s">
        <v>114</v>
      </c>
      <c r="C31" s="176" t="s">
        <v>115</v>
      </c>
      <c r="D31" s="168"/>
      <c r="E31" s="169"/>
      <c r="F31" s="169"/>
      <c r="G31" s="169"/>
      <c r="H31" s="192" t="str">
        <f t="shared" si="0"/>
        <v/>
      </c>
      <c r="I31" s="234">
        <v>1257</v>
      </c>
      <c r="J31" s="138">
        <v>865</v>
      </c>
      <c r="K31" s="138">
        <v>372</v>
      </c>
      <c r="L31" s="178">
        <f t="shared" si="1"/>
        <v>0.4300578034682081</v>
      </c>
      <c r="M31" s="235"/>
      <c r="N31" s="138">
        <v>392</v>
      </c>
      <c r="O31" s="195">
        <f t="shared" si="2"/>
        <v>0.3118536197295147</v>
      </c>
      <c r="P31" s="170">
        <f t="shared" si="3"/>
        <v>1257</v>
      </c>
      <c r="Q31" s="171">
        <f t="shared" si="4"/>
        <v>865</v>
      </c>
      <c r="R31" s="171">
        <f t="shared" si="5"/>
        <v>392</v>
      </c>
      <c r="S31" s="187">
        <f t="shared" si="6"/>
        <v>0.3118536197295147</v>
      </c>
      <c r="T31" s="248"/>
    </row>
    <row r="32" spans="1:20" x14ac:dyDescent="0.2">
      <c r="A32" s="186" t="s">
        <v>413</v>
      </c>
      <c r="B32" s="175" t="s">
        <v>119</v>
      </c>
      <c r="C32" s="176" t="s">
        <v>119</v>
      </c>
      <c r="D32" s="168"/>
      <c r="E32" s="169"/>
      <c r="F32" s="169"/>
      <c r="G32" s="169"/>
      <c r="H32" s="192" t="str">
        <f t="shared" si="0"/>
        <v/>
      </c>
      <c r="I32" s="234">
        <v>4950</v>
      </c>
      <c r="J32" s="138">
        <v>4461</v>
      </c>
      <c r="K32" s="138">
        <v>3693</v>
      </c>
      <c r="L32" s="178">
        <f t="shared" si="1"/>
        <v>0.82784129119031602</v>
      </c>
      <c r="M32" s="235">
        <v>70</v>
      </c>
      <c r="N32" s="138">
        <v>419</v>
      </c>
      <c r="O32" s="195">
        <f t="shared" si="2"/>
        <v>8.464646464646465E-2</v>
      </c>
      <c r="P32" s="170">
        <f t="shared" si="3"/>
        <v>4950</v>
      </c>
      <c r="Q32" s="171">
        <f t="shared" si="4"/>
        <v>4531</v>
      </c>
      <c r="R32" s="171">
        <f t="shared" si="5"/>
        <v>419</v>
      </c>
      <c r="S32" s="187">
        <f t="shared" si="6"/>
        <v>8.464646464646465E-2</v>
      </c>
      <c r="T32" s="248"/>
    </row>
    <row r="33" spans="1:20" x14ac:dyDescent="0.2">
      <c r="A33" s="186" t="s">
        <v>413</v>
      </c>
      <c r="B33" s="175" t="s">
        <v>120</v>
      </c>
      <c r="C33" s="176" t="s">
        <v>121</v>
      </c>
      <c r="D33" s="168"/>
      <c r="E33" s="169"/>
      <c r="F33" s="169"/>
      <c r="G33" s="169"/>
      <c r="H33" s="192" t="str">
        <f t="shared" si="0"/>
        <v/>
      </c>
      <c r="I33" s="234">
        <v>526</v>
      </c>
      <c r="J33" s="138">
        <v>415</v>
      </c>
      <c r="K33" s="138">
        <v>133</v>
      </c>
      <c r="L33" s="178">
        <f t="shared" si="1"/>
        <v>0.32048192771084338</v>
      </c>
      <c r="M33" s="235">
        <v>3</v>
      </c>
      <c r="N33" s="138">
        <v>108</v>
      </c>
      <c r="O33" s="195">
        <f t="shared" si="2"/>
        <v>0.20532319391634982</v>
      </c>
      <c r="P33" s="170">
        <f t="shared" si="3"/>
        <v>526</v>
      </c>
      <c r="Q33" s="171">
        <f t="shared" si="4"/>
        <v>418</v>
      </c>
      <c r="R33" s="171">
        <f t="shared" si="5"/>
        <v>108</v>
      </c>
      <c r="S33" s="187">
        <f t="shared" si="6"/>
        <v>0.20532319391634982</v>
      </c>
      <c r="T33" s="248"/>
    </row>
    <row r="34" spans="1:20" x14ac:dyDescent="0.2">
      <c r="A34" s="186" t="s">
        <v>413</v>
      </c>
      <c r="B34" s="175" t="s">
        <v>123</v>
      </c>
      <c r="C34" s="176" t="s">
        <v>124</v>
      </c>
      <c r="D34" s="168"/>
      <c r="E34" s="169"/>
      <c r="F34" s="169"/>
      <c r="G34" s="169"/>
      <c r="H34" s="192" t="str">
        <f t="shared" si="0"/>
        <v/>
      </c>
      <c r="I34" s="234">
        <v>486</v>
      </c>
      <c r="J34" s="138">
        <v>470</v>
      </c>
      <c r="K34" s="138">
        <v>172</v>
      </c>
      <c r="L34" s="178">
        <f t="shared" si="1"/>
        <v>0.36595744680851061</v>
      </c>
      <c r="M34" s="235"/>
      <c r="N34" s="138">
        <v>16</v>
      </c>
      <c r="O34" s="195">
        <f t="shared" si="2"/>
        <v>3.292181069958848E-2</v>
      </c>
      <c r="P34" s="170">
        <f t="shared" si="3"/>
        <v>486</v>
      </c>
      <c r="Q34" s="171">
        <f t="shared" si="4"/>
        <v>470</v>
      </c>
      <c r="R34" s="171">
        <f t="shared" si="5"/>
        <v>16</v>
      </c>
      <c r="S34" s="187">
        <f t="shared" si="6"/>
        <v>3.292181069958848E-2</v>
      </c>
      <c r="T34" s="248"/>
    </row>
    <row r="35" spans="1:20" x14ac:dyDescent="0.2">
      <c r="A35" s="186" t="s">
        <v>413</v>
      </c>
      <c r="B35" s="175" t="s">
        <v>128</v>
      </c>
      <c r="C35" s="176" t="s">
        <v>129</v>
      </c>
      <c r="D35" s="168"/>
      <c r="E35" s="169"/>
      <c r="F35" s="169"/>
      <c r="G35" s="169"/>
      <c r="H35" s="192" t="str">
        <f t="shared" si="0"/>
        <v/>
      </c>
      <c r="I35" s="234">
        <v>34</v>
      </c>
      <c r="J35" s="138">
        <v>30</v>
      </c>
      <c r="K35" s="138">
        <v>30</v>
      </c>
      <c r="L35" s="178">
        <f t="shared" si="1"/>
        <v>1</v>
      </c>
      <c r="M35" s="235">
        <v>4</v>
      </c>
      <c r="N35" s="138"/>
      <c r="O35" s="195">
        <f t="shared" si="2"/>
        <v>0</v>
      </c>
      <c r="P35" s="170">
        <f t="shared" si="3"/>
        <v>34</v>
      </c>
      <c r="Q35" s="171">
        <f t="shared" si="4"/>
        <v>34</v>
      </c>
      <c r="R35" s="171" t="str">
        <f t="shared" si="5"/>
        <v/>
      </c>
      <c r="S35" s="187" t="str">
        <f t="shared" si="6"/>
        <v/>
      </c>
      <c r="T35" s="248"/>
    </row>
    <row r="36" spans="1:20" x14ac:dyDescent="0.2">
      <c r="A36" s="186" t="s">
        <v>413</v>
      </c>
      <c r="B36" s="175" t="s">
        <v>131</v>
      </c>
      <c r="C36" s="176" t="s">
        <v>132</v>
      </c>
      <c r="D36" s="168"/>
      <c r="E36" s="169"/>
      <c r="F36" s="169"/>
      <c r="G36" s="169"/>
      <c r="H36" s="192" t="str">
        <f t="shared" si="0"/>
        <v/>
      </c>
      <c r="I36" s="234">
        <v>1503</v>
      </c>
      <c r="J36" s="138">
        <v>956</v>
      </c>
      <c r="K36" s="138">
        <v>584</v>
      </c>
      <c r="L36" s="178">
        <f t="shared" si="1"/>
        <v>0.61087866108786615</v>
      </c>
      <c r="M36" s="235">
        <v>4</v>
      </c>
      <c r="N36" s="138">
        <v>534</v>
      </c>
      <c r="O36" s="195">
        <f t="shared" si="2"/>
        <v>0.35742971887550201</v>
      </c>
      <c r="P36" s="170">
        <f t="shared" si="3"/>
        <v>1503</v>
      </c>
      <c r="Q36" s="171">
        <f t="shared" si="4"/>
        <v>960</v>
      </c>
      <c r="R36" s="171">
        <f t="shared" si="5"/>
        <v>534</v>
      </c>
      <c r="S36" s="187">
        <f t="shared" si="6"/>
        <v>0.35742971887550201</v>
      </c>
      <c r="T36" s="248"/>
    </row>
    <row r="37" spans="1:20" x14ac:dyDescent="0.2">
      <c r="A37" s="186" t="s">
        <v>413</v>
      </c>
      <c r="B37" s="175" t="s">
        <v>145</v>
      </c>
      <c r="C37" s="176" t="s">
        <v>146</v>
      </c>
      <c r="D37" s="168"/>
      <c r="E37" s="169"/>
      <c r="F37" s="169"/>
      <c r="G37" s="169"/>
      <c r="H37" s="192" t="str">
        <f t="shared" si="0"/>
        <v/>
      </c>
      <c r="I37" s="234">
        <v>1720</v>
      </c>
      <c r="J37" s="138">
        <v>1093</v>
      </c>
      <c r="K37" s="138">
        <v>844</v>
      </c>
      <c r="L37" s="178">
        <f t="shared" si="1"/>
        <v>0.77218664226898448</v>
      </c>
      <c r="M37" s="235">
        <v>4</v>
      </c>
      <c r="N37" s="138">
        <v>623</v>
      </c>
      <c r="O37" s="195">
        <f t="shared" si="2"/>
        <v>0.36220930232558141</v>
      </c>
      <c r="P37" s="170">
        <f t="shared" si="3"/>
        <v>1720</v>
      </c>
      <c r="Q37" s="171">
        <f t="shared" si="4"/>
        <v>1097</v>
      </c>
      <c r="R37" s="171">
        <f t="shared" si="5"/>
        <v>623</v>
      </c>
      <c r="S37" s="187">
        <f t="shared" si="6"/>
        <v>0.36220930232558141</v>
      </c>
      <c r="T37" s="248"/>
    </row>
    <row r="38" spans="1:20" x14ac:dyDescent="0.2">
      <c r="A38" s="186" t="s">
        <v>413</v>
      </c>
      <c r="B38" s="175" t="s">
        <v>548</v>
      </c>
      <c r="C38" s="176" t="s">
        <v>71</v>
      </c>
      <c r="D38" s="168"/>
      <c r="E38" s="169"/>
      <c r="F38" s="169"/>
      <c r="G38" s="169"/>
      <c r="H38" s="192" t="str">
        <f t="shared" si="0"/>
        <v/>
      </c>
      <c r="I38" s="234">
        <v>861</v>
      </c>
      <c r="J38" s="138">
        <v>144</v>
      </c>
      <c r="K38" s="138">
        <v>144</v>
      </c>
      <c r="L38" s="178">
        <f t="shared" si="1"/>
        <v>1</v>
      </c>
      <c r="M38" s="235">
        <v>639</v>
      </c>
      <c r="N38" s="138">
        <v>78</v>
      </c>
      <c r="O38" s="195">
        <f t="shared" si="2"/>
        <v>9.0592334494773524E-2</v>
      </c>
      <c r="P38" s="170">
        <f t="shared" si="3"/>
        <v>861</v>
      </c>
      <c r="Q38" s="171">
        <f t="shared" si="4"/>
        <v>783</v>
      </c>
      <c r="R38" s="171">
        <f t="shared" si="5"/>
        <v>78</v>
      </c>
      <c r="S38" s="187">
        <f t="shared" si="6"/>
        <v>9.0592334494773524E-2</v>
      </c>
      <c r="T38" s="248"/>
    </row>
    <row r="39" spans="1:20" x14ac:dyDescent="0.2">
      <c r="A39" s="186" t="s">
        <v>413</v>
      </c>
      <c r="B39" s="175" t="s">
        <v>149</v>
      </c>
      <c r="C39" s="176" t="s">
        <v>150</v>
      </c>
      <c r="D39" s="168"/>
      <c r="E39" s="169"/>
      <c r="F39" s="169"/>
      <c r="G39" s="169"/>
      <c r="H39" s="192" t="str">
        <f t="shared" si="0"/>
        <v/>
      </c>
      <c r="I39" s="234">
        <v>1914</v>
      </c>
      <c r="J39" s="138">
        <v>1830</v>
      </c>
      <c r="K39" s="138">
        <v>1699</v>
      </c>
      <c r="L39" s="178">
        <f t="shared" si="1"/>
        <v>0.92841530054644805</v>
      </c>
      <c r="M39" s="235"/>
      <c r="N39" s="138">
        <v>84</v>
      </c>
      <c r="O39" s="195">
        <f t="shared" si="2"/>
        <v>4.3887147335423198E-2</v>
      </c>
      <c r="P39" s="170">
        <f t="shared" si="3"/>
        <v>1914</v>
      </c>
      <c r="Q39" s="171">
        <f t="shared" si="4"/>
        <v>1830</v>
      </c>
      <c r="R39" s="171">
        <f t="shared" si="5"/>
        <v>84</v>
      </c>
      <c r="S39" s="187">
        <f t="shared" si="6"/>
        <v>4.3887147335423198E-2</v>
      </c>
      <c r="T39" s="248"/>
    </row>
    <row r="40" spans="1:20" x14ac:dyDescent="0.2">
      <c r="A40" s="186" t="s">
        <v>413</v>
      </c>
      <c r="B40" s="175" t="s">
        <v>151</v>
      </c>
      <c r="C40" s="176" t="s">
        <v>152</v>
      </c>
      <c r="D40" s="168"/>
      <c r="E40" s="169"/>
      <c r="F40" s="169"/>
      <c r="G40" s="169"/>
      <c r="H40" s="192" t="str">
        <f t="shared" si="0"/>
        <v/>
      </c>
      <c r="I40" s="234">
        <v>1363</v>
      </c>
      <c r="J40" s="138">
        <v>668</v>
      </c>
      <c r="K40" s="138">
        <v>509</v>
      </c>
      <c r="L40" s="178">
        <f t="shared" si="1"/>
        <v>0.7619760479041916</v>
      </c>
      <c r="M40" s="235"/>
      <c r="N40" s="138">
        <v>84</v>
      </c>
      <c r="O40" s="195">
        <f t="shared" si="2"/>
        <v>0.11170212765957446</v>
      </c>
      <c r="P40" s="170">
        <f t="shared" si="3"/>
        <v>1363</v>
      </c>
      <c r="Q40" s="171">
        <f t="shared" si="4"/>
        <v>668</v>
      </c>
      <c r="R40" s="171">
        <f t="shared" si="5"/>
        <v>84</v>
      </c>
      <c r="S40" s="187">
        <f t="shared" si="6"/>
        <v>0.11170212765957446</v>
      </c>
      <c r="T40" s="248"/>
    </row>
    <row r="41" spans="1:20" x14ac:dyDescent="0.2">
      <c r="A41" s="186" t="s">
        <v>413</v>
      </c>
      <c r="B41" s="175" t="s">
        <v>156</v>
      </c>
      <c r="C41" s="176" t="s">
        <v>157</v>
      </c>
      <c r="D41" s="168"/>
      <c r="E41" s="169"/>
      <c r="F41" s="169"/>
      <c r="G41" s="169"/>
      <c r="H41" s="192" t="str">
        <f t="shared" si="0"/>
        <v/>
      </c>
      <c r="I41" s="234">
        <v>27</v>
      </c>
      <c r="J41" s="138">
        <v>27</v>
      </c>
      <c r="K41" s="138">
        <v>27</v>
      </c>
      <c r="L41" s="178">
        <f t="shared" si="1"/>
        <v>1</v>
      </c>
      <c r="M41" s="235"/>
      <c r="N41" s="138"/>
      <c r="O41" s="195">
        <f t="shared" si="2"/>
        <v>0</v>
      </c>
      <c r="P41" s="170">
        <f t="shared" si="3"/>
        <v>27</v>
      </c>
      <c r="Q41" s="171">
        <f t="shared" si="4"/>
        <v>27</v>
      </c>
      <c r="R41" s="171" t="str">
        <f t="shared" si="5"/>
        <v/>
      </c>
      <c r="S41" s="187" t="str">
        <f t="shared" si="6"/>
        <v/>
      </c>
      <c r="T41" s="248"/>
    </row>
    <row r="42" spans="1:20" x14ac:dyDescent="0.2">
      <c r="A42" s="186" t="s">
        <v>413</v>
      </c>
      <c r="B42" s="175" t="s">
        <v>158</v>
      </c>
      <c r="C42" s="176" t="s">
        <v>159</v>
      </c>
      <c r="D42" s="168"/>
      <c r="E42" s="169"/>
      <c r="F42" s="169"/>
      <c r="G42" s="169"/>
      <c r="H42" s="192" t="str">
        <f t="shared" si="0"/>
        <v/>
      </c>
      <c r="I42" s="234">
        <v>2404</v>
      </c>
      <c r="J42" s="138">
        <v>2195</v>
      </c>
      <c r="K42" s="138">
        <v>2159</v>
      </c>
      <c r="L42" s="178">
        <f t="shared" si="1"/>
        <v>0.98359908883826874</v>
      </c>
      <c r="M42" s="235"/>
      <c r="N42" s="138">
        <v>209</v>
      </c>
      <c r="O42" s="195">
        <f t="shared" si="2"/>
        <v>8.693843594009984E-2</v>
      </c>
      <c r="P42" s="170">
        <f t="shared" si="3"/>
        <v>2404</v>
      </c>
      <c r="Q42" s="171">
        <f t="shared" si="4"/>
        <v>2195</v>
      </c>
      <c r="R42" s="171">
        <f t="shared" si="5"/>
        <v>209</v>
      </c>
      <c r="S42" s="187">
        <f t="shared" si="6"/>
        <v>8.693843594009984E-2</v>
      </c>
      <c r="T42" s="248"/>
    </row>
    <row r="43" spans="1:20" x14ac:dyDescent="0.2">
      <c r="A43" s="186" t="s">
        <v>413</v>
      </c>
      <c r="B43" s="175" t="s">
        <v>164</v>
      </c>
      <c r="C43" s="176" t="s">
        <v>165</v>
      </c>
      <c r="D43" s="168"/>
      <c r="E43" s="169"/>
      <c r="F43" s="169"/>
      <c r="G43" s="169"/>
      <c r="H43" s="192" t="str">
        <f t="shared" si="0"/>
        <v/>
      </c>
      <c r="I43" s="234">
        <v>193</v>
      </c>
      <c r="J43" s="138">
        <v>181</v>
      </c>
      <c r="K43" s="138">
        <v>66</v>
      </c>
      <c r="L43" s="178">
        <f t="shared" si="1"/>
        <v>0.36464088397790057</v>
      </c>
      <c r="M43" s="235">
        <v>3</v>
      </c>
      <c r="N43" s="138">
        <v>9</v>
      </c>
      <c r="O43" s="195">
        <f t="shared" si="2"/>
        <v>4.6632124352331605E-2</v>
      </c>
      <c r="P43" s="170">
        <f t="shared" si="3"/>
        <v>193</v>
      </c>
      <c r="Q43" s="171">
        <f t="shared" si="4"/>
        <v>184</v>
      </c>
      <c r="R43" s="171">
        <f t="shared" si="5"/>
        <v>9</v>
      </c>
      <c r="S43" s="187">
        <f t="shared" si="6"/>
        <v>4.6632124352331605E-2</v>
      </c>
      <c r="T43" s="248"/>
    </row>
    <row r="44" spans="1:20" ht="29" x14ac:dyDescent="0.2">
      <c r="A44" s="186" t="s">
        <v>413</v>
      </c>
      <c r="B44" s="175" t="s">
        <v>166</v>
      </c>
      <c r="C44" s="176" t="s">
        <v>248</v>
      </c>
      <c r="D44" s="168"/>
      <c r="E44" s="169"/>
      <c r="F44" s="169"/>
      <c r="G44" s="169"/>
      <c r="H44" s="192" t="str">
        <f t="shared" si="0"/>
        <v/>
      </c>
      <c r="I44" s="234">
        <v>13292</v>
      </c>
      <c r="J44" s="138">
        <v>9523</v>
      </c>
      <c r="K44" s="138">
        <v>6348</v>
      </c>
      <c r="L44" s="178">
        <f t="shared" si="1"/>
        <v>0.66659666071616086</v>
      </c>
      <c r="M44" s="235">
        <v>79</v>
      </c>
      <c r="N44" s="138">
        <v>3690</v>
      </c>
      <c r="O44" s="195">
        <f t="shared" si="2"/>
        <v>0.27761059283779715</v>
      </c>
      <c r="P44" s="170">
        <f t="shared" si="3"/>
        <v>13292</v>
      </c>
      <c r="Q44" s="171">
        <f t="shared" si="4"/>
        <v>9602</v>
      </c>
      <c r="R44" s="171">
        <f t="shared" si="5"/>
        <v>3690</v>
      </c>
      <c r="S44" s="187">
        <f t="shared" si="6"/>
        <v>0.27761059283779715</v>
      </c>
      <c r="T44" s="248"/>
    </row>
    <row r="45" spans="1:20" x14ac:dyDescent="0.2">
      <c r="A45" s="186" t="s">
        <v>413</v>
      </c>
      <c r="B45" s="175" t="s">
        <v>172</v>
      </c>
      <c r="C45" s="176" t="s">
        <v>173</v>
      </c>
      <c r="D45" s="168"/>
      <c r="E45" s="169"/>
      <c r="F45" s="169"/>
      <c r="G45" s="169"/>
      <c r="H45" s="192" t="str">
        <f t="shared" si="0"/>
        <v/>
      </c>
      <c r="I45" s="234">
        <v>16695</v>
      </c>
      <c r="J45" s="138">
        <v>16387</v>
      </c>
      <c r="K45" s="138">
        <v>14216</v>
      </c>
      <c r="L45" s="178">
        <f t="shared" si="1"/>
        <v>0.86751693415512299</v>
      </c>
      <c r="M45" s="235">
        <v>11</v>
      </c>
      <c r="N45" s="138">
        <v>297</v>
      </c>
      <c r="O45" s="195">
        <f t="shared" si="2"/>
        <v>1.778975741239892E-2</v>
      </c>
      <c r="P45" s="170">
        <f t="shared" si="3"/>
        <v>16695</v>
      </c>
      <c r="Q45" s="171">
        <f t="shared" si="4"/>
        <v>16398</v>
      </c>
      <c r="R45" s="171">
        <f t="shared" si="5"/>
        <v>297</v>
      </c>
      <c r="S45" s="187">
        <f t="shared" si="6"/>
        <v>1.778975741239892E-2</v>
      </c>
      <c r="T45" s="248"/>
    </row>
    <row r="46" spans="1:20" x14ac:dyDescent="0.2">
      <c r="A46" s="186" t="s">
        <v>413</v>
      </c>
      <c r="B46" s="175" t="s">
        <v>174</v>
      </c>
      <c r="C46" s="176" t="s">
        <v>175</v>
      </c>
      <c r="D46" s="168"/>
      <c r="E46" s="169"/>
      <c r="F46" s="169"/>
      <c r="G46" s="169"/>
      <c r="H46" s="192" t="str">
        <f t="shared" si="0"/>
        <v/>
      </c>
      <c r="I46" s="234">
        <v>613</v>
      </c>
      <c r="J46" s="138">
        <v>375</v>
      </c>
      <c r="K46" s="138">
        <v>98</v>
      </c>
      <c r="L46" s="178">
        <f t="shared" si="1"/>
        <v>0.26133333333333331</v>
      </c>
      <c r="M46" s="235">
        <v>1</v>
      </c>
      <c r="N46" s="138">
        <v>237</v>
      </c>
      <c r="O46" s="195">
        <f t="shared" si="2"/>
        <v>0.38662316476345843</v>
      </c>
      <c r="P46" s="170">
        <f t="shared" si="3"/>
        <v>613</v>
      </c>
      <c r="Q46" s="171">
        <f t="shared" si="4"/>
        <v>376</v>
      </c>
      <c r="R46" s="171">
        <f t="shared" si="5"/>
        <v>237</v>
      </c>
      <c r="S46" s="187">
        <f t="shared" si="6"/>
        <v>0.38662316476345843</v>
      </c>
      <c r="T46" s="248"/>
    </row>
    <row r="47" spans="1:20" x14ac:dyDescent="0.2">
      <c r="A47" s="186" t="s">
        <v>413</v>
      </c>
      <c r="B47" s="175" t="s">
        <v>176</v>
      </c>
      <c r="C47" s="176" t="s">
        <v>487</v>
      </c>
      <c r="D47" s="168"/>
      <c r="E47" s="169"/>
      <c r="F47" s="169"/>
      <c r="G47" s="169"/>
      <c r="H47" s="192" t="str">
        <f t="shared" si="0"/>
        <v/>
      </c>
      <c r="I47" s="234">
        <v>795</v>
      </c>
      <c r="J47" s="138">
        <v>758</v>
      </c>
      <c r="K47" s="138">
        <v>729</v>
      </c>
      <c r="L47" s="178">
        <f t="shared" si="1"/>
        <v>0.96174142480211078</v>
      </c>
      <c r="M47" s="235">
        <v>16</v>
      </c>
      <c r="N47" s="138">
        <v>21</v>
      </c>
      <c r="O47" s="195">
        <f t="shared" si="2"/>
        <v>2.6415094339622643E-2</v>
      </c>
      <c r="P47" s="170">
        <f t="shared" si="3"/>
        <v>795</v>
      </c>
      <c r="Q47" s="171">
        <f t="shared" si="4"/>
        <v>774</v>
      </c>
      <c r="R47" s="171">
        <f t="shared" si="5"/>
        <v>21</v>
      </c>
      <c r="S47" s="187">
        <f t="shared" si="6"/>
        <v>2.6415094339622643E-2</v>
      </c>
      <c r="T47" s="248"/>
    </row>
    <row r="48" spans="1:20" x14ac:dyDescent="0.2">
      <c r="A48" s="186" t="s">
        <v>413</v>
      </c>
      <c r="B48" s="175" t="s">
        <v>379</v>
      </c>
      <c r="C48" s="176" t="s">
        <v>380</v>
      </c>
      <c r="D48" s="168"/>
      <c r="E48" s="169"/>
      <c r="F48" s="169"/>
      <c r="G48" s="169"/>
      <c r="H48" s="192" t="str">
        <f t="shared" si="0"/>
        <v/>
      </c>
      <c r="I48" s="234">
        <v>80</v>
      </c>
      <c r="J48" s="138">
        <v>77</v>
      </c>
      <c r="K48" s="138">
        <v>77</v>
      </c>
      <c r="L48" s="178">
        <f t="shared" si="1"/>
        <v>1</v>
      </c>
      <c r="M48" s="235">
        <v>2</v>
      </c>
      <c r="N48" s="138">
        <v>1</v>
      </c>
      <c r="O48" s="195">
        <f t="shared" si="2"/>
        <v>1.2500000000000001E-2</v>
      </c>
      <c r="P48" s="170">
        <f t="shared" si="3"/>
        <v>80</v>
      </c>
      <c r="Q48" s="171">
        <f t="shared" si="4"/>
        <v>79</v>
      </c>
      <c r="R48" s="171">
        <f t="shared" si="5"/>
        <v>1</v>
      </c>
      <c r="S48" s="187">
        <f t="shared" si="6"/>
        <v>1.2500000000000001E-2</v>
      </c>
      <c r="T48" s="248"/>
    </row>
    <row r="49" spans="1:20" x14ac:dyDescent="0.2">
      <c r="A49" s="186" t="s">
        <v>413</v>
      </c>
      <c r="B49" s="175" t="s">
        <v>179</v>
      </c>
      <c r="C49" s="176" t="s">
        <v>301</v>
      </c>
      <c r="D49" s="168"/>
      <c r="E49" s="169"/>
      <c r="F49" s="169"/>
      <c r="G49" s="169"/>
      <c r="H49" s="192" t="str">
        <f t="shared" si="0"/>
        <v/>
      </c>
      <c r="I49" s="234">
        <v>54</v>
      </c>
      <c r="J49" s="138">
        <v>51</v>
      </c>
      <c r="K49" s="138">
        <v>50</v>
      </c>
      <c r="L49" s="178">
        <f t="shared" si="1"/>
        <v>0.98039215686274506</v>
      </c>
      <c r="M49" s="235">
        <v>2</v>
      </c>
      <c r="N49" s="138">
        <v>1</v>
      </c>
      <c r="O49" s="195">
        <f t="shared" si="2"/>
        <v>1.8518518518518517E-2</v>
      </c>
      <c r="P49" s="170">
        <f t="shared" si="3"/>
        <v>54</v>
      </c>
      <c r="Q49" s="171">
        <f t="shared" si="4"/>
        <v>53</v>
      </c>
      <c r="R49" s="171">
        <f t="shared" si="5"/>
        <v>1</v>
      </c>
      <c r="S49" s="187">
        <f t="shared" si="6"/>
        <v>1.8518518518518517E-2</v>
      </c>
      <c r="T49" s="248"/>
    </row>
    <row r="50" spans="1:20" x14ac:dyDescent="0.2">
      <c r="A50" s="186" t="s">
        <v>413</v>
      </c>
      <c r="B50" s="175" t="s">
        <v>180</v>
      </c>
      <c r="C50" s="176" t="s">
        <v>182</v>
      </c>
      <c r="D50" s="168"/>
      <c r="E50" s="169"/>
      <c r="F50" s="169"/>
      <c r="G50" s="169"/>
      <c r="H50" s="192" t="str">
        <f t="shared" si="0"/>
        <v/>
      </c>
      <c r="I50" s="234">
        <v>5552</v>
      </c>
      <c r="J50" s="138">
        <v>5301</v>
      </c>
      <c r="K50" s="138">
        <v>4200</v>
      </c>
      <c r="L50" s="178">
        <f t="shared" si="1"/>
        <v>0.79230333899264294</v>
      </c>
      <c r="M50" s="235">
        <v>66</v>
      </c>
      <c r="N50" s="138">
        <v>185</v>
      </c>
      <c r="O50" s="195">
        <f t="shared" si="2"/>
        <v>3.3321325648414987E-2</v>
      </c>
      <c r="P50" s="170">
        <f t="shared" si="3"/>
        <v>5552</v>
      </c>
      <c r="Q50" s="171">
        <f t="shared" si="4"/>
        <v>5367</v>
      </c>
      <c r="R50" s="171">
        <f t="shared" si="5"/>
        <v>185</v>
      </c>
      <c r="S50" s="187">
        <f t="shared" si="6"/>
        <v>3.3321325648414987E-2</v>
      </c>
      <c r="T50" s="248"/>
    </row>
    <row r="51" spans="1:20" x14ac:dyDescent="0.2">
      <c r="A51" s="186" t="s">
        <v>413</v>
      </c>
      <c r="B51" s="175" t="s">
        <v>536</v>
      </c>
      <c r="C51" s="176" t="s">
        <v>116</v>
      </c>
      <c r="D51" s="168"/>
      <c r="E51" s="169"/>
      <c r="F51" s="169"/>
      <c r="G51" s="169"/>
      <c r="H51" s="192" t="str">
        <f t="shared" si="0"/>
        <v/>
      </c>
      <c r="I51" s="234">
        <v>107</v>
      </c>
      <c r="J51" s="138">
        <v>97</v>
      </c>
      <c r="K51" s="138">
        <v>97</v>
      </c>
      <c r="L51" s="178">
        <f t="shared" si="1"/>
        <v>1</v>
      </c>
      <c r="M51" s="235"/>
      <c r="N51" s="138">
        <v>10</v>
      </c>
      <c r="O51" s="195">
        <f t="shared" si="2"/>
        <v>9.3457943925233641E-2</v>
      </c>
      <c r="P51" s="170">
        <f t="shared" si="3"/>
        <v>107</v>
      </c>
      <c r="Q51" s="171">
        <f t="shared" si="4"/>
        <v>97</v>
      </c>
      <c r="R51" s="171">
        <f t="shared" si="5"/>
        <v>10</v>
      </c>
      <c r="S51" s="187">
        <f t="shared" si="6"/>
        <v>9.3457943925233641E-2</v>
      </c>
      <c r="T51" s="248"/>
    </row>
    <row r="52" spans="1:20" x14ac:dyDescent="0.2">
      <c r="A52" s="186" t="s">
        <v>413</v>
      </c>
      <c r="B52" s="175" t="s">
        <v>482</v>
      </c>
      <c r="C52" s="176" t="s">
        <v>398</v>
      </c>
      <c r="D52" s="168"/>
      <c r="E52" s="169"/>
      <c r="F52" s="169"/>
      <c r="G52" s="169"/>
      <c r="H52" s="192" t="str">
        <f t="shared" si="0"/>
        <v/>
      </c>
      <c r="I52" s="234">
        <v>358</v>
      </c>
      <c r="J52" s="138">
        <v>153</v>
      </c>
      <c r="K52" s="138">
        <v>85</v>
      </c>
      <c r="L52" s="178">
        <f t="shared" si="1"/>
        <v>0.55555555555555558</v>
      </c>
      <c r="M52" s="235">
        <v>8</v>
      </c>
      <c r="N52" s="138">
        <v>197</v>
      </c>
      <c r="O52" s="195">
        <f t="shared" si="2"/>
        <v>0.55027932960893855</v>
      </c>
      <c r="P52" s="170">
        <f t="shared" si="3"/>
        <v>358</v>
      </c>
      <c r="Q52" s="171">
        <f t="shared" si="4"/>
        <v>161</v>
      </c>
      <c r="R52" s="171">
        <f t="shared" si="5"/>
        <v>197</v>
      </c>
      <c r="S52" s="187">
        <f t="shared" si="6"/>
        <v>0.55027932960893855</v>
      </c>
      <c r="T52" s="248"/>
    </row>
    <row r="53" spans="1:20" x14ac:dyDescent="0.2">
      <c r="A53" s="186" t="s">
        <v>413</v>
      </c>
      <c r="B53" s="175" t="s">
        <v>538</v>
      </c>
      <c r="C53" s="176" t="s">
        <v>194</v>
      </c>
      <c r="D53" s="168"/>
      <c r="E53" s="169"/>
      <c r="F53" s="169"/>
      <c r="G53" s="169"/>
      <c r="H53" s="192" t="str">
        <f t="shared" si="0"/>
        <v/>
      </c>
      <c r="I53" s="234">
        <v>74</v>
      </c>
      <c r="J53" s="138">
        <v>72</v>
      </c>
      <c r="K53" s="138">
        <v>72</v>
      </c>
      <c r="L53" s="178">
        <f t="shared" si="1"/>
        <v>1</v>
      </c>
      <c r="M53" s="235"/>
      <c r="N53" s="138">
        <v>2</v>
      </c>
      <c r="O53" s="195">
        <f t="shared" si="2"/>
        <v>2.7027027027027029E-2</v>
      </c>
      <c r="P53" s="170">
        <f t="shared" si="3"/>
        <v>74</v>
      </c>
      <c r="Q53" s="171">
        <f t="shared" si="4"/>
        <v>72</v>
      </c>
      <c r="R53" s="171">
        <f t="shared" si="5"/>
        <v>2</v>
      </c>
      <c r="S53" s="187">
        <f t="shared" si="6"/>
        <v>2.7027027027027029E-2</v>
      </c>
      <c r="T53" s="248"/>
    </row>
    <row r="54" spans="1:20" x14ac:dyDescent="0.2">
      <c r="A54" s="186" t="s">
        <v>413</v>
      </c>
      <c r="B54" s="175" t="s">
        <v>196</v>
      </c>
      <c r="C54" s="176" t="s">
        <v>197</v>
      </c>
      <c r="D54" s="168"/>
      <c r="E54" s="169"/>
      <c r="F54" s="169"/>
      <c r="G54" s="169"/>
      <c r="H54" s="192" t="str">
        <f t="shared" si="0"/>
        <v/>
      </c>
      <c r="I54" s="234">
        <v>8453</v>
      </c>
      <c r="J54" s="138">
        <v>8140</v>
      </c>
      <c r="K54" s="138">
        <v>7819</v>
      </c>
      <c r="L54" s="178">
        <f t="shared" si="1"/>
        <v>0.96056511056511051</v>
      </c>
      <c r="M54" s="235">
        <v>1</v>
      </c>
      <c r="N54" s="138">
        <v>312</v>
      </c>
      <c r="O54" s="195">
        <f t="shared" si="2"/>
        <v>3.6909972790725186E-2</v>
      </c>
      <c r="P54" s="170">
        <f t="shared" si="3"/>
        <v>8453</v>
      </c>
      <c r="Q54" s="171">
        <f t="shared" si="4"/>
        <v>8141</v>
      </c>
      <c r="R54" s="171">
        <f t="shared" si="5"/>
        <v>312</v>
      </c>
      <c r="S54" s="187">
        <f t="shared" si="6"/>
        <v>3.6909972790725186E-2</v>
      </c>
      <c r="T54" s="248"/>
    </row>
    <row r="55" spans="1:20" x14ac:dyDescent="0.2">
      <c r="A55" s="186" t="s">
        <v>413</v>
      </c>
      <c r="B55" s="175" t="s">
        <v>200</v>
      </c>
      <c r="C55" s="176" t="s">
        <v>201</v>
      </c>
      <c r="D55" s="168"/>
      <c r="E55" s="169"/>
      <c r="F55" s="169"/>
      <c r="G55" s="169"/>
      <c r="H55" s="192" t="str">
        <f t="shared" si="0"/>
        <v/>
      </c>
      <c r="I55" s="234">
        <v>2152</v>
      </c>
      <c r="J55" s="138">
        <v>1295</v>
      </c>
      <c r="K55" s="138">
        <v>548</v>
      </c>
      <c r="L55" s="178">
        <f t="shared" si="1"/>
        <v>0.42316602316602314</v>
      </c>
      <c r="M55" s="235">
        <v>5</v>
      </c>
      <c r="N55" s="138">
        <v>852</v>
      </c>
      <c r="O55" s="195">
        <f t="shared" si="2"/>
        <v>0.39591078066914498</v>
      </c>
      <c r="P55" s="170">
        <f t="shared" si="3"/>
        <v>2152</v>
      </c>
      <c r="Q55" s="171">
        <f t="shared" si="4"/>
        <v>1300</v>
      </c>
      <c r="R55" s="171">
        <f t="shared" si="5"/>
        <v>852</v>
      </c>
      <c r="S55" s="187">
        <f t="shared" si="6"/>
        <v>0.39591078066914498</v>
      </c>
      <c r="T55" s="248"/>
    </row>
    <row r="56" spans="1:20" x14ac:dyDescent="0.2">
      <c r="A56" s="186" t="s">
        <v>413</v>
      </c>
      <c r="B56" s="175" t="s">
        <v>550</v>
      </c>
      <c r="C56" s="176" t="s">
        <v>203</v>
      </c>
      <c r="D56" s="168"/>
      <c r="E56" s="169"/>
      <c r="F56" s="169"/>
      <c r="G56" s="169"/>
      <c r="H56" s="192" t="str">
        <f t="shared" si="0"/>
        <v/>
      </c>
      <c r="I56" s="234">
        <v>12815</v>
      </c>
      <c r="J56" s="138">
        <v>10189</v>
      </c>
      <c r="K56" s="138">
        <v>7782</v>
      </c>
      <c r="L56" s="178">
        <f t="shared" si="1"/>
        <v>0.76376484444008241</v>
      </c>
      <c r="M56" s="235">
        <v>13</v>
      </c>
      <c r="N56" s="138">
        <v>2613</v>
      </c>
      <c r="O56" s="195">
        <f t="shared" si="2"/>
        <v>0.2039016777214202</v>
      </c>
      <c r="P56" s="170">
        <f t="shared" si="3"/>
        <v>12815</v>
      </c>
      <c r="Q56" s="171">
        <f t="shared" si="4"/>
        <v>10202</v>
      </c>
      <c r="R56" s="171">
        <f t="shared" si="5"/>
        <v>2613</v>
      </c>
      <c r="S56" s="187">
        <f t="shared" si="6"/>
        <v>0.2039016777214202</v>
      </c>
      <c r="T56" s="248"/>
    </row>
    <row r="57" spans="1:20" x14ac:dyDescent="0.2">
      <c r="A57" s="186" t="s">
        <v>413</v>
      </c>
      <c r="B57" s="175" t="s">
        <v>206</v>
      </c>
      <c r="C57" s="176" t="s">
        <v>484</v>
      </c>
      <c r="D57" s="168"/>
      <c r="E57" s="169"/>
      <c r="F57" s="169"/>
      <c r="G57" s="169"/>
      <c r="H57" s="192" t="str">
        <f t="shared" si="0"/>
        <v/>
      </c>
      <c r="I57" s="234">
        <v>98</v>
      </c>
      <c r="J57" s="138">
        <v>77</v>
      </c>
      <c r="K57" s="138">
        <v>56</v>
      </c>
      <c r="L57" s="178">
        <f t="shared" si="1"/>
        <v>0.72727272727272729</v>
      </c>
      <c r="M57" s="235"/>
      <c r="N57" s="138">
        <v>21</v>
      </c>
      <c r="O57" s="195">
        <f t="shared" si="2"/>
        <v>0.21428571428571427</v>
      </c>
      <c r="P57" s="170">
        <f t="shared" si="3"/>
        <v>98</v>
      </c>
      <c r="Q57" s="171">
        <f t="shared" si="4"/>
        <v>77</v>
      </c>
      <c r="R57" s="171">
        <f t="shared" si="5"/>
        <v>21</v>
      </c>
      <c r="S57" s="187">
        <f t="shared" si="6"/>
        <v>0.21428571428571427</v>
      </c>
      <c r="T57" s="248"/>
    </row>
    <row r="58" spans="1:20" ht="29" x14ac:dyDescent="0.2">
      <c r="A58" s="186" t="s">
        <v>413</v>
      </c>
      <c r="B58" s="175" t="s">
        <v>209</v>
      </c>
      <c r="C58" s="176" t="s">
        <v>210</v>
      </c>
      <c r="D58" s="168"/>
      <c r="E58" s="169"/>
      <c r="F58" s="169"/>
      <c r="G58" s="169"/>
      <c r="H58" s="192" t="str">
        <f t="shared" si="0"/>
        <v/>
      </c>
      <c r="I58" s="234">
        <v>5800</v>
      </c>
      <c r="J58" s="138">
        <v>4543</v>
      </c>
      <c r="K58" s="138">
        <v>3207</v>
      </c>
      <c r="L58" s="178">
        <f t="shared" si="1"/>
        <v>0.70592119744662118</v>
      </c>
      <c r="M58" s="235">
        <v>177</v>
      </c>
      <c r="N58" s="138">
        <v>1080</v>
      </c>
      <c r="O58" s="195">
        <f t="shared" si="2"/>
        <v>0.18620689655172415</v>
      </c>
      <c r="P58" s="170">
        <f t="shared" si="3"/>
        <v>5800</v>
      </c>
      <c r="Q58" s="171">
        <f t="shared" si="4"/>
        <v>4720</v>
      </c>
      <c r="R58" s="171">
        <f t="shared" si="5"/>
        <v>1080</v>
      </c>
      <c r="S58" s="187">
        <f t="shared" si="6"/>
        <v>0.18620689655172415</v>
      </c>
      <c r="T58" s="248"/>
    </row>
    <row r="59" spans="1:20" x14ac:dyDescent="0.2">
      <c r="A59" s="186" t="s">
        <v>413</v>
      </c>
      <c r="B59" s="175" t="s">
        <v>212</v>
      </c>
      <c r="C59" s="176" t="s">
        <v>214</v>
      </c>
      <c r="D59" s="168">
        <v>5</v>
      </c>
      <c r="E59" s="169">
        <v>5</v>
      </c>
      <c r="F59" s="169"/>
      <c r="G59" s="169"/>
      <c r="H59" s="192">
        <f t="shared" si="0"/>
        <v>0</v>
      </c>
      <c r="I59" s="234">
        <v>2729</v>
      </c>
      <c r="J59" s="138">
        <v>2525</v>
      </c>
      <c r="K59" s="138">
        <v>578</v>
      </c>
      <c r="L59" s="178">
        <f t="shared" si="1"/>
        <v>0.22891089108910892</v>
      </c>
      <c r="M59" s="235">
        <v>13</v>
      </c>
      <c r="N59" s="138">
        <v>191</v>
      </c>
      <c r="O59" s="195">
        <f t="shared" si="2"/>
        <v>6.9989006962257239E-2</v>
      </c>
      <c r="P59" s="170">
        <f t="shared" si="3"/>
        <v>2734</v>
      </c>
      <c r="Q59" s="171">
        <f t="shared" si="4"/>
        <v>2543</v>
      </c>
      <c r="R59" s="171">
        <f t="shared" si="5"/>
        <v>191</v>
      </c>
      <c r="S59" s="187">
        <f t="shared" si="6"/>
        <v>6.9861009509875643E-2</v>
      </c>
      <c r="T59" s="248"/>
    </row>
    <row r="60" spans="1:20" ht="29" x14ac:dyDescent="0.2">
      <c r="A60" s="186" t="s">
        <v>413</v>
      </c>
      <c r="B60" s="175" t="s">
        <v>217</v>
      </c>
      <c r="C60" s="176" t="s">
        <v>219</v>
      </c>
      <c r="D60" s="168"/>
      <c r="E60" s="169"/>
      <c r="F60" s="169"/>
      <c r="G60" s="169"/>
      <c r="H60" s="192" t="str">
        <f t="shared" si="0"/>
        <v/>
      </c>
      <c r="I60" s="234">
        <v>748</v>
      </c>
      <c r="J60" s="138">
        <v>729</v>
      </c>
      <c r="K60" s="138">
        <v>700</v>
      </c>
      <c r="L60" s="178">
        <f t="shared" si="1"/>
        <v>0.96021947873799729</v>
      </c>
      <c r="M60" s="235">
        <v>1</v>
      </c>
      <c r="N60" s="138">
        <v>18</v>
      </c>
      <c r="O60" s="195">
        <f t="shared" si="2"/>
        <v>2.4064171122994651E-2</v>
      </c>
      <c r="P60" s="170">
        <f t="shared" si="3"/>
        <v>748</v>
      </c>
      <c r="Q60" s="171">
        <f t="shared" si="4"/>
        <v>730</v>
      </c>
      <c r="R60" s="171">
        <f t="shared" si="5"/>
        <v>18</v>
      </c>
      <c r="S60" s="187">
        <f t="shared" si="6"/>
        <v>2.4064171122994651E-2</v>
      </c>
      <c r="T60" s="248"/>
    </row>
    <row r="61" spans="1:20" x14ac:dyDescent="0.2">
      <c r="A61" s="186" t="s">
        <v>413</v>
      </c>
      <c r="B61" s="175" t="s">
        <v>217</v>
      </c>
      <c r="C61" s="176" t="s">
        <v>221</v>
      </c>
      <c r="D61" s="168"/>
      <c r="E61" s="169"/>
      <c r="F61" s="169"/>
      <c r="G61" s="169"/>
      <c r="H61" s="192" t="str">
        <f t="shared" si="0"/>
        <v/>
      </c>
      <c r="I61" s="234">
        <v>1249</v>
      </c>
      <c r="J61" s="138">
        <v>1181</v>
      </c>
      <c r="K61" s="138">
        <v>702</v>
      </c>
      <c r="L61" s="178">
        <f t="shared" si="1"/>
        <v>0.59441151566469097</v>
      </c>
      <c r="M61" s="235">
        <v>16</v>
      </c>
      <c r="N61" s="138">
        <v>52</v>
      </c>
      <c r="O61" s="195">
        <f t="shared" si="2"/>
        <v>4.1633306645316254E-2</v>
      </c>
      <c r="P61" s="170">
        <f t="shared" si="3"/>
        <v>1249</v>
      </c>
      <c r="Q61" s="171">
        <f t="shared" si="4"/>
        <v>1197</v>
      </c>
      <c r="R61" s="171">
        <f t="shared" si="5"/>
        <v>52</v>
      </c>
      <c r="S61" s="187">
        <f t="shared" si="6"/>
        <v>4.1633306645316254E-2</v>
      </c>
      <c r="T61" s="248"/>
    </row>
    <row r="62" spans="1:20" x14ac:dyDescent="0.2">
      <c r="A62" s="186" t="s">
        <v>413</v>
      </c>
      <c r="B62" s="175" t="s">
        <v>217</v>
      </c>
      <c r="C62" s="176" t="s">
        <v>223</v>
      </c>
      <c r="D62" s="168"/>
      <c r="E62" s="169"/>
      <c r="F62" s="169"/>
      <c r="G62" s="169"/>
      <c r="H62" s="192" t="str">
        <f t="shared" si="0"/>
        <v/>
      </c>
      <c r="I62" s="234">
        <v>484</v>
      </c>
      <c r="J62" s="138">
        <v>459</v>
      </c>
      <c r="K62" s="138">
        <v>454</v>
      </c>
      <c r="L62" s="178">
        <f t="shared" si="1"/>
        <v>0.98910675381263613</v>
      </c>
      <c r="M62" s="235">
        <v>2</v>
      </c>
      <c r="N62" s="138">
        <v>23</v>
      </c>
      <c r="O62" s="195">
        <f t="shared" si="2"/>
        <v>4.7520661157024795E-2</v>
      </c>
      <c r="P62" s="170">
        <f t="shared" si="3"/>
        <v>484</v>
      </c>
      <c r="Q62" s="171">
        <f t="shared" si="4"/>
        <v>461</v>
      </c>
      <c r="R62" s="171">
        <f t="shared" si="5"/>
        <v>23</v>
      </c>
      <c r="S62" s="187">
        <f t="shared" si="6"/>
        <v>4.7520661157024795E-2</v>
      </c>
      <c r="T62" s="248"/>
    </row>
    <row r="63" spans="1:20" x14ac:dyDescent="0.2">
      <c r="A63" s="186" t="s">
        <v>413</v>
      </c>
      <c r="B63" s="175" t="s">
        <v>539</v>
      </c>
      <c r="C63" s="176" t="s">
        <v>228</v>
      </c>
      <c r="D63" s="168"/>
      <c r="E63" s="169"/>
      <c r="F63" s="169"/>
      <c r="G63" s="169"/>
      <c r="H63" s="192" t="str">
        <f t="shared" si="0"/>
        <v/>
      </c>
      <c r="I63" s="234">
        <v>1106</v>
      </c>
      <c r="J63" s="138">
        <v>931</v>
      </c>
      <c r="K63" s="138">
        <v>226</v>
      </c>
      <c r="L63" s="178">
        <f t="shared" si="1"/>
        <v>0.24274973147153597</v>
      </c>
      <c r="M63" s="235">
        <v>18</v>
      </c>
      <c r="N63" s="138">
        <v>157</v>
      </c>
      <c r="O63" s="195">
        <f t="shared" si="2"/>
        <v>0.14195298372513562</v>
      </c>
      <c r="P63" s="170">
        <f t="shared" si="3"/>
        <v>1106</v>
      </c>
      <c r="Q63" s="171">
        <f t="shared" si="4"/>
        <v>949</v>
      </c>
      <c r="R63" s="171">
        <f t="shared" si="5"/>
        <v>157</v>
      </c>
      <c r="S63" s="187">
        <f t="shared" si="6"/>
        <v>0.14195298372513562</v>
      </c>
      <c r="T63" s="248"/>
    </row>
    <row r="64" spans="1:20" x14ac:dyDescent="0.2">
      <c r="A64" s="186" t="s">
        <v>390</v>
      </c>
      <c r="B64" s="175" t="s">
        <v>0</v>
      </c>
      <c r="C64" s="176" t="s">
        <v>1</v>
      </c>
      <c r="D64" s="168"/>
      <c r="E64" s="169"/>
      <c r="F64" s="169"/>
      <c r="G64" s="169"/>
      <c r="H64" s="192" t="str">
        <f t="shared" si="0"/>
        <v/>
      </c>
      <c r="I64" s="234">
        <v>0</v>
      </c>
      <c r="J64" s="138"/>
      <c r="K64" s="138"/>
      <c r="L64" s="178" t="str">
        <f t="shared" si="1"/>
        <v/>
      </c>
      <c r="M64" s="235">
        <v>24</v>
      </c>
      <c r="N64" s="138"/>
      <c r="O64" s="195">
        <f t="shared" si="2"/>
        <v>0</v>
      </c>
      <c r="P64" s="170" t="str">
        <f t="shared" si="3"/>
        <v/>
      </c>
      <c r="Q64" s="171">
        <f t="shared" si="4"/>
        <v>24</v>
      </c>
      <c r="R64" s="171" t="str">
        <f t="shared" si="5"/>
        <v/>
      </c>
      <c r="S64" s="187" t="str">
        <f t="shared" si="6"/>
        <v/>
      </c>
      <c r="T64" s="248"/>
    </row>
    <row r="65" spans="1:20" x14ac:dyDescent="0.2">
      <c r="A65" s="186" t="s">
        <v>390</v>
      </c>
      <c r="B65" s="175" t="s">
        <v>2</v>
      </c>
      <c r="C65" s="176" t="s">
        <v>3</v>
      </c>
      <c r="D65" s="168"/>
      <c r="E65" s="169"/>
      <c r="F65" s="169"/>
      <c r="G65" s="169"/>
      <c r="H65" s="192" t="str">
        <f t="shared" si="0"/>
        <v/>
      </c>
      <c r="I65" s="234">
        <v>6005</v>
      </c>
      <c r="J65" s="138">
        <v>3078</v>
      </c>
      <c r="K65" s="138">
        <v>1449</v>
      </c>
      <c r="L65" s="178">
        <f t="shared" si="1"/>
        <v>0.47076023391812866</v>
      </c>
      <c r="M65" s="235"/>
      <c r="N65" s="138">
        <v>2503</v>
      </c>
      <c r="O65" s="195">
        <f t="shared" si="2"/>
        <v>0.44848593442035478</v>
      </c>
      <c r="P65" s="170">
        <f t="shared" si="3"/>
        <v>6005</v>
      </c>
      <c r="Q65" s="171">
        <f t="shared" si="4"/>
        <v>3078</v>
      </c>
      <c r="R65" s="171">
        <f t="shared" si="5"/>
        <v>2503</v>
      </c>
      <c r="S65" s="187">
        <f t="shared" si="6"/>
        <v>0.44848593442035478</v>
      </c>
      <c r="T65" s="248"/>
    </row>
    <row r="66" spans="1:20" x14ac:dyDescent="0.2">
      <c r="A66" s="186" t="s">
        <v>390</v>
      </c>
      <c r="B66" s="175" t="s">
        <v>4</v>
      </c>
      <c r="C66" s="176" t="s">
        <v>5</v>
      </c>
      <c r="D66" s="168"/>
      <c r="E66" s="169"/>
      <c r="F66" s="169"/>
      <c r="G66" s="169"/>
      <c r="H66" s="192" t="str">
        <f t="shared" ref="H66:H129" si="7">IF((E66+G66)&lt;&gt;0,G66/(E66+G66),"")</f>
        <v/>
      </c>
      <c r="I66" s="234">
        <v>1353</v>
      </c>
      <c r="J66" s="138">
        <v>670</v>
      </c>
      <c r="K66" s="138">
        <v>250</v>
      </c>
      <c r="L66" s="178">
        <f t="shared" ref="L66:L129" si="8">IF(J66&lt;&gt;0,K66/J66,"")</f>
        <v>0.37313432835820898</v>
      </c>
      <c r="M66" s="235">
        <v>4</v>
      </c>
      <c r="N66" s="138">
        <v>581</v>
      </c>
      <c r="O66" s="195">
        <f t="shared" ref="O66:O129" si="9">IF((J66+M66+N66)&lt;&gt;0,N66/(J66+M66+N66),"")</f>
        <v>0.46294820717131474</v>
      </c>
      <c r="P66" s="170">
        <f t="shared" ref="P66:P129" si="10">IF(SUM(D66,I66)&gt;0,SUM(D66,I66),"")</f>
        <v>1353</v>
      </c>
      <c r="Q66" s="171">
        <f t="shared" ref="Q66:Q129" si="11">IF(SUM(E66,J66, M66)&gt;0,SUM(E66,J66, M66),"")</f>
        <v>674</v>
      </c>
      <c r="R66" s="171">
        <f t="shared" ref="R66:R129" si="12">IF(SUM(G66,N66)&gt;0,SUM(G66,N66),"")</f>
        <v>581</v>
      </c>
      <c r="S66" s="187">
        <f t="shared" ref="S66:S129" si="13">IFERROR(IF((Q66+R66)&lt;&gt;0,R66/(Q66+R66),""),"")</f>
        <v>0.46294820717131474</v>
      </c>
      <c r="T66" s="248"/>
    </row>
    <row r="67" spans="1:20" x14ac:dyDescent="0.2">
      <c r="A67" s="186" t="s">
        <v>390</v>
      </c>
      <c r="B67" s="175" t="s">
        <v>6</v>
      </c>
      <c r="C67" s="176" t="s">
        <v>7</v>
      </c>
      <c r="D67" s="168"/>
      <c r="E67" s="169"/>
      <c r="F67" s="169"/>
      <c r="G67" s="169"/>
      <c r="H67" s="192" t="str">
        <f t="shared" si="7"/>
        <v/>
      </c>
      <c r="I67" s="234">
        <v>10</v>
      </c>
      <c r="J67" s="138">
        <v>7</v>
      </c>
      <c r="K67" s="138">
        <v>4</v>
      </c>
      <c r="L67" s="178">
        <f t="shared" si="8"/>
        <v>0.5714285714285714</v>
      </c>
      <c r="M67" s="235"/>
      <c r="N67" s="138">
        <v>1</v>
      </c>
      <c r="O67" s="195">
        <f t="shared" si="9"/>
        <v>0.125</v>
      </c>
      <c r="P67" s="170">
        <f t="shared" si="10"/>
        <v>10</v>
      </c>
      <c r="Q67" s="171">
        <f t="shared" si="11"/>
        <v>7</v>
      </c>
      <c r="R67" s="171">
        <f t="shared" si="12"/>
        <v>1</v>
      </c>
      <c r="S67" s="187">
        <f t="shared" si="13"/>
        <v>0.125</v>
      </c>
      <c r="T67" s="248"/>
    </row>
    <row r="68" spans="1:20" x14ac:dyDescent="0.2">
      <c r="A68" s="186" t="s">
        <v>390</v>
      </c>
      <c r="B68" s="175" t="s">
        <v>8</v>
      </c>
      <c r="C68" s="176" t="s">
        <v>9</v>
      </c>
      <c r="D68" s="168"/>
      <c r="E68" s="169"/>
      <c r="F68" s="169"/>
      <c r="G68" s="169"/>
      <c r="H68" s="192" t="str">
        <f t="shared" si="7"/>
        <v/>
      </c>
      <c r="I68" s="234">
        <v>248</v>
      </c>
      <c r="J68" s="138">
        <v>226</v>
      </c>
      <c r="K68" s="138">
        <v>73</v>
      </c>
      <c r="L68" s="178">
        <f t="shared" si="8"/>
        <v>0.32300884955752213</v>
      </c>
      <c r="M68" s="235"/>
      <c r="N68" s="138">
        <v>2</v>
      </c>
      <c r="O68" s="195">
        <f t="shared" si="9"/>
        <v>8.771929824561403E-3</v>
      </c>
      <c r="P68" s="170">
        <f t="shared" si="10"/>
        <v>248</v>
      </c>
      <c r="Q68" s="171">
        <f t="shared" si="11"/>
        <v>226</v>
      </c>
      <c r="R68" s="171">
        <f t="shared" si="12"/>
        <v>2</v>
      </c>
      <c r="S68" s="187">
        <f t="shared" si="13"/>
        <v>8.771929824561403E-3</v>
      </c>
      <c r="T68" s="248"/>
    </row>
    <row r="69" spans="1:20" x14ac:dyDescent="0.2">
      <c r="A69" s="186" t="s">
        <v>390</v>
      </c>
      <c r="B69" s="175" t="s">
        <v>11</v>
      </c>
      <c r="C69" s="176" t="s">
        <v>12</v>
      </c>
      <c r="D69" s="168"/>
      <c r="E69" s="169"/>
      <c r="F69" s="169"/>
      <c r="G69" s="169"/>
      <c r="H69" s="192" t="str">
        <f t="shared" si="7"/>
        <v/>
      </c>
      <c r="I69" s="234">
        <v>1</v>
      </c>
      <c r="J69" s="138">
        <v>1</v>
      </c>
      <c r="K69" s="138">
        <v>1</v>
      </c>
      <c r="L69" s="178">
        <f t="shared" si="8"/>
        <v>1</v>
      </c>
      <c r="M69" s="235"/>
      <c r="N69" s="138"/>
      <c r="O69" s="195">
        <f t="shared" si="9"/>
        <v>0</v>
      </c>
      <c r="P69" s="170">
        <f t="shared" si="10"/>
        <v>1</v>
      </c>
      <c r="Q69" s="171">
        <f t="shared" si="11"/>
        <v>1</v>
      </c>
      <c r="R69" s="171" t="str">
        <f t="shared" si="12"/>
        <v/>
      </c>
      <c r="S69" s="187" t="str">
        <f t="shared" si="13"/>
        <v/>
      </c>
      <c r="T69" s="248"/>
    </row>
    <row r="70" spans="1:20" x14ac:dyDescent="0.2">
      <c r="A70" s="186" t="s">
        <v>390</v>
      </c>
      <c r="B70" s="175" t="s">
        <v>19</v>
      </c>
      <c r="C70" s="176" t="s">
        <v>20</v>
      </c>
      <c r="D70" s="168"/>
      <c r="E70" s="169"/>
      <c r="F70" s="169"/>
      <c r="G70" s="169"/>
      <c r="H70" s="192" t="str">
        <f t="shared" si="7"/>
        <v/>
      </c>
      <c r="I70" s="234">
        <v>35</v>
      </c>
      <c r="J70" s="138">
        <v>32</v>
      </c>
      <c r="K70" s="138">
        <v>8</v>
      </c>
      <c r="L70" s="178">
        <f t="shared" si="8"/>
        <v>0.25</v>
      </c>
      <c r="M70" s="235">
        <v>17</v>
      </c>
      <c r="N70" s="138">
        <v>0</v>
      </c>
      <c r="O70" s="195">
        <f t="shared" si="9"/>
        <v>0</v>
      </c>
      <c r="P70" s="170">
        <f t="shared" si="10"/>
        <v>35</v>
      </c>
      <c r="Q70" s="171">
        <f t="shared" si="11"/>
        <v>49</v>
      </c>
      <c r="R70" s="171" t="str">
        <f t="shared" si="12"/>
        <v/>
      </c>
      <c r="S70" s="187" t="str">
        <f t="shared" si="13"/>
        <v/>
      </c>
      <c r="T70" s="248"/>
    </row>
    <row r="71" spans="1:20" x14ac:dyDescent="0.2">
      <c r="A71" s="186" t="s">
        <v>390</v>
      </c>
      <c r="B71" s="175" t="s">
        <v>26</v>
      </c>
      <c r="C71" s="176" t="s">
        <v>29</v>
      </c>
      <c r="D71" s="168"/>
      <c r="E71" s="169"/>
      <c r="F71" s="169"/>
      <c r="G71" s="169"/>
      <c r="H71" s="192" t="str">
        <f t="shared" si="7"/>
        <v/>
      </c>
      <c r="I71" s="234">
        <v>44</v>
      </c>
      <c r="J71" s="138">
        <v>29</v>
      </c>
      <c r="K71" s="138">
        <v>11</v>
      </c>
      <c r="L71" s="178">
        <f t="shared" si="8"/>
        <v>0.37931034482758619</v>
      </c>
      <c r="M71" s="235"/>
      <c r="N71" s="138">
        <v>11</v>
      </c>
      <c r="O71" s="195">
        <f t="shared" si="9"/>
        <v>0.27500000000000002</v>
      </c>
      <c r="P71" s="170">
        <f t="shared" si="10"/>
        <v>44</v>
      </c>
      <c r="Q71" s="171">
        <f t="shared" si="11"/>
        <v>29</v>
      </c>
      <c r="R71" s="171">
        <f t="shared" si="12"/>
        <v>11</v>
      </c>
      <c r="S71" s="187">
        <f t="shared" si="13"/>
        <v>0.27500000000000002</v>
      </c>
      <c r="T71" s="248"/>
    </row>
    <row r="72" spans="1:20" x14ac:dyDescent="0.2">
      <c r="A72" s="186" t="s">
        <v>390</v>
      </c>
      <c r="B72" s="175" t="s">
        <v>30</v>
      </c>
      <c r="C72" s="176" t="s">
        <v>31</v>
      </c>
      <c r="D72" s="168"/>
      <c r="E72" s="169"/>
      <c r="F72" s="169"/>
      <c r="G72" s="169"/>
      <c r="H72" s="192" t="str">
        <f t="shared" si="7"/>
        <v/>
      </c>
      <c r="I72" s="234">
        <v>163</v>
      </c>
      <c r="J72" s="138">
        <v>132</v>
      </c>
      <c r="K72" s="138">
        <v>91</v>
      </c>
      <c r="L72" s="178">
        <f t="shared" si="8"/>
        <v>0.68939393939393945</v>
      </c>
      <c r="M72" s="235"/>
      <c r="N72" s="138">
        <v>18</v>
      </c>
      <c r="O72" s="195">
        <f t="shared" si="9"/>
        <v>0.12</v>
      </c>
      <c r="P72" s="170">
        <f t="shared" si="10"/>
        <v>163</v>
      </c>
      <c r="Q72" s="171">
        <f t="shared" si="11"/>
        <v>132</v>
      </c>
      <c r="R72" s="171">
        <f t="shared" si="12"/>
        <v>18</v>
      </c>
      <c r="S72" s="187">
        <f t="shared" si="13"/>
        <v>0.12</v>
      </c>
      <c r="T72" s="248"/>
    </row>
    <row r="73" spans="1:20" x14ac:dyDescent="0.2">
      <c r="A73" s="186" t="s">
        <v>390</v>
      </c>
      <c r="B73" s="175" t="s">
        <v>314</v>
      </c>
      <c r="C73" s="176" t="s">
        <v>315</v>
      </c>
      <c r="D73" s="168"/>
      <c r="E73" s="169"/>
      <c r="F73" s="169"/>
      <c r="G73" s="169"/>
      <c r="H73" s="192" t="str">
        <f t="shared" si="7"/>
        <v/>
      </c>
      <c r="I73" s="234">
        <v>2247</v>
      </c>
      <c r="J73" s="138">
        <v>1695</v>
      </c>
      <c r="K73" s="138">
        <v>693</v>
      </c>
      <c r="L73" s="178">
        <f t="shared" si="8"/>
        <v>0.40884955752212387</v>
      </c>
      <c r="M73" s="235">
        <v>4</v>
      </c>
      <c r="N73" s="138">
        <v>373</v>
      </c>
      <c r="O73" s="195">
        <f t="shared" si="9"/>
        <v>0.18001930501930502</v>
      </c>
      <c r="P73" s="170">
        <f t="shared" si="10"/>
        <v>2247</v>
      </c>
      <c r="Q73" s="171">
        <f t="shared" si="11"/>
        <v>1699</v>
      </c>
      <c r="R73" s="171">
        <f t="shared" si="12"/>
        <v>373</v>
      </c>
      <c r="S73" s="187">
        <f t="shared" si="13"/>
        <v>0.18001930501930502</v>
      </c>
      <c r="T73" s="248"/>
    </row>
    <row r="74" spans="1:20" x14ac:dyDescent="0.2">
      <c r="A74" s="186" t="s">
        <v>390</v>
      </c>
      <c r="B74" s="175" t="s">
        <v>316</v>
      </c>
      <c r="C74" s="176" t="s">
        <v>317</v>
      </c>
      <c r="D74" s="168">
        <v>2</v>
      </c>
      <c r="E74" s="169">
        <v>1</v>
      </c>
      <c r="F74" s="169">
        <v>1</v>
      </c>
      <c r="G74" s="169">
        <v>1</v>
      </c>
      <c r="H74" s="192">
        <f t="shared" si="7"/>
        <v>0.5</v>
      </c>
      <c r="I74" s="234">
        <v>3046</v>
      </c>
      <c r="J74" s="138">
        <v>1846</v>
      </c>
      <c r="K74" s="138">
        <v>637</v>
      </c>
      <c r="L74" s="178">
        <f t="shared" si="8"/>
        <v>0.34507042253521125</v>
      </c>
      <c r="M74" s="235">
        <v>3</v>
      </c>
      <c r="N74" s="138">
        <v>1094</v>
      </c>
      <c r="O74" s="195">
        <f t="shared" si="9"/>
        <v>0.37172952769283046</v>
      </c>
      <c r="P74" s="170">
        <f t="shared" si="10"/>
        <v>3048</v>
      </c>
      <c r="Q74" s="171">
        <f t="shared" si="11"/>
        <v>1850</v>
      </c>
      <c r="R74" s="171">
        <f t="shared" si="12"/>
        <v>1095</v>
      </c>
      <c r="S74" s="187">
        <f t="shared" si="13"/>
        <v>0.37181663837011886</v>
      </c>
      <c r="T74" s="248"/>
    </row>
    <row r="75" spans="1:20" x14ac:dyDescent="0.2">
      <c r="A75" s="186" t="s">
        <v>390</v>
      </c>
      <c r="B75" s="175" t="s">
        <v>32</v>
      </c>
      <c r="C75" s="176" t="s">
        <v>263</v>
      </c>
      <c r="D75" s="168"/>
      <c r="E75" s="169"/>
      <c r="F75" s="169"/>
      <c r="G75" s="169"/>
      <c r="H75" s="192" t="str">
        <f t="shared" si="7"/>
        <v/>
      </c>
      <c r="I75" s="234">
        <v>5098</v>
      </c>
      <c r="J75" s="138">
        <v>2532</v>
      </c>
      <c r="K75" s="138">
        <v>978</v>
      </c>
      <c r="L75" s="178">
        <f t="shared" si="8"/>
        <v>0.38625592417061611</v>
      </c>
      <c r="M75" s="235"/>
      <c r="N75" s="138">
        <v>2263</v>
      </c>
      <c r="O75" s="195">
        <f t="shared" si="9"/>
        <v>0.47194994786235661</v>
      </c>
      <c r="P75" s="170">
        <f t="shared" si="10"/>
        <v>5098</v>
      </c>
      <c r="Q75" s="171">
        <f t="shared" si="11"/>
        <v>2532</v>
      </c>
      <c r="R75" s="171">
        <f t="shared" si="12"/>
        <v>2263</v>
      </c>
      <c r="S75" s="187">
        <f t="shared" si="13"/>
        <v>0.47194994786235661</v>
      </c>
      <c r="T75" s="248"/>
    </row>
    <row r="76" spans="1:20" x14ac:dyDescent="0.2">
      <c r="A76" s="186" t="s">
        <v>390</v>
      </c>
      <c r="B76" s="175" t="s">
        <v>33</v>
      </c>
      <c r="C76" s="176" t="s">
        <v>264</v>
      </c>
      <c r="D76" s="168">
        <v>1</v>
      </c>
      <c r="E76" s="169">
        <v>1</v>
      </c>
      <c r="F76" s="169">
        <v>1</v>
      </c>
      <c r="G76" s="169"/>
      <c r="H76" s="192">
        <f t="shared" si="7"/>
        <v>0</v>
      </c>
      <c r="I76" s="234">
        <v>934</v>
      </c>
      <c r="J76" s="138">
        <v>771</v>
      </c>
      <c r="K76" s="138">
        <v>542</v>
      </c>
      <c r="L76" s="178">
        <f t="shared" si="8"/>
        <v>0.7029831387808041</v>
      </c>
      <c r="M76" s="235"/>
      <c r="N76" s="138">
        <v>74</v>
      </c>
      <c r="O76" s="195">
        <f t="shared" si="9"/>
        <v>8.7573964497041426E-2</v>
      </c>
      <c r="P76" s="170">
        <f t="shared" si="10"/>
        <v>935</v>
      </c>
      <c r="Q76" s="171">
        <f t="shared" si="11"/>
        <v>772</v>
      </c>
      <c r="R76" s="171">
        <f t="shared" si="12"/>
        <v>74</v>
      </c>
      <c r="S76" s="187">
        <f t="shared" si="13"/>
        <v>8.7470449172576833E-2</v>
      </c>
      <c r="T76" s="248"/>
    </row>
    <row r="77" spans="1:20" ht="29" x14ac:dyDescent="0.2">
      <c r="A77" s="186" t="s">
        <v>390</v>
      </c>
      <c r="B77" s="175" t="s">
        <v>38</v>
      </c>
      <c r="C77" s="176" t="s">
        <v>39</v>
      </c>
      <c r="D77" s="168"/>
      <c r="E77" s="169"/>
      <c r="F77" s="169"/>
      <c r="G77" s="169"/>
      <c r="H77" s="192" t="str">
        <f t="shared" si="7"/>
        <v/>
      </c>
      <c r="I77" s="234">
        <v>25</v>
      </c>
      <c r="J77" s="138">
        <v>23</v>
      </c>
      <c r="K77" s="138">
        <v>8</v>
      </c>
      <c r="L77" s="178">
        <f t="shared" si="8"/>
        <v>0.34782608695652173</v>
      </c>
      <c r="M77" s="235"/>
      <c r="N77" s="138">
        <v>1</v>
      </c>
      <c r="O77" s="195">
        <f t="shared" si="9"/>
        <v>4.1666666666666664E-2</v>
      </c>
      <c r="P77" s="170">
        <f t="shared" si="10"/>
        <v>25</v>
      </c>
      <c r="Q77" s="171">
        <f t="shared" si="11"/>
        <v>23</v>
      </c>
      <c r="R77" s="171">
        <f t="shared" si="12"/>
        <v>1</v>
      </c>
      <c r="S77" s="187">
        <f t="shared" si="13"/>
        <v>4.1666666666666664E-2</v>
      </c>
      <c r="T77" s="248"/>
    </row>
    <row r="78" spans="1:20" x14ac:dyDescent="0.2">
      <c r="A78" s="186" t="s">
        <v>390</v>
      </c>
      <c r="B78" s="175" t="s">
        <v>40</v>
      </c>
      <c r="C78" s="176" t="s">
        <v>41</v>
      </c>
      <c r="D78" s="168"/>
      <c r="E78" s="169"/>
      <c r="F78" s="169"/>
      <c r="G78" s="169"/>
      <c r="H78" s="192" t="str">
        <f t="shared" si="7"/>
        <v/>
      </c>
      <c r="I78" s="234">
        <v>2519</v>
      </c>
      <c r="J78" s="138">
        <v>2279</v>
      </c>
      <c r="K78" s="138">
        <v>1781</v>
      </c>
      <c r="L78" s="178">
        <f t="shared" si="8"/>
        <v>0.78148310662571308</v>
      </c>
      <c r="M78" s="235">
        <v>1</v>
      </c>
      <c r="N78" s="138">
        <v>80</v>
      </c>
      <c r="O78" s="195">
        <f t="shared" si="9"/>
        <v>3.3898305084745763E-2</v>
      </c>
      <c r="P78" s="170">
        <f t="shared" si="10"/>
        <v>2519</v>
      </c>
      <c r="Q78" s="171">
        <f t="shared" si="11"/>
        <v>2280</v>
      </c>
      <c r="R78" s="171">
        <f t="shared" si="12"/>
        <v>80</v>
      </c>
      <c r="S78" s="187">
        <f t="shared" si="13"/>
        <v>3.3898305084745763E-2</v>
      </c>
      <c r="T78" s="248"/>
    </row>
    <row r="79" spans="1:20" ht="29" x14ac:dyDescent="0.2">
      <c r="A79" s="186" t="s">
        <v>390</v>
      </c>
      <c r="B79" s="175" t="s">
        <v>40</v>
      </c>
      <c r="C79" s="176" t="s">
        <v>43</v>
      </c>
      <c r="D79" s="168"/>
      <c r="E79" s="169"/>
      <c r="F79" s="169"/>
      <c r="G79" s="169"/>
      <c r="H79" s="192" t="str">
        <f t="shared" si="7"/>
        <v/>
      </c>
      <c r="I79" s="234">
        <v>139</v>
      </c>
      <c r="J79" s="138">
        <v>129</v>
      </c>
      <c r="K79" s="138">
        <v>100</v>
      </c>
      <c r="L79" s="178">
        <f t="shared" si="8"/>
        <v>0.77519379844961245</v>
      </c>
      <c r="M79" s="235"/>
      <c r="N79" s="138">
        <v>4</v>
      </c>
      <c r="O79" s="195">
        <f t="shared" si="9"/>
        <v>3.007518796992481E-2</v>
      </c>
      <c r="P79" s="170">
        <f t="shared" si="10"/>
        <v>139</v>
      </c>
      <c r="Q79" s="171">
        <f t="shared" si="11"/>
        <v>129</v>
      </c>
      <c r="R79" s="171">
        <f t="shared" si="12"/>
        <v>4</v>
      </c>
      <c r="S79" s="187">
        <f t="shared" si="13"/>
        <v>3.007518796992481E-2</v>
      </c>
      <c r="T79" s="248"/>
    </row>
    <row r="80" spans="1:20" x14ac:dyDescent="0.2">
      <c r="A80" s="186" t="s">
        <v>390</v>
      </c>
      <c r="B80" s="175" t="s">
        <v>40</v>
      </c>
      <c r="C80" s="176" t="s">
        <v>44</v>
      </c>
      <c r="D80" s="168"/>
      <c r="E80" s="169"/>
      <c r="F80" s="169"/>
      <c r="G80" s="169"/>
      <c r="H80" s="192" t="str">
        <f t="shared" si="7"/>
        <v/>
      </c>
      <c r="I80" s="234">
        <v>117</v>
      </c>
      <c r="J80" s="138">
        <v>105</v>
      </c>
      <c r="K80" s="138">
        <v>89</v>
      </c>
      <c r="L80" s="178">
        <f t="shared" si="8"/>
        <v>0.84761904761904761</v>
      </c>
      <c r="M80" s="235"/>
      <c r="N80" s="138">
        <v>1</v>
      </c>
      <c r="O80" s="195">
        <f t="shared" si="9"/>
        <v>9.433962264150943E-3</v>
      </c>
      <c r="P80" s="170">
        <f t="shared" si="10"/>
        <v>117</v>
      </c>
      <c r="Q80" s="171">
        <f t="shared" si="11"/>
        <v>105</v>
      </c>
      <c r="R80" s="171">
        <f t="shared" si="12"/>
        <v>1</v>
      </c>
      <c r="S80" s="187">
        <f t="shared" si="13"/>
        <v>9.433962264150943E-3</v>
      </c>
      <c r="T80" s="248"/>
    </row>
    <row r="81" spans="1:20" x14ac:dyDescent="0.2">
      <c r="A81" s="186" t="s">
        <v>390</v>
      </c>
      <c r="B81" s="175" t="s">
        <v>45</v>
      </c>
      <c r="C81" s="176" t="s">
        <v>46</v>
      </c>
      <c r="D81" s="168"/>
      <c r="E81" s="169"/>
      <c r="F81" s="169"/>
      <c r="G81" s="169"/>
      <c r="H81" s="192" t="str">
        <f t="shared" si="7"/>
        <v/>
      </c>
      <c r="I81" s="234">
        <v>30</v>
      </c>
      <c r="J81" s="138">
        <v>28</v>
      </c>
      <c r="K81" s="138">
        <v>23</v>
      </c>
      <c r="L81" s="178">
        <f t="shared" si="8"/>
        <v>0.8214285714285714</v>
      </c>
      <c r="M81" s="235"/>
      <c r="N81" s="138">
        <v>1</v>
      </c>
      <c r="O81" s="195">
        <f t="shared" si="9"/>
        <v>3.4482758620689655E-2</v>
      </c>
      <c r="P81" s="170">
        <f t="shared" si="10"/>
        <v>30</v>
      </c>
      <c r="Q81" s="171">
        <f t="shared" si="11"/>
        <v>28</v>
      </c>
      <c r="R81" s="171">
        <f t="shared" si="12"/>
        <v>1</v>
      </c>
      <c r="S81" s="187">
        <f t="shared" si="13"/>
        <v>3.4482758620689655E-2</v>
      </c>
      <c r="T81" s="248"/>
    </row>
    <row r="82" spans="1:20" ht="43" x14ac:dyDescent="0.2">
      <c r="A82" s="186" t="s">
        <v>390</v>
      </c>
      <c r="B82" s="175" t="s">
        <v>533</v>
      </c>
      <c r="C82" s="176" t="s">
        <v>47</v>
      </c>
      <c r="D82" s="168">
        <v>35</v>
      </c>
      <c r="E82" s="169">
        <v>25</v>
      </c>
      <c r="F82" s="169">
        <v>8</v>
      </c>
      <c r="G82" s="169">
        <v>10</v>
      </c>
      <c r="H82" s="192">
        <f t="shared" si="7"/>
        <v>0.2857142857142857</v>
      </c>
      <c r="I82" s="234">
        <v>23713</v>
      </c>
      <c r="J82" s="138">
        <v>14987</v>
      </c>
      <c r="K82" s="138">
        <v>7729</v>
      </c>
      <c r="L82" s="178">
        <f t="shared" si="8"/>
        <v>0.51571361846934005</v>
      </c>
      <c r="M82" s="235">
        <v>5</v>
      </c>
      <c r="N82" s="138">
        <v>8150</v>
      </c>
      <c r="O82" s="195">
        <f t="shared" si="9"/>
        <v>0.35217353729150463</v>
      </c>
      <c r="P82" s="170">
        <f t="shared" si="10"/>
        <v>23748</v>
      </c>
      <c r="Q82" s="171">
        <f t="shared" si="11"/>
        <v>15017</v>
      </c>
      <c r="R82" s="171">
        <f t="shared" si="12"/>
        <v>8160</v>
      </c>
      <c r="S82" s="187">
        <f t="shared" si="13"/>
        <v>0.35207317599344179</v>
      </c>
      <c r="T82" s="248"/>
    </row>
    <row r="83" spans="1:20" ht="43" x14ac:dyDescent="0.2">
      <c r="A83" s="186" t="s">
        <v>390</v>
      </c>
      <c r="B83" s="175" t="s">
        <v>533</v>
      </c>
      <c r="C83" s="176" t="s">
        <v>522</v>
      </c>
      <c r="D83" s="168">
        <v>2</v>
      </c>
      <c r="E83" s="169">
        <v>1</v>
      </c>
      <c r="F83" s="169"/>
      <c r="G83" s="169">
        <v>1</v>
      </c>
      <c r="H83" s="192">
        <f t="shared" si="7"/>
        <v>0.5</v>
      </c>
      <c r="I83" s="234">
        <v>2293</v>
      </c>
      <c r="J83" s="138">
        <v>1795</v>
      </c>
      <c r="K83" s="138">
        <v>648</v>
      </c>
      <c r="L83" s="178">
        <f t="shared" si="8"/>
        <v>0.36100278551532033</v>
      </c>
      <c r="M83" s="235">
        <v>2</v>
      </c>
      <c r="N83" s="138">
        <v>424</v>
      </c>
      <c r="O83" s="195">
        <f t="shared" si="9"/>
        <v>0.19090499774876182</v>
      </c>
      <c r="P83" s="170">
        <f t="shared" si="10"/>
        <v>2295</v>
      </c>
      <c r="Q83" s="171">
        <f t="shared" si="11"/>
        <v>1798</v>
      </c>
      <c r="R83" s="171">
        <f t="shared" si="12"/>
        <v>425</v>
      </c>
      <c r="S83" s="187">
        <f t="shared" si="13"/>
        <v>0.19118308591992803</v>
      </c>
      <c r="T83" s="248"/>
    </row>
    <row r="84" spans="1:20" x14ac:dyDescent="0.2">
      <c r="A84" s="186" t="s">
        <v>390</v>
      </c>
      <c r="B84" s="175" t="s">
        <v>50</v>
      </c>
      <c r="C84" s="176" t="s">
        <v>395</v>
      </c>
      <c r="D84" s="168">
        <v>2</v>
      </c>
      <c r="E84" s="169">
        <v>1</v>
      </c>
      <c r="F84" s="169">
        <v>1</v>
      </c>
      <c r="G84" s="169">
        <v>1</v>
      </c>
      <c r="H84" s="192">
        <f t="shared" si="7"/>
        <v>0.5</v>
      </c>
      <c r="I84" s="234">
        <v>2601</v>
      </c>
      <c r="J84" s="138">
        <v>1471</v>
      </c>
      <c r="K84" s="138">
        <v>824</v>
      </c>
      <c r="L84" s="178">
        <f t="shared" si="8"/>
        <v>0.56016315431679131</v>
      </c>
      <c r="M84" s="235"/>
      <c r="N84" s="138">
        <v>958</v>
      </c>
      <c r="O84" s="195">
        <f t="shared" si="9"/>
        <v>0.39440098806093044</v>
      </c>
      <c r="P84" s="170">
        <f t="shared" si="10"/>
        <v>2603</v>
      </c>
      <c r="Q84" s="171">
        <f t="shared" si="11"/>
        <v>1472</v>
      </c>
      <c r="R84" s="171">
        <f t="shared" si="12"/>
        <v>959</v>
      </c>
      <c r="S84" s="187">
        <f t="shared" si="13"/>
        <v>0.3944878650761004</v>
      </c>
      <c r="T84" s="248"/>
    </row>
    <row r="85" spans="1:20" x14ac:dyDescent="0.2">
      <c r="A85" s="186" t="s">
        <v>390</v>
      </c>
      <c r="B85" s="175" t="s">
        <v>51</v>
      </c>
      <c r="C85" s="176" t="s">
        <v>52</v>
      </c>
      <c r="D85" s="168"/>
      <c r="E85" s="169"/>
      <c r="F85" s="169"/>
      <c r="G85" s="169"/>
      <c r="H85" s="192" t="str">
        <f t="shared" si="7"/>
        <v/>
      </c>
      <c r="I85" s="234">
        <v>29</v>
      </c>
      <c r="J85" s="138">
        <v>17</v>
      </c>
      <c r="K85" s="138">
        <v>10</v>
      </c>
      <c r="L85" s="178">
        <f t="shared" si="8"/>
        <v>0.58823529411764708</v>
      </c>
      <c r="M85" s="235"/>
      <c r="N85" s="138">
        <v>9</v>
      </c>
      <c r="O85" s="195">
        <f t="shared" si="9"/>
        <v>0.34615384615384615</v>
      </c>
      <c r="P85" s="170">
        <f t="shared" si="10"/>
        <v>29</v>
      </c>
      <c r="Q85" s="171">
        <f t="shared" si="11"/>
        <v>17</v>
      </c>
      <c r="R85" s="171">
        <f t="shared" si="12"/>
        <v>9</v>
      </c>
      <c r="S85" s="187">
        <f t="shared" si="13"/>
        <v>0.34615384615384615</v>
      </c>
      <c r="T85" s="248"/>
    </row>
    <row r="86" spans="1:20" x14ac:dyDescent="0.2">
      <c r="A86" s="186" t="s">
        <v>390</v>
      </c>
      <c r="B86" s="175" t="s">
        <v>53</v>
      </c>
      <c r="C86" s="176" t="s">
        <v>54</v>
      </c>
      <c r="D86" s="168"/>
      <c r="E86" s="169"/>
      <c r="F86" s="169"/>
      <c r="G86" s="169"/>
      <c r="H86" s="192" t="str">
        <f t="shared" si="7"/>
        <v/>
      </c>
      <c r="I86" s="234">
        <v>1513</v>
      </c>
      <c r="J86" s="138">
        <v>855</v>
      </c>
      <c r="K86" s="138">
        <v>195</v>
      </c>
      <c r="L86" s="178">
        <f t="shared" si="8"/>
        <v>0.22807017543859648</v>
      </c>
      <c r="M86" s="235"/>
      <c r="N86" s="138">
        <v>516</v>
      </c>
      <c r="O86" s="195">
        <f t="shared" si="9"/>
        <v>0.37636761487964987</v>
      </c>
      <c r="P86" s="170">
        <f t="shared" si="10"/>
        <v>1513</v>
      </c>
      <c r="Q86" s="171">
        <f t="shared" si="11"/>
        <v>855</v>
      </c>
      <c r="R86" s="171">
        <f t="shared" si="12"/>
        <v>516</v>
      </c>
      <c r="S86" s="187">
        <f t="shared" si="13"/>
        <v>0.37636761487964987</v>
      </c>
      <c r="T86" s="248"/>
    </row>
    <row r="87" spans="1:20" x14ac:dyDescent="0.2">
      <c r="A87" s="186" t="s">
        <v>390</v>
      </c>
      <c r="B87" s="175" t="s">
        <v>63</v>
      </c>
      <c r="C87" s="176" t="s">
        <v>64</v>
      </c>
      <c r="D87" s="168"/>
      <c r="E87" s="169"/>
      <c r="F87" s="169"/>
      <c r="G87" s="169"/>
      <c r="H87" s="192" t="str">
        <f t="shared" si="7"/>
        <v/>
      </c>
      <c r="I87" s="234">
        <v>3193</v>
      </c>
      <c r="J87" s="138">
        <v>2076</v>
      </c>
      <c r="K87" s="138">
        <v>938</v>
      </c>
      <c r="L87" s="178">
        <f t="shared" si="8"/>
        <v>0.45183044315992293</v>
      </c>
      <c r="M87" s="235">
        <v>4</v>
      </c>
      <c r="N87" s="138">
        <v>980</v>
      </c>
      <c r="O87" s="195">
        <f t="shared" si="9"/>
        <v>0.3202614379084967</v>
      </c>
      <c r="P87" s="170">
        <f t="shared" si="10"/>
        <v>3193</v>
      </c>
      <c r="Q87" s="171">
        <f t="shared" si="11"/>
        <v>2080</v>
      </c>
      <c r="R87" s="171">
        <f t="shared" si="12"/>
        <v>980</v>
      </c>
      <c r="S87" s="187">
        <f t="shared" si="13"/>
        <v>0.3202614379084967</v>
      </c>
      <c r="T87" s="248"/>
    </row>
    <row r="88" spans="1:20" x14ac:dyDescent="0.2">
      <c r="A88" s="186" t="s">
        <v>390</v>
      </c>
      <c r="B88" s="175" t="s">
        <v>67</v>
      </c>
      <c r="C88" s="176" t="s">
        <v>68</v>
      </c>
      <c r="D88" s="168">
        <v>1</v>
      </c>
      <c r="E88" s="169"/>
      <c r="F88" s="169"/>
      <c r="G88" s="169">
        <v>1</v>
      </c>
      <c r="H88" s="192">
        <f t="shared" si="7"/>
        <v>1</v>
      </c>
      <c r="I88" s="234">
        <v>1480</v>
      </c>
      <c r="J88" s="138">
        <v>883</v>
      </c>
      <c r="K88" s="138">
        <v>334</v>
      </c>
      <c r="L88" s="178">
        <f t="shared" si="8"/>
        <v>0.37825594563986409</v>
      </c>
      <c r="M88" s="235">
        <v>15</v>
      </c>
      <c r="N88" s="138">
        <v>544</v>
      </c>
      <c r="O88" s="195">
        <f t="shared" si="9"/>
        <v>0.37725381414701803</v>
      </c>
      <c r="P88" s="170">
        <f t="shared" si="10"/>
        <v>1481</v>
      </c>
      <c r="Q88" s="171">
        <f t="shared" si="11"/>
        <v>898</v>
      </c>
      <c r="R88" s="171">
        <f t="shared" si="12"/>
        <v>545</v>
      </c>
      <c r="S88" s="187">
        <f t="shared" si="13"/>
        <v>0.37768537768537769</v>
      </c>
      <c r="T88" s="248"/>
    </row>
    <row r="89" spans="1:20" x14ac:dyDescent="0.2">
      <c r="A89" s="186" t="s">
        <v>390</v>
      </c>
      <c r="B89" s="175" t="s">
        <v>69</v>
      </c>
      <c r="C89" s="176" t="s">
        <v>70</v>
      </c>
      <c r="D89" s="168"/>
      <c r="E89" s="169"/>
      <c r="F89" s="169"/>
      <c r="G89" s="169"/>
      <c r="H89" s="192" t="str">
        <f t="shared" si="7"/>
        <v/>
      </c>
      <c r="I89" s="234">
        <v>1</v>
      </c>
      <c r="J89" s="138">
        <v>1</v>
      </c>
      <c r="K89" s="138">
        <v>0</v>
      </c>
      <c r="L89" s="178">
        <f t="shared" si="8"/>
        <v>0</v>
      </c>
      <c r="M89" s="235"/>
      <c r="N89" s="138"/>
      <c r="O89" s="195">
        <f t="shared" si="9"/>
        <v>0</v>
      </c>
      <c r="P89" s="170">
        <f t="shared" si="10"/>
        <v>1</v>
      </c>
      <c r="Q89" s="171">
        <f t="shared" si="11"/>
        <v>1</v>
      </c>
      <c r="R89" s="171" t="str">
        <f t="shared" si="12"/>
        <v/>
      </c>
      <c r="S89" s="187" t="str">
        <f t="shared" si="13"/>
        <v/>
      </c>
      <c r="T89" s="248"/>
    </row>
    <row r="90" spans="1:20" x14ac:dyDescent="0.2">
      <c r="A90" s="186" t="s">
        <v>390</v>
      </c>
      <c r="B90" s="175" t="s">
        <v>72</v>
      </c>
      <c r="C90" s="176" t="s">
        <v>244</v>
      </c>
      <c r="D90" s="168"/>
      <c r="E90" s="169"/>
      <c r="F90" s="169"/>
      <c r="G90" s="169"/>
      <c r="H90" s="192" t="str">
        <f t="shared" si="7"/>
        <v/>
      </c>
      <c r="I90" s="234">
        <v>3</v>
      </c>
      <c r="J90" s="138">
        <v>2</v>
      </c>
      <c r="K90" s="138">
        <v>2</v>
      </c>
      <c r="L90" s="178">
        <f t="shared" si="8"/>
        <v>1</v>
      </c>
      <c r="M90" s="235"/>
      <c r="N90" s="138">
        <v>1</v>
      </c>
      <c r="O90" s="195">
        <f t="shared" si="9"/>
        <v>0.33333333333333331</v>
      </c>
      <c r="P90" s="170">
        <f t="shared" si="10"/>
        <v>3</v>
      </c>
      <c r="Q90" s="171">
        <f t="shared" si="11"/>
        <v>2</v>
      </c>
      <c r="R90" s="171">
        <f t="shared" si="12"/>
        <v>1</v>
      </c>
      <c r="S90" s="187">
        <f t="shared" si="13"/>
        <v>0.33333333333333331</v>
      </c>
      <c r="T90" s="248"/>
    </row>
    <row r="91" spans="1:20" x14ac:dyDescent="0.2">
      <c r="A91" s="186" t="s">
        <v>390</v>
      </c>
      <c r="B91" s="175" t="s">
        <v>76</v>
      </c>
      <c r="C91" s="176" t="s">
        <v>77</v>
      </c>
      <c r="D91" s="168"/>
      <c r="E91" s="169"/>
      <c r="F91" s="169"/>
      <c r="G91" s="169"/>
      <c r="H91" s="192" t="str">
        <f t="shared" si="7"/>
        <v/>
      </c>
      <c r="I91" s="234">
        <v>2</v>
      </c>
      <c r="J91" s="138">
        <v>2</v>
      </c>
      <c r="K91" s="138">
        <v>2</v>
      </c>
      <c r="L91" s="178">
        <f t="shared" si="8"/>
        <v>1</v>
      </c>
      <c r="M91" s="235"/>
      <c r="N91" s="138"/>
      <c r="O91" s="195">
        <f t="shared" si="9"/>
        <v>0</v>
      </c>
      <c r="P91" s="170">
        <f t="shared" si="10"/>
        <v>2</v>
      </c>
      <c r="Q91" s="171">
        <f t="shared" si="11"/>
        <v>2</v>
      </c>
      <c r="R91" s="171" t="str">
        <f t="shared" si="12"/>
        <v/>
      </c>
      <c r="S91" s="187" t="str">
        <f t="shared" si="13"/>
        <v/>
      </c>
      <c r="T91" s="248"/>
    </row>
    <row r="92" spans="1:20" x14ac:dyDescent="0.2">
      <c r="A92" s="186" t="s">
        <v>390</v>
      </c>
      <c r="B92" s="175" t="s">
        <v>81</v>
      </c>
      <c r="C92" s="176" t="s">
        <v>82</v>
      </c>
      <c r="D92" s="168"/>
      <c r="E92" s="169"/>
      <c r="F92" s="169"/>
      <c r="G92" s="169"/>
      <c r="H92" s="192" t="str">
        <f t="shared" si="7"/>
        <v/>
      </c>
      <c r="I92" s="234">
        <v>3</v>
      </c>
      <c r="J92" s="138">
        <v>3</v>
      </c>
      <c r="K92" s="138">
        <v>1</v>
      </c>
      <c r="L92" s="178">
        <f t="shared" si="8"/>
        <v>0.33333333333333331</v>
      </c>
      <c r="M92" s="235"/>
      <c r="N92" s="138"/>
      <c r="O92" s="195">
        <f t="shared" si="9"/>
        <v>0</v>
      </c>
      <c r="P92" s="170">
        <f t="shared" si="10"/>
        <v>3</v>
      </c>
      <c r="Q92" s="171">
        <f t="shared" si="11"/>
        <v>3</v>
      </c>
      <c r="R92" s="171" t="str">
        <f t="shared" si="12"/>
        <v/>
      </c>
      <c r="S92" s="187" t="str">
        <f t="shared" si="13"/>
        <v/>
      </c>
      <c r="T92" s="248"/>
    </row>
    <row r="93" spans="1:20" x14ac:dyDescent="0.2">
      <c r="A93" s="186" t="s">
        <v>390</v>
      </c>
      <c r="B93" s="175" t="s">
        <v>530</v>
      </c>
      <c r="C93" s="176" t="s">
        <v>87</v>
      </c>
      <c r="D93" s="168"/>
      <c r="E93" s="169"/>
      <c r="F93" s="169"/>
      <c r="G93" s="169"/>
      <c r="H93" s="192" t="str">
        <f t="shared" si="7"/>
        <v/>
      </c>
      <c r="I93" s="234">
        <v>433</v>
      </c>
      <c r="J93" s="138">
        <v>385</v>
      </c>
      <c r="K93" s="138">
        <v>311</v>
      </c>
      <c r="L93" s="178">
        <f t="shared" si="8"/>
        <v>0.80779220779220784</v>
      </c>
      <c r="M93" s="235"/>
      <c r="N93" s="138">
        <v>15</v>
      </c>
      <c r="O93" s="195">
        <f t="shared" si="9"/>
        <v>3.7499999999999999E-2</v>
      </c>
      <c r="P93" s="170">
        <f t="shared" si="10"/>
        <v>433</v>
      </c>
      <c r="Q93" s="171">
        <f t="shared" si="11"/>
        <v>385</v>
      </c>
      <c r="R93" s="171">
        <f t="shared" si="12"/>
        <v>15</v>
      </c>
      <c r="S93" s="187">
        <f t="shared" si="13"/>
        <v>3.7499999999999999E-2</v>
      </c>
      <c r="T93" s="248"/>
    </row>
    <row r="94" spans="1:20" x14ac:dyDescent="0.2">
      <c r="A94" s="186" t="s">
        <v>390</v>
      </c>
      <c r="B94" s="175" t="s">
        <v>88</v>
      </c>
      <c r="C94" s="176" t="s">
        <v>89</v>
      </c>
      <c r="D94" s="168"/>
      <c r="E94" s="169"/>
      <c r="F94" s="169"/>
      <c r="G94" s="169"/>
      <c r="H94" s="192" t="str">
        <f t="shared" si="7"/>
        <v/>
      </c>
      <c r="I94" s="234">
        <v>2</v>
      </c>
      <c r="J94" s="138">
        <v>2</v>
      </c>
      <c r="K94" s="138">
        <v>2</v>
      </c>
      <c r="L94" s="178">
        <f t="shared" si="8"/>
        <v>1</v>
      </c>
      <c r="M94" s="235"/>
      <c r="N94" s="138">
        <v>0</v>
      </c>
      <c r="O94" s="195">
        <f t="shared" si="9"/>
        <v>0</v>
      </c>
      <c r="P94" s="170">
        <f t="shared" si="10"/>
        <v>2</v>
      </c>
      <c r="Q94" s="171">
        <f t="shared" si="11"/>
        <v>2</v>
      </c>
      <c r="R94" s="171" t="str">
        <f t="shared" si="12"/>
        <v/>
      </c>
      <c r="S94" s="187" t="str">
        <f t="shared" si="13"/>
        <v/>
      </c>
      <c r="T94" s="248"/>
    </row>
    <row r="95" spans="1:20" x14ac:dyDescent="0.2">
      <c r="A95" s="186" t="s">
        <v>390</v>
      </c>
      <c r="B95" s="175" t="s">
        <v>90</v>
      </c>
      <c r="C95" s="176" t="s">
        <v>94</v>
      </c>
      <c r="D95" s="168"/>
      <c r="E95" s="169"/>
      <c r="F95" s="169"/>
      <c r="G95" s="169"/>
      <c r="H95" s="192" t="str">
        <f t="shared" si="7"/>
        <v/>
      </c>
      <c r="I95" s="234">
        <v>13643</v>
      </c>
      <c r="J95" s="138">
        <v>11159</v>
      </c>
      <c r="K95" s="138">
        <v>8591</v>
      </c>
      <c r="L95" s="178">
        <f t="shared" si="8"/>
        <v>0.76987185231651578</v>
      </c>
      <c r="M95" s="235"/>
      <c r="N95" s="138">
        <v>2207</v>
      </c>
      <c r="O95" s="195">
        <f t="shared" si="9"/>
        <v>0.16512045488553045</v>
      </c>
      <c r="P95" s="170">
        <f t="shared" si="10"/>
        <v>13643</v>
      </c>
      <c r="Q95" s="171">
        <f t="shared" si="11"/>
        <v>11159</v>
      </c>
      <c r="R95" s="171">
        <f t="shared" si="12"/>
        <v>2207</v>
      </c>
      <c r="S95" s="187">
        <f t="shared" si="13"/>
        <v>0.16512045488553045</v>
      </c>
      <c r="T95" s="248"/>
    </row>
    <row r="96" spans="1:20" x14ac:dyDescent="0.2">
      <c r="A96" s="186" t="s">
        <v>390</v>
      </c>
      <c r="B96" s="175" t="s">
        <v>90</v>
      </c>
      <c r="C96" s="176" t="s">
        <v>91</v>
      </c>
      <c r="D96" s="168"/>
      <c r="E96" s="169"/>
      <c r="F96" s="169"/>
      <c r="G96" s="169"/>
      <c r="H96" s="192" t="str">
        <f t="shared" si="7"/>
        <v/>
      </c>
      <c r="I96" s="234">
        <v>4824</v>
      </c>
      <c r="J96" s="138">
        <v>4143</v>
      </c>
      <c r="K96" s="138">
        <v>1682</v>
      </c>
      <c r="L96" s="178">
        <f t="shared" si="8"/>
        <v>0.40598600048274197</v>
      </c>
      <c r="M96" s="235"/>
      <c r="N96" s="138">
        <v>577</v>
      </c>
      <c r="O96" s="195">
        <f t="shared" si="9"/>
        <v>0.12224576271186441</v>
      </c>
      <c r="P96" s="170">
        <f t="shared" si="10"/>
        <v>4824</v>
      </c>
      <c r="Q96" s="171">
        <f t="shared" si="11"/>
        <v>4143</v>
      </c>
      <c r="R96" s="171">
        <f t="shared" si="12"/>
        <v>577</v>
      </c>
      <c r="S96" s="187">
        <f t="shared" si="13"/>
        <v>0.12224576271186441</v>
      </c>
      <c r="T96" s="248"/>
    </row>
    <row r="97" spans="1:20" x14ac:dyDescent="0.2">
      <c r="A97" s="186" t="s">
        <v>390</v>
      </c>
      <c r="B97" s="175" t="s">
        <v>96</v>
      </c>
      <c r="C97" s="176" t="s">
        <v>97</v>
      </c>
      <c r="D97" s="168"/>
      <c r="E97" s="169"/>
      <c r="F97" s="169"/>
      <c r="G97" s="169"/>
      <c r="H97" s="192" t="str">
        <f t="shared" si="7"/>
        <v/>
      </c>
      <c r="I97" s="234">
        <v>402</v>
      </c>
      <c r="J97" s="138">
        <v>375</v>
      </c>
      <c r="K97" s="138">
        <v>181</v>
      </c>
      <c r="L97" s="178">
        <f t="shared" si="8"/>
        <v>0.48266666666666669</v>
      </c>
      <c r="M97" s="235">
        <v>1</v>
      </c>
      <c r="N97" s="138">
        <v>18</v>
      </c>
      <c r="O97" s="195">
        <f t="shared" si="9"/>
        <v>4.5685279187817257E-2</v>
      </c>
      <c r="P97" s="170">
        <f t="shared" si="10"/>
        <v>402</v>
      </c>
      <c r="Q97" s="171">
        <f t="shared" si="11"/>
        <v>376</v>
      </c>
      <c r="R97" s="171">
        <f t="shared" si="12"/>
        <v>18</v>
      </c>
      <c r="S97" s="187">
        <f t="shared" si="13"/>
        <v>4.5685279187817257E-2</v>
      </c>
      <c r="T97" s="248"/>
    </row>
    <row r="98" spans="1:20" x14ac:dyDescent="0.2">
      <c r="A98" s="186" t="s">
        <v>390</v>
      </c>
      <c r="B98" s="175" t="s">
        <v>532</v>
      </c>
      <c r="C98" s="176" t="s">
        <v>98</v>
      </c>
      <c r="D98" s="168"/>
      <c r="E98" s="169"/>
      <c r="F98" s="169"/>
      <c r="G98" s="169"/>
      <c r="H98" s="192" t="str">
        <f t="shared" si="7"/>
        <v/>
      </c>
      <c r="I98" s="234">
        <v>1388</v>
      </c>
      <c r="J98" s="138">
        <v>851</v>
      </c>
      <c r="K98" s="138">
        <v>343</v>
      </c>
      <c r="L98" s="178">
        <f t="shared" si="8"/>
        <v>0.40305522914218567</v>
      </c>
      <c r="M98" s="235">
        <v>1</v>
      </c>
      <c r="N98" s="138">
        <v>283</v>
      </c>
      <c r="O98" s="195">
        <f t="shared" si="9"/>
        <v>0.24933920704845816</v>
      </c>
      <c r="P98" s="170">
        <f t="shared" si="10"/>
        <v>1388</v>
      </c>
      <c r="Q98" s="171">
        <f t="shared" si="11"/>
        <v>852</v>
      </c>
      <c r="R98" s="171">
        <f t="shared" si="12"/>
        <v>283</v>
      </c>
      <c r="S98" s="187">
        <f t="shared" si="13"/>
        <v>0.24933920704845816</v>
      </c>
      <c r="T98" s="248"/>
    </row>
    <row r="99" spans="1:20" x14ac:dyDescent="0.2">
      <c r="A99" s="186" t="s">
        <v>390</v>
      </c>
      <c r="B99" s="175" t="s">
        <v>101</v>
      </c>
      <c r="C99" s="176" t="s">
        <v>102</v>
      </c>
      <c r="D99" s="168"/>
      <c r="E99" s="169"/>
      <c r="F99" s="169"/>
      <c r="G99" s="169"/>
      <c r="H99" s="192" t="str">
        <f t="shared" si="7"/>
        <v/>
      </c>
      <c r="I99" s="234">
        <v>828</v>
      </c>
      <c r="J99" s="138">
        <v>800</v>
      </c>
      <c r="K99" s="138">
        <v>264</v>
      </c>
      <c r="L99" s="178">
        <f t="shared" si="8"/>
        <v>0.33</v>
      </c>
      <c r="M99" s="235">
        <v>4</v>
      </c>
      <c r="N99" s="138">
        <v>5</v>
      </c>
      <c r="O99" s="195">
        <f t="shared" si="9"/>
        <v>6.180469715698393E-3</v>
      </c>
      <c r="P99" s="170">
        <f t="shared" si="10"/>
        <v>828</v>
      </c>
      <c r="Q99" s="171">
        <f t="shared" si="11"/>
        <v>804</v>
      </c>
      <c r="R99" s="171">
        <f t="shared" si="12"/>
        <v>5</v>
      </c>
      <c r="S99" s="187">
        <f t="shared" si="13"/>
        <v>6.180469715698393E-3</v>
      </c>
      <c r="T99" s="248"/>
    </row>
    <row r="100" spans="1:20" x14ac:dyDescent="0.2">
      <c r="A100" s="186" t="s">
        <v>390</v>
      </c>
      <c r="B100" s="175" t="s">
        <v>103</v>
      </c>
      <c r="C100" s="176" t="s">
        <v>283</v>
      </c>
      <c r="D100" s="168"/>
      <c r="E100" s="169"/>
      <c r="F100" s="169"/>
      <c r="G100" s="169"/>
      <c r="H100" s="192" t="str">
        <f t="shared" si="7"/>
        <v/>
      </c>
      <c r="I100" s="234">
        <v>545</v>
      </c>
      <c r="J100" s="138">
        <v>380</v>
      </c>
      <c r="K100" s="138">
        <v>157</v>
      </c>
      <c r="L100" s="178">
        <f t="shared" si="8"/>
        <v>0.41315789473684211</v>
      </c>
      <c r="M100" s="235">
        <v>14</v>
      </c>
      <c r="N100" s="138">
        <v>139</v>
      </c>
      <c r="O100" s="195">
        <f t="shared" si="9"/>
        <v>0.2607879924953096</v>
      </c>
      <c r="P100" s="170">
        <f t="shared" si="10"/>
        <v>545</v>
      </c>
      <c r="Q100" s="171">
        <f t="shared" si="11"/>
        <v>394</v>
      </c>
      <c r="R100" s="171">
        <f t="shared" si="12"/>
        <v>139</v>
      </c>
      <c r="S100" s="187">
        <f t="shared" si="13"/>
        <v>0.2607879924953096</v>
      </c>
      <c r="T100" s="248"/>
    </row>
    <row r="101" spans="1:20" x14ac:dyDescent="0.2">
      <c r="A101" s="186" t="s">
        <v>390</v>
      </c>
      <c r="B101" s="175" t="s">
        <v>103</v>
      </c>
      <c r="C101" s="176" t="s">
        <v>104</v>
      </c>
      <c r="D101" s="168"/>
      <c r="E101" s="169"/>
      <c r="F101" s="169"/>
      <c r="G101" s="169"/>
      <c r="H101" s="192" t="str">
        <f t="shared" si="7"/>
        <v/>
      </c>
      <c r="I101" s="234">
        <v>80</v>
      </c>
      <c r="J101" s="138">
        <v>60</v>
      </c>
      <c r="K101" s="138">
        <v>15</v>
      </c>
      <c r="L101" s="178">
        <f t="shared" si="8"/>
        <v>0.25</v>
      </c>
      <c r="M101" s="235"/>
      <c r="N101" s="138">
        <v>15</v>
      </c>
      <c r="O101" s="195">
        <f t="shared" si="9"/>
        <v>0.2</v>
      </c>
      <c r="P101" s="170">
        <f t="shared" si="10"/>
        <v>80</v>
      </c>
      <c r="Q101" s="171">
        <f t="shared" si="11"/>
        <v>60</v>
      </c>
      <c r="R101" s="171">
        <f t="shared" si="12"/>
        <v>15</v>
      </c>
      <c r="S101" s="187">
        <f t="shared" si="13"/>
        <v>0.2</v>
      </c>
      <c r="T101" s="248"/>
    </row>
    <row r="102" spans="1:20" x14ac:dyDescent="0.2">
      <c r="A102" s="186" t="s">
        <v>390</v>
      </c>
      <c r="B102" s="175" t="s">
        <v>105</v>
      </c>
      <c r="C102" s="176" t="s">
        <v>284</v>
      </c>
      <c r="D102" s="168"/>
      <c r="E102" s="169"/>
      <c r="F102" s="169"/>
      <c r="G102" s="169"/>
      <c r="H102" s="192" t="str">
        <f t="shared" si="7"/>
        <v/>
      </c>
      <c r="I102" s="234">
        <v>8</v>
      </c>
      <c r="J102" s="138">
        <v>6</v>
      </c>
      <c r="K102" s="138">
        <v>3</v>
      </c>
      <c r="L102" s="178">
        <f t="shared" si="8"/>
        <v>0.5</v>
      </c>
      <c r="M102" s="235"/>
      <c r="N102" s="138"/>
      <c r="O102" s="195">
        <f t="shared" si="9"/>
        <v>0</v>
      </c>
      <c r="P102" s="170">
        <f t="shared" si="10"/>
        <v>8</v>
      </c>
      <c r="Q102" s="171">
        <f t="shared" si="11"/>
        <v>6</v>
      </c>
      <c r="R102" s="171" t="str">
        <f t="shared" si="12"/>
        <v/>
      </c>
      <c r="S102" s="187" t="str">
        <f t="shared" si="13"/>
        <v/>
      </c>
      <c r="T102" s="248"/>
    </row>
    <row r="103" spans="1:20" x14ac:dyDescent="0.2">
      <c r="A103" s="186" t="s">
        <v>390</v>
      </c>
      <c r="B103" s="175" t="s">
        <v>107</v>
      </c>
      <c r="C103" s="176" t="s">
        <v>285</v>
      </c>
      <c r="D103" s="168">
        <v>3</v>
      </c>
      <c r="E103" s="169"/>
      <c r="F103" s="169"/>
      <c r="G103" s="169">
        <v>3</v>
      </c>
      <c r="H103" s="192">
        <f t="shared" si="7"/>
        <v>1</v>
      </c>
      <c r="I103" s="234">
        <v>725</v>
      </c>
      <c r="J103" s="138">
        <v>493</v>
      </c>
      <c r="K103" s="138">
        <v>215</v>
      </c>
      <c r="L103" s="178">
        <f t="shared" si="8"/>
        <v>0.43610547667342797</v>
      </c>
      <c r="M103" s="235"/>
      <c r="N103" s="138">
        <v>93</v>
      </c>
      <c r="O103" s="195">
        <f t="shared" si="9"/>
        <v>0.15870307167235495</v>
      </c>
      <c r="P103" s="170">
        <f t="shared" si="10"/>
        <v>728</v>
      </c>
      <c r="Q103" s="171">
        <f t="shared" si="11"/>
        <v>493</v>
      </c>
      <c r="R103" s="171">
        <f t="shared" si="12"/>
        <v>96</v>
      </c>
      <c r="S103" s="187">
        <f t="shared" si="13"/>
        <v>0.16298811544991512</v>
      </c>
      <c r="T103" s="248"/>
    </row>
    <row r="104" spans="1:20" x14ac:dyDescent="0.2">
      <c r="A104" s="186" t="s">
        <v>390</v>
      </c>
      <c r="B104" s="175" t="s">
        <v>108</v>
      </c>
      <c r="C104" s="176" t="s">
        <v>109</v>
      </c>
      <c r="D104" s="168"/>
      <c r="E104" s="169"/>
      <c r="F104" s="169"/>
      <c r="G104" s="169"/>
      <c r="H104" s="192" t="str">
        <f t="shared" si="7"/>
        <v/>
      </c>
      <c r="I104" s="234">
        <v>176</v>
      </c>
      <c r="J104" s="138">
        <v>160</v>
      </c>
      <c r="K104" s="138">
        <v>158</v>
      </c>
      <c r="L104" s="178">
        <f t="shared" si="8"/>
        <v>0.98750000000000004</v>
      </c>
      <c r="M104" s="235"/>
      <c r="N104" s="138">
        <v>11</v>
      </c>
      <c r="O104" s="195">
        <f t="shared" si="9"/>
        <v>6.4327485380116955E-2</v>
      </c>
      <c r="P104" s="170">
        <f t="shared" si="10"/>
        <v>176</v>
      </c>
      <c r="Q104" s="171">
        <f t="shared" si="11"/>
        <v>160</v>
      </c>
      <c r="R104" s="171">
        <f t="shared" si="12"/>
        <v>11</v>
      </c>
      <c r="S104" s="187">
        <f t="shared" si="13"/>
        <v>6.4327485380116955E-2</v>
      </c>
      <c r="T104" s="248"/>
    </row>
    <row r="105" spans="1:20" x14ac:dyDescent="0.2">
      <c r="A105" s="186" t="s">
        <v>390</v>
      </c>
      <c r="B105" s="175" t="s">
        <v>110</v>
      </c>
      <c r="C105" s="176" t="s">
        <v>111</v>
      </c>
      <c r="D105" s="168"/>
      <c r="E105" s="169"/>
      <c r="F105" s="169"/>
      <c r="G105" s="169"/>
      <c r="H105" s="192" t="str">
        <f t="shared" si="7"/>
        <v/>
      </c>
      <c r="I105" s="234">
        <v>1891</v>
      </c>
      <c r="J105" s="138">
        <v>796</v>
      </c>
      <c r="K105" s="138">
        <v>246</v>
      </c>
      <c r="L105" s="178">
        <f t="shared" si="8"/>
        <v>0.30904522613065327</v>
      </c>
      <c r="M105" s="235">
        <v>28</v>
      </c>
      <c r="N105" s="138">
        <v>1005</v>
      </c>
      <c r="O105" s="195">
        <f t="shared" si="9"/>
        <v>0.54948059048660469</v>
      </c>
      <c r="P105" s="170">
        <f t="shared" si="10"/>
        <v>1891</v>
      </c>
      <c r="Q105" s="171">
        <f t="shared" si="11"/>
        <v>824</v>
      </c>
      <c r="R105" s="171">
        <f t="shared" si="12"/>
        <v>1005</v>
      </c>
      <c r="S105" s="187">
        <f t="shared" si="13"/>
        <v>0.54948059048660469</v>
      </c>
      <c r="T105" s="248"/>
    </row>
    <row r="106" spans="1:20" x14ac:dyDescent="0.2">
      <c r="A106" s="186" t="s">
        <v>390</v>
      </c>
      <c r="B106" s="175" t="s">
        <v>114</v>
      </c>
      <c r="C106" s="176" t="s">
        <v>115</v>
      </c>
      <c r="D106" s="168"/>
      <c r="E106" s="169"/>
      <c r="F106" s="169"/>
      <c r="G106" s="169"/>
      <c r="H106" s="192" t="str">
        <f t="shared" si="7"/>
        <v/>
      </c>
      <c r="I106" s="234">
        <v>1309</v>
      </c>
      <c r="J106" s="138">
        <v>961</v>
      </c>
      <c r="K106" s="138">
        <v>214</v>
      </c>
      <c r="L106" s="178">
        <f t="shared" si="8"/>
        <v>0.22268470343392299</v>
      </c>
      <c r="M106" s="235">
        <v>34</v>
      </c>
      <c r="N106" s="138">
        <v>275</v>
      </c>
      <c r="O106" s="195">
        <f t="shared" si="9"/>
        <v>0.21653543307086615</v>
      </c>
      <c r="P106" s="170">
        <f t="shared" si="10"/>
        <v>1309</v>
      </c>
      <c r="Q106" s="171">
        <f t="shared" si="11"/>
        <v>995</v>
      </c>
      <c r="R106" s="171">
        <f t="shared" si="12"/>
        <v>275</v>
      </c>
      <c r="S106" s="187">
        <f t="shared" si="13"/>
        <v>0.21653543307086615</v>
      </c>
      <c r="T106" s="248"/>
    </row>
    <row r="107" spans="1:20" x14ac:dyDescent="0.2">
      <c r="A107" s="186" t="s">
        <v>390</v>
      </c>
      <c r="B107" s="175" t="s">
        <v>119</v>
      </c>
      <c r="C107" s="176" t="s">
        <v>119</v>
      </c>
      <c r="D107" s="168"/>
      <c r="E107" s="169"/>
      <c r="F107" s="169"/>
      <c r="G107" s="169"/>
      <c r="H107" s="192" t="str">
        <f t="shared" si="7"/>
        <v/>
      </c>
      <c r="I107" s="234">
        <v>2770</v>
      </c>
      <c r="J107" s="138">
        <v>2397</v>
      </c>
      <c r="K107" s="138">
        <v>1946</v>
      </c>
      <c r="L107" s="178">
        <f t="shared" si="8"/>
        <v>0.81184814351272427</v>
      </c>
      <c r="M107" s="235">
        <v>2</v>
      </c>
      <c r="N107" s="138">
        <v>354</v>
      </c>
      <c r="O107" s="195">
        <f t="shared" si="9"/>
        <v>0.12858699600435888</v>
      </c>
      <c r="P107" s="170">
        <f t="shared" si="10"/>
        <v>2770</v>
      </c>
      <c r="Q107" s="171">
        <f t="shared" si="11"/>
        <v>2399</v>
      </c>
      <c r="R107" s="171">
        <f t="shared" si="12"/>
        <v>354</v>
      </c>
      <c r="S107" s="187">
        <f t="shared" si="13"/>
        <v>0.12858699600435888</v>
      </c>
      <c r="T107" s="248"/>
    </row>
    <row r="108" spans="1:20" x14ac:dyDescent="0.2">
      <c r="A108" s="186" t="s">
        <v>390</v>
      </c>
      <c r="B108" s="175" t="s">
        <v>120</v>
      </c>
      <c r="C108" s="176" t="s">
        <v>121</v>
      </c>
      <c r="D108" s="168"/>
      <c r="E108" s="169"/>
      <c r="F108" s="169"/>
      <c r="G108" s="169"/>
      <c r="H108" s="192" t="str">
        <f t="shared" si="7"/>
        <v/>
      </c>
      <c r="I108" s="234">
        <v>2017</v>
      </c>
      <c r="J108" s="138">
        <v>1078</v>
      </c>
      <c r="K108" s="138">
        <v>386</v>
      </c>
      <c r="L108" s="178">
        <f t="shared" si="8"/>
        <v>0.35807050092764381</v>
      </c>
      <c r="M108" s="235">
        <v>17</v>
      </c>
      <c r="N108" s="138">
        <v>845</v>
      </c>
      <c r="O108" s="195">
        <f t="shared" si="9"/>
        <v>0.43556701030927836</v>
      </c>
      <c r="P108" s="170">
        <f t="shared" si="10"/>
        <v>2017</v>
      </c>
      <c r="Q108" s="171">
        <f t="shared" si="11"/>
        <v>1095</v>
      </c>
      <c r="R108" s="171">
        <f t="shared" si="12"/>
        <v>845</v>
      </c>
      <c r="S108" s="187">
        <f t="shared" si="13"/>
        <v>0.43556701030927836</v>
      </c>
      <c r="T108" s="248"/>
    </row>
    <row r="109" spans="1:20" x14ac:dyDescent="0.2">
      <c r="A109" s="186" t="s">
        <v>390</v>
      </c>
      <c r="B109" s="175" t="s">
        <v>123</v>
      </c>
      <c r="C109" s="176" t="s">
        <v>124</v>
      </c>
      <c r="D109" s="168"/>
      <c r="E109" s="169"/>
      <c r="F109" s="169"/>
      <c r="G109" s="169"/>
      <c r="H109" s="192" t="str">
        <f t="shared" si="7"/>
        <v/>
      </c>
      <c r="I109" s="234">
        <v>102</v>
      </c>
      <c r="J109" s="138">
        <v>81</v>
      </c>
      <c r="K109" s="138">
        <v>22</v>
      </c>
      <c r="L109" s="178">
        <f t="shared" si="8"/>
        <v>0.27160493827160492</v>
      </c>
      <c r="M109" s="235"/>
      <c r="N109" s="138">
        <v>9</v>
      </c>
      <c r="O109" s="195">
        <f t="shared" si="9"/>
        <v>0.1</v>
      </c>
      <c r="P109" s="170">
        <f t="shared" si="10"/>
        <v>102</v>
      </c>
      <c r="Q109" s="171">
        <f t="shared" si="11"/>
        <v>81</v>
      </c>
      <c r="R109" s="171">
        <f t="shared" si="12"/>
        <v>9</v>
      </c>
      <c r="S109" s="187">
        <f t="shared" si="13"/>
        <v>0.1</v>
      </c>
      <c r="T109" s="248"/>
    </row>
    <row r="110" spans="1:20" x14ac:dyDescent="0.2">
      <c r="A110" s="186" t="s">
        <v>390</v>
      </c>
      <c r="B110" s="175" t="s">
        <v>128</v>
      </c>
      <c r="C110" s="176" t="s">
        <v>129</v>
      </c>
      <c r="D110" s="168"/>
      <c r="E110" s="169"/>
      <c r="F110" s="169"/>
      <c r="G110" s="169"/>
      <c r="H110" s="192" t="str">
        <f t="shared" si="7"/>
        <v/>
      </c>
      <c r="I110" s="234">
        <v>33</v>
      </c>
      <c r="J110" s="138">
        <v>29</v>
      </c>
      <c r="K110" s="138">
        <v>29</v>
      </c>
      <c r="L110" s="178">
        <f t="shared" si="8"/>
        <v>1</v>
      </c>
      <c r="M110" s="235"/>
      <c r="N110" s="138">
        <v>0</v>
      </c>
      <c r="O110" s="195">
        <f t="shared" si="9"/>
        <v>0</v>
      </c>
      <c r="P110" s="170">
        <f t="shared" si="10"/>
        <v>33</v>
      </c>
      <c r="Q110" s="171">
        <f t="shared" si="11"/>
        <v>29</v>
      </c>
      <c r="R110" s="171" t="str">
        <f t="shared" si="12"/>
        <v/>
      </c>
      <c r="S110" s="187" t="str">
        <f t="shared" si="13"/>
        <v/>
      </c>
      <c r="T110" s="248"/>
    </row>
    <row r="111" spans="1:20" x14ac:dyDescent="0.2">
      <c r="A111" s="186" t="s">
        <v>390</v>
      </c>
      <c r="B111" s="175" t="s">
        <v>131</v>
      </c>
      <c r="C111" s="176" t="s">
        <v>291</v>
      </c>
      <c r="D111" s="168"/>
      <c r="E111" s="169"/>
      <c r="F111" s="169"/>
      <c r="G111" s="169"/>
      <c r="H111" s="192" t="str">
        <f t="shared" si="7"/>
        <v/>
      </c>
      <c r="I111" s="234">
        <v>10</v>
      </c>
      <c r="J111" s="138">
        <v>1</v>
      </c>
      <c r="K111" s="138">
        <v>0</v>
      </c>
      <c r="L111" s="178">
        <f t="shared" si="8"/>
        <v>0</v>
      </c>
      <c r="M111" s="235"/>
      <c r="N111" s="138">
        <v>0</v>
      </c>
      <c r="O111" s="195">
        <f t="shared" si="9"/>
        <v>0</v>
      </c>
      <c r="P111" s="170">
        <f t="shared" si="10"/>
        <v>10</v>
      </c>
      <c r="Q111" s="171">
        <f t="shared" si="11"/>
        <v>1</v>
      </c>
      <c r="R111" s="171" t="str">
        <f t="shared" si="12"/>
        <v/>
      </c>
      <c r="S111" s="187" t="str">
        <f t="shared" si="13"/>
        <v/>
      </c>
      <c r="T111" s="248"/>
    </row>
    <row r="112" spans="1:20" x14ac:dyDescent="0.2">
      <c r="A112" s="186" t="s">
        <v>390</v>
      </c>
      <c r="B112" s="175" t="s">
        <v>131</v>
      </c>
      <c r="C112" s="176" t="s">
        <v>132</v>
      </c>
      <c r="D112" s="168"/>
      <c r="E112" s="169"/>
      <c r="F112" s="169"/>
      <c r="G112" s="169"/>
      <c r="H112" s="192" t="str">
        <f t="shared" si="7"/>
        <v/>
      </c>
      <c r="I112" s="234">
        <v>11686</v>
      </c>
      <c r="J112" s="138">
        <v>6374</v>
      </c>
      <c r="K112" s="138">
        <v>4752</v>
      </c>
      <c r="L112" s="178">
        <f t="shared" si="8"/>
        <v>0.74552871038594293</v>
      </c>
      <c r="M112" s="235">
        <v>20</v>
      </c>
      <c r="N112" s="138">
        <v>3847</v>
      </c>
      <c r="O112" s="195">
        <f t="shared" si="9"/>
        <v>0.37564690948149593</v>
      </c>
      <c r="P112" s="170">
        <f t="shared" si="10"/>
        <v>11686</v>
      </c>
      <c r="Q112" s="171">
        <f t="shared" si="11"/>
        <v>6394</v>
      </c>
      <c r="R112" s="171">
        <f t="shared" si="12"/>
        <v>3847</v>
      </c>
      <c r="S112" s="187">
        <f t="shared" si="13"/>
        <v>0.37564690948149593</v>
      </c>
      <c r="T112" s="248"/>
    </row>
    <row r="113" spans="1:20" x14ac:dyDescent="0.2">
      <c r="A113" s="186" t="s">
        <v>390</v>
      </c>
      <c r="B113" s="175" t="s">
        <v>138</v>
      </c>
      <c r="C113" s="176" t="s">
        <v>140</v>
      </c>
      <c r="D113" s="168"/>
      <c r="E113" s="169"/>
      <c r="F113" s="169"/>
      <c r="G113" s="169"/>
      <c r="H113" s="192" t="str">
        <f t="shared" si="7"/>
        <v/>
      </c>
      <c r="I113" s="234">
        <v>8</v>
      </c>
      <c r="J113" s="138">
        <v>8</v>
      </c>
      <c r="K113" s="138">
        <v>7</v>
      </c>
      <c r="L113" s="178">
        <f t="shared" si="8"/>
        <v>0.875</v>
      </c>
      <c r="M113" s="235"/>
      <c r="N113" s="138">
        <v>1</v>
      </c>
      <c r="O113" s="195">
        <f t="shared" si="9"/>
        <v>0.1111111111111111</v>
      </c>
      <c r="P113" s="170">
        <f t="shared" si="10"/>
        <v>8</v>
      </c>
      <c r="Q113" s="171">
        <f t="shared" si="11"/>
        <v>8</v>
      </c>
      <c r="R113" s="171">
        <f t="shared" si="12"/>
        <v>1</v>
      </c>
      <c r="S113" s="187">
        <f t="shared" si="13"/>
        <v>0.1111111111111111</v>
      </c>
      <c r="T113" s="248"/>
    </row>
    <row r="114" spans="1:20" x14ac:dyDescent="0.2">
      <c r="A114" s="186" t="s">
        <v>390</v>
      </c>
      <c r="B114" s="175" t="s">
        <v>145</v>
      </c>
      <c r="C114" s="176" t="s">
        <v>146</v>
      </c>
      <c r="D114" s="168">
        <v>76</v>
      </c>
      <c r="E114" s="169">
        <v>25</v>
      </c>
      <c r="F114" s="169">
        <v>8</v>
      </c>
      <c r="G114" s="169">
        <v>51</v>
      </c>
      <c r="H114" s="192">
        <f t="shared" si="7"/>
        <v>0.67105263157894735</v>
      </c>
      <c r="I114" s="234">
        <v>4582</v>
      </c>
      <c r="J114" s="138">
        <v>1341</v>
      </c>
      <c r="K114" s="138">
        <v>1178</v>
      </c>
      <c r="L114" s="178">
        <f t="shared" si="8"/>
        <v>0.87844891871737507</v>
      </c>
      <c r="M114" s="235">
        <v>57</v>
      </c>
      <c r="N114" s="138">
        <v>2965</v>
      </c>
      <c r="O114" s="195">
        <f t="shared" si="9"/>
        <v>0.6795782718313087</v>
      </c>
      <c r="P114" s="170">
        <f t="shared" si="10"/>
        <v>4658</v>
      </c>
      <c r="Q114" s="171">
        <f t="shared" si="11"/>
        <v>1423</v>
      </c>
      <c r="R114" s="171">
        <f t="shared" si="12"/>
        <v>3016</v>
      </c>
      <c r="S114" s="187">
        <f t="shared" si="13"/>
        <v>0.679432304573102</v>
      </c>
      <c r="T114" s="248"/>
    </row>
    <row r="115" spans="1:20" x14ac:dyDescent="0.2">
      <c r="A115" s="186" t="s">
        <v>390</v>
      </c>
      <c r="B115" s="175" t="s">
        <v>151</v>
      </c>
      <c r="C115" s="176" t="s">
        <v>152</v>
      </c>
      <c r="D115" s="168">
        <v>7</v>
      </c>
      <c r="E115" s="169">
        <v>0</v>
      </c>
      <c r="F115" s="169"/>
      <c r="G115" s="169">
        <v>7</v>
      </c>
      <c r="H115" s="192">
        <f t="shared" si="7"/>
        <v>1</v>
      </c>
      <c r="I115" s="234">
        <v>2699</v>
      </c>
      <c r="J115" s="138">
        <v>1045</v>
      </c>
      <c r="K115" s="138">
        <v>170</v>
      </c>
      <c r="L115" s="178">
        <f t="shared" si="8"/>
        <v>0.16267942583732056</v>
      </c>
      <c r="M115" s="235">
        <v>32</v>
      </c>
      <c r="N115" s="138">
        <v>1421</v>
      </c>
      <c r="O115" s="195">
        <f t="shared" si="9"/>
        <v>0.56885508406725382</v>
      </c>
      <c r="P115" s="170">
        <f t="shared" si="10"/>
        <v>2706</v>
      </c>
      <c r="Q115" s="171">
        <f t="shared" si="11"/>
        <v>1077</v>
      </c>
      <c r="R115" s="171">
        <f t="shared" si="12"/>
        <v>1428</v>
      </c>
      <c r="S115" s="187">
        <f t="shared" si="13"/>
        <v>0.57005988023952092</v>
      </c>
      <c r="T115" s="248"/>
    </row>
    <row r="116" spans="1:20" x14ac:dyDescent="0.2">
      <c r="A116" s="186" t="s">
        <v>390</v>
      </c>
      <c r="B116" s="175" t="s">
        <v>154</v>
      </c>
      <c r="C116" s="176" t="s">
        <v>299</v>
      </c>
      <c r="D116" s="168"/>
      <c r="E116" s="169"/>
      <c r="F116" s="169"/>
      <c r="G116" s="169"/>
      <c r="H116" s="192" t="str">
        <f t="shared" si="7"/>
        <v/>
      </c>
      <c r="I116" s="234">
        <v>16</v>
      </c>
      <c r="J116" s="138">
        <v>12</v>
      </c>
      <c r="K116" s="138">
        <v>7</v>
      </c>
      <c r="L116" s="178">
        <f t="shared" si="8"/>
        <v>0.58333333333333337</v>
      </c>
      <c r="M116" s="235"/>
      <c r="N116" s="138">
        <v>2</v>
      </c>
      <c r="O116" s="195">
        <f t="shared" si="9"/>
        <v>0.14285714285714285</v>
      </c>
      <c r="P116" s="170">
        <f t="shared" si="10"/>
        <v>16</v>
      </c>
      <c r="Q116" s="171">
        <f t="shared" si="11"/>
        <v>12</v>
      </c>
      <c r="R116" s="171">
        <f t="shared" si="12"/>
        <v>2</v>
      </c>
      <c r="S116" s="187">
        <f t="shared" si="13"/>
        <v>0.14285714285714285</v>
      </c>
      <c r="T116" s="248"/>
    </row>
    <row r="117" spans="1:20" x14ac:dyDescent="0.2">
      <c r="A117" s="186" t="s">
        <v>390</v>
      </c>
      <c r="B117" s="175" t="s">
        <v>156</v>
      </c>
      <c r="C117" s="176" t="s">
        <v>157</v>
      </c>
      <c r="D117" s="168"/>
      <c r="E117" s="169"/>
      <c r="F117" s="169"/>
      <c r="G117" s="169"/>
      <c r="H117" s="192" t="str">
        <f t="shared" si="7"/>
        <v/>
      </c>
      <c r="I117" s="234">
        <v>49</v>
      </c>
      <c r="J117" s="138">
        <v>37</v>
      </c>
      <c r="K117" s="138">
        <v>14</v>
      </c>
      <c r="L117" s="178">
        <f t="shared" si="8"/>
        <v>0.3783783783783784</v>
      </c>
      <c r="M117" s="235"/>
      <c r="N117" s="138">
        <v>5</v>
      </c>
      <c r="O117" s="195">
        <f t="shared" si="9"/>
        <v>0.11904761904761904</v>
      </c>
      <c r="P117" s="170">
        <f t="shared" si="10"/>
        <v>49</v>
      </c>
      <c r="Q117" s="171">
        <f t="shared" si="11"/>
        <v>37</v>
      </c>
      <c r="R117" s="171">
        <f t="shared" si="12"/>
        <v>5</v>
      </c>
      <c r="S117" s="187">
        <f t="shared" si="13"/>
        <v>0.11904761904761904</v>
      </c>
      <c r="T117" s="248"/>
    </row>
    <row r="118" spans="1:20" x14ac:dyDescent="0.2">
      <c r="A118" s="186" t="s">
        <v>390</v>
      </c>
      <c r="B118" s="175" t="s">
        <v>158</v>
      </c>
      <c r="C118" s="176" t="s">
        <v>159</v>
      </c>
      <c r="D118" s="168"/>
      <c r="E118" s="169"/>
      <c r="F118" s="169"/>
      <c r="G118" s="169"/>
      <c r="H118" s="192" t="str">
        <f t="shared" si="7"/>
        <v/>
      </c>
      <c r="I118" s="234">
        <v>7179</v>
      </c>
      <c r="J118" s="138">
        <v>6477</v>
      </c>
      <c r="K118" s="138">
        <v>5396</v>
      </c>
      <c r="L118" s="178">
        <f t="shared" si="8"/>
        <v>0.83310174463486186</v>
      </c>
      <c r="M118" s="235"/>
      <c r="N118" s="138">
        <v>492</v>
      </c>
      <c r="O118" s="195">
        <f t="shared" si="9"/>
        <v>7.0598364184244505E-2</v>
      </c>
      <c r="P118" s="170">
        <f t="shared" si="10"/>
        <v>7179</v>
      </c>
      <c r="Q118" s="171">
        <f t="shared" si="11"/>
        <v>6477</v>
      </c>
      <c r="R118" s="171">
        <f t="shared" si="12"/>
        <v>492</v>
      </c>
      <c r="S118" s="187">
        <f t="shared" si="13"/>
        <v>7.0598364184244505E-2</v>
      </c>
      <c r="T118" s="248"/>
    </row>
    <row r="119" spans="1:20" x14ac:dyDescent="0.2">
      <c r="A119" s="186" t="s">
        <v>390</v>
      </c>
      <c r="B119" s="175" t="s">
        <v>160</v>
      </c>
      <c r="C119" s="176" t="s">
        <v>246</v>
      </c>
      <c r="D119" s="168"/>
      <c r="E119" s="169"/>
      <c r="F119" s="169"/>
      <c r="G119" s="169"/>
      <c r="H119" s="192" t="str">
        <f t="shared" si="7"/>
        <v/>
      </c>
      <c r="I119" s="234">
        <v>20</v>
      </c>
      <c r="J119" s="138">
        <v>14</v>
      </c>
      <c r="K119" s="138">
        <v>10</v>
      </c>
      <c r="L119" s="178">
        <f t="shared" si="8"/>
        <v>0.7142857142857143</v>
      </c>
      <c r="M119" s="235"/>
      <c r="N119" s="138">
        <v>2</v>
      </c>
      <c r="O119" s="195">
        <f t="shared" si="9"/>
        <v>0.125</v>
      </c>
      <c r="P119" s="170">
        <f t="shared" si="10"/>
        <v>20</v>
      </c>
      <c r="Q119" s="171">
        <f t="shared" si="11"/>
        <v>14</v>
      </c>
      <c r="R119" s="171">
        <f t="shared" si="12"/>
        <v>2</v>
      </c>
      <c r="S119" s="187">
        <f t="shared" si="13"/>
        <v>0.125</v>
      </c>
      <c r="T119" s="248"/>
    </row>
    <row r="120" spans="1:20" x14ac:dyDescent="0.2">
      <c r="A120" s="186" t="s">
        <v>390</v>
      </c>
      <c r="B120" s="175" t="s">
        <v>161</v>
      </c>
      <c r="C120" s="176" t="s">
        <v>247</v>
      </c>
      <c r="D120" s="168"/>
      <c r="E120" s="169"/>
      <c r="F120" s="169"/>
      <c r="G120" s="169"/>
      <c r="H120" s="192" t="str">
        <f t="shared" si="7"/>
        <v/>
      </c>
      <c r="I120" s="234">
        <v>10</v>
      </c>
      <c r="J120" s="138">
        <v>5</v>
      </c>
      <c r="K120" s="138">
        <v>3</v>
      </c>
      <c r="L120" s="178">
        <f t="shared" si="8"/>
        <v>0.6</v>
      </c>
      <c r="M120" s="235"/>
      <c r="N120" s="138">
        <v>5</v>
      </c>
      <c r="O120" s="195">
        <f t="shared" si="9"/>
        <v>0.5</v>
      </c>
      <c r="P120" s="170">
        <f t="shared" si="10"/>
        <v>10</v>
      </c>
      <c r="Q120" s="171">
        <f t="shared" si="11"/>
        <v>5</v>
      </c>
      <c r="R120" s="171">
        <f t="shared" si="12"/>
        <v>5</v>
      </c>
      <c r="S120" s="187">
        <f t="shared" si="13"/>
        <v>0.5</v>
      </c>
      <c r="T120" s="248"/>
    </row>
    <row r="121" spans="1:20" x14ac:dyDescent="0.2">
      <c r="A121" s="186" t="s">
        <v>390</v>
      </c>
      <c r="B121" s="175" t="s">
        <v>162</v>
      </c>
      <c r="C121" s="176" t="s">
        <v>163</v>
      </c>
      <c r="D121" s="168"/>
      <c r="E121" s="169"/>
      <c r="F121" s="169"/>
      <c r="G121" s="169"/>
      <c r="H121" s="192" t="str">
        <f t="shared" si="7"/>
        <v/>
      </c>
      <c r="I121" s="234">
        <v>1175</v>
      </c>
      <c r="J121" s="138">
        <v>956</v>
      </c>
      <c r="K121" s="138">
        <v>764</v>
      </c>
      <c r="L121" s="178">
        <f t="shared" si="8"/>
        <v>0.79916317991631802</v>
      </c>
      <c r="M121" s="235">
        <v>2</v>
      </c>
      <c r="N121" s="138">
        <v>178</v>
      </c>
      <c r="O121" s="195">
        <f t="shared" si="9"/>
        <v>0.15669014084507044</v>
      </c>
      <c r="P121" s="170">
        <f t="shared" si="10"/>
        <v>1175</v>
      </c>
      <c r="Q121" s="171">
        <f t="shared" si="11"/>
        <v>958</v>
      </c>
      <c r="R121" s="171">
        <f t="shared" si="12"/>
        <v>178</v>
      </c>
      <c r="S121" s="187">
        <f t="shared" si="13"/>
        <v>0.15669014084507044</v>
      </c>
      <c r="T121" s="248"/>
    </row>
    <row r="122" spans="1:20" x14ac:dyDescent="0.2">
      <c r="A122" s="186" t="s">
        <v>390</v>
      </c>
      <c r="B122" s="175" t="s">
        <v>164</v>
      </c>
      <c r="C122" s="176" t="s">
        <v>165</v>
      </c>
      <c r="D122" s="168"/>
      <c r="E122" s="169"/>
      <c r="F122" s="169"/>
      <c r="G122" s="169"/>
      <c r="H122" s="192" t="str">
        <f t="shared" si="7"/>
        <v/>
      </c>
      <c r="I122" s="234">
        <v>187</v>
      </c>
      <c r="J122" s="138">
        <v>165</v>
      </c>
      <c r="K122" s="138">
        <v>101</v>
      </c>
      <c r="L122" s="178">
        <f t="shared" si="8"/>
        <v>0.61212121212121207</v>
      </c>
      <c r="M122" s="235"/>
      <c r="N122" s="138">
        <v>12</v>
      </c>
      <c r="O122" s="195">
        <f t="shared" si="9"/>
        <v>6.7796610169491525E-2</v>
      </c>
      <c r="P122" s="170">
        <f t="shared" si="10"/>
        <v>187</v>
      </c>
      <c r="Q122" s="171">
        <f t="shared" si="11"/>
        <v>165</v>
      </c>
      <c r="R122" s="171">
        <f t="shared" si="12"/>
        <v>12</v>
      </c>
      <c r="S122" s="187">
        <f t="shared" si="13"/>
        <v>6.7796610169491525E-2</v>
      </c>
      <c r="T122" s="248"/>
    </row>
    <row r="123" spans="1:20" ht="29" x14ac:dyDescent="0.2">
      <c r="A123" s="186" t="s">
        <v>390</v>
      </c>
      <c r="B123" s="175" t="s">
        <v>166</v>
      </c>
      <c r="C123" s="176" t="s">
        <v>168</v>
      </c>
      <c r="D123" s="168"/>
      <c r="E123" s="169"/>
      <c r="F123" s="169"/>
      <c r="G123" s="169"/>
      <c r="H123" s="192" t="str">
        <f t="shared" si="7"/>
        <v/>
      </c>
      <c r="I123" s="234">
        <v>1972</v>
      </c>
      <c r="J123" s="138">
        <v>1622</v>
      </c>
      <c r="K123" s="138">
        <v>1352</v>
      </c>
      <c r="L123" s="178">
        <f t="shared" si="8"/>
        <v>0.83353884093711472</v>
      </c>
      <c r="M123" s="235">
        <v>28</v>
      </c>
      <c r="N123" s="138">
        <v>278</v>
      </c>
      <c r="O123" s="195">
        <f t="shared" si="9"/>
        <v>0.14419087136929459</v>
      </c>
      <c r="P123" s="170">
        <f t="shared" si="10"/>
        <v>1972</v>
      </c>
      <c r="Q123" s="171">
        <f t="shared" si="11"/>
        <v>1650</v>
      </c>
      <c r="R123" s="171">
        <f t="shared" si="12"/>
        <v>278</v>
      </c>
      <c r="S123" s="187">
        <f t="shared" si="13"/>
        <v>0.14419087136929459</v>
      </c>
      <c r="T123" s="248"/>
    </row>
    <row r="124" spans="1:20" x14ac:dyDescent="0.2">
      <c r="A124" s="186" t="s">
        <v>390</v>
      </c>
      <c r="B124" s="175" t="s">
        <v>170</v>
      </c>
      <c r="C124" s="176" t="s">
        <v>171</v>
      </c>
      <c r="D124" s="168">
        <v>11</v>
      </c>
      <c r="E124" s="169">
        <v>7</v>
      </c>
      <c r="F124" s="169">
        <v>2</v>
      </c>
      <c r="G124" s="169">
        <v>4</v>
      </c>
      <c r="H124" s="192">
        <f t="shared" si="7"/>
        <v>0.36363636363636365</v>
      </c>
      <c r="I124" s="234">
        <v>9751</v>
      </c>
      <c r="J124" s="138">
        <v>7006</v>
      </c>
      <c r="K124" s="138">
        <v>2129</v>
      </c>
      <c r="L124" s="178">
        <f t="shared" si="8"/>
        <v>0.30388238652583499</v>
      </c>
      <c r="M124" s="235">
        <v>1</v>
      </c>
      <c r="N124" s="138">
        <v>2572</v>
      </c>
      <c r="O124" s="195">
        <f t="shared" si="9"/>
        <v>0.26850401920868566</v>
      </c>
      <c r="P124" s="170">
        <f t="shared" si="10"/>
        <v>9762</v>
      </c>
      <c r="Q124" s="171">
        <f t="shared" si="11"/>
        <v>7014</v>
      </c>
      <c r="R124" s="171">
        <f t="shared" si="12"/>
        <v>2576</v>
      </c>
      <c r="S124" s="187">
        <f t="shared" si="13"/>
        <v>0.2686131386861314</v>
      </c>
      <c r="T124" s="248"/>
    </row>
    <row r="125" spans="1:20" x14ac:dyDescent="0.2">
      <c r="A125" s="186" t="s">
        <v>390</v>
      </c>
      <c r="B125" s="175" t="s">
        <v>172</v>
      </c>
      <c r="C125" s="176" t="s">
        <v>173</v>
      </c>
      <c r="D125" s="168"/>
      <c r="E125" s="169"/>
      <c r="F125" s="169"/>
      <c r="G125" s="169"/>
      <c r="H125" s="192" t="str">
        <f t="shared" si="7"/>
        <v/>
      </c>
      <c r="I125" s="234">
        <v>2789</v>
      </c>
      <c r="J125" s="138">
        <v>2538</v>
      </c>
      <c r="K125" s="138">
        <v>1613</v>
      </c>
      <c r="L125" s="178">
        <f t="shared" si="8"/>
        <v>0.63553979511426317</v>
      </c>
      <c r="M125" s="235">
        <v>2</v>
      </c>
      <c r="N125" s="138">
        <v>188</v>
      </c>
      <c r="O125" s="195">
        <f t="shared" si="9"/>
        <v>6.89149560117302E-2</v>
      </c>
      <c r="P125" s="170">
        <f t="shared" si="10"/>
        <v>2789</v>
      </c>
      <c r="Q125" s="171">
        <f t="shared" si="11"/>
        <v>2540</v>
      </c>
      <c r="R125" s="171">
        <f t="shared" si="12"/>
        <v>188</v>
      </c>
      <c r="S125" s="187">
        <f t="shared" si="13"/>
        <v>6.89149560117302E-2</v>
      </c>
      <c r="T125" s="248"/>
    </row>
    <row r="126" spans="1:20" x14ac:dyDescent="0.2">
      <c r="A126" s="186" t="s">
        <v>390</v>
      </c>
      <c r="B126" s="175" t="s">
        <v>174</v>
      </c>
      <c r="C126" s="176" t="s">
        <v>175</v>
      </c>
      <c r="D126" s="168"/>
      <c r="E126" s="169"/>
      <c r="F126" s="169"/>
      <c r="G126" s="169"/>
      <c r="H126" s="192" t="str">
        <f t="shared" si="7"/>
        <v/>
      </c>
      <c r="I126" s="234">
        <v>5009</v>
      </c>
      <c r="J126" s="138">
        <v>1283</v>
      </c>
      <c r="K126" s="138">
        <v>373</v>
      </c>
      <c r="L126" s="178">
        <f t="shared" si="8"/>
        <v>0.2907248636009353</v>
      </c>
      <c r="M126" s="235"/>
      <c r="N126" s="138">
        <v>3409</v>
      </c>
      <c r="O126" s="195">
        <f t="shared" si="9"/>
        <v>0.72655583972719517</v>
      </c>
      <c r="P126" s="170">
        <f t="shared" si="10"/>
        <v>5009</v>
      </c>
      <c r="Q126" s="171">
        <f t="shared" si="11"/>
        <v>1283</v>
      </c>
      <c r="R126" s="171">
        <f t="shared" si="12"/>
        <v>3409</v>
      </c>
      <c r="S126" s="187">
        <f t="shared" si="13"/>
        <v>0.72655583972719517</v>
      </c>
      <c r="T126" s="248"/>
    </row>
    <row r="127" spans="1:20" x14ac:dyDescent="0.2">
      <c r="A127" s="186" t="s">
        <v>390</v>
      </c>
      <c r="B127" s="175" t="s">
        <v>176</v>
      </c>
      <c r="C127" s="176" t="s">
        <v>487</v>
      </c>
      <c r="D127" s="168"/>
      <c r="E127" s="169"/>
      <c r="F127" s="169"/>
      <c r="G127" s="169"/>
      <c r="H127" s="192" t="str">
        <f t="shared" si="7"/>
        <v/>
      </c>
      <c r="I127" s="234">
        <v>82</v>
      </c>
      <c r="J127" s="138">
        <v>39</v>
      </c>
      <c r="K127" s="138">
        <v>20</v>
      </c>
      <c r="L127" s="178">
        <f t="shared" si="8"/>
        <v>0.51282051282051277</v>
      </c>
      <c r="M127" s="235"/>
      <c r="N127" s="138">
        <v>30</v>
      </c>
      <c r="O127" s="195">
        <f t="shared" si="9"/>
        <v>0.43478260869565216</v>
      </c>
      <c r="P127" s="170">
        <f t="shared" si="10"/>
        <v>82</v>
      </c>
      <c r="Q127" s="171">
        <f t="shared" si="11"/>
        <v>39</v>
      </c>
      <c r="R127" s="171">
        <f t="shared" si="12"/>
        <v>30</v>
      </c>
      <c r="S127" s="187">
        <f t="shared" si="13"/>
        <v>0.43478260869565216</v>
      </c>
      <c r="T127" s="248"/>
    </row>
    <row r="128" spans="1:20" x14ac:dyDescent="0.2">
      <c r="A128" s="186" t="s">
        <v>390</v>
      </c>
      <c r="B128" s="175" t="s">
        <v>178</v>
      </c>
      <c r="C128" s="176" t="s">
        <v>178</v>
      </c>
      <c r="D128" s="168"/>
      <c r="E128" s="169"/>
      <c r="F128" s="169"/>
      <c r="G128" s="169"/>
      <c r="H128" s="192" t="str">
        <f t="shared" si="7"/>
        <v/>
      </c>
      <c r="I128" s="234">
        <v>537</v>
      </c>
      <c r="J128" s="138">
        <v>502</v>
      </c>
      <c r="K128" s="138">
        <v>325</v>
      </c>
      <c r="L128" s="178">
        <f t="shared" si="8"/>
        <v>0.64741035856573703</v>
      </c>
      <c r="M128" s="235">
        <v>1</v>
      </c>
      <c r="N128" s="138">
        <v>4</v>
      </c>
      <c r="O128" s="195">
        <f t="shared" si="9"/>
        <v>7.889546351084813E-3</v>
      </c>
      <c r="P128" s="170">
        <f t="shared" si="10"/>
        <v>537</v>
      </c>
      <c r="Q128" s="171">
        <f t="shared" si="11"/>
        <v>503</v>
      </c>
      <c r="R128" s="171">
        <f t="shared" si="12"/>
        <v>4</v>
      </c>
      <c r="S128" s="187">
        <f t="shared" si="13"/>
        <v>7.889546351084813E-3</v>
      </c>
      <c r="T128" s="248"/>
    </row>
    <row r="129" spans="1:20" x14ac:dyDescent="0.2">
      <c r="A129" s="186" t="s">
        <v>390</v>
      </c>
      <c r="B129" s="175" t="s">
        <v>180</v>
      </c>
      <c r="C129" s="176" t="s">
        <v>181</v>
      </c>
      <c r="D129" s="168"/>
      <c r="E129" s="169"/>
      <c r="F129" s="169"/>
      <c r="G129" s="169"/>
      <c r="H129" s="192" t="str">
        <f t="shared" si="7"/>
        <v/>
      </c>
      <c r="I129" s="234">
        <v>1771</v>
      </c>
      <c r="J129" s="138">
        <v>1714</v>
      </c>
      <c r="K129" s="138">
        <v>1501</v>
      </c>
      <c r="L129" s="178">
        <f t="shared" si="8"/>
        <v>0.87572928821470242</v>
      </c>
      <c r="M129" s="235">
        <v>2</v>
      </c>
      <c r="N129" s="138">
        <v>26</v>
      </c>
      <c r="O129" s="195">
        <f t="shared" si="9"/>
        <v>1.4925373134328358E-2</v>
      </c>
      <c r="P129" s="170">
        <f t="shared" si="10"/>
        <v>1771</v>
      </c>
      <c r="Q129" s="171">
        <f t="shared" si="11"/>
        <v>1716</v>
      </c>
      <c r="R129" s="171">
        <f t="shared" si="12"/>
        <v>26</v>
      </c>
      <c r="S129" s="187">
        <f t="shared" si="13"/>
        <v>1.4925373134328358E-2</v>
      </c>
      <c r="T129" s="248"/>
    </row>
    <row r="130" spans="1:20" x14ac:dyDescent="0.2">
      <c r="A130" s="186" t="s">
        <v>390</v>
      </c>
      <c r="B130" s="175" t="s">
        <v>180</v>
      </c>
      <c r="C130" s="176" t="s">
        <v>182</v>
      </c>
      <c r="D130" s="168"/>
      <c r="E130" s="169"/>
      <c r="F130" s="169"/>
      <c r="G130" s="169"/>
      <c r="H130" s="192" t="str">
        <f t="shared" ref="H130:H193" si="14">IF((E130+G130)&lt;&gt;0,G130/(E130+G130),"")</f>
        <v/>
      </c>
      <c r="I130" s="234">
        <v>3121</v>
      </c>
      <c r="J130" s="138">
        <v>2723</v>
      </c>
      <c r="K130" s="138">
        <v>508</v>
      </c>
      <c r="L130" s="178">
        <f t="shared" ref="L130:L193" si="15">IF(J130&lt;&gt;0,K130/J130,"")</f>
        <v>0.18655894234300405</v>
      </c>
      <c r="M130" s="235">
        <v>1</v>
      </c>
      <c r="N130" s="138">
        <v>173</v>
      </c>
      <c r="O130" s="195">
        <f t="shared" ref="O130:O193" si="16">IF((J130+M130+N130)&lt;&gt;0,N130/(J130+M130+N130),"")</f>
        <v>5.9716948567483601E-2</v>
      </c>
      <c r="P130" s="170">
        <f t="shared" ref="P130:P193" si="17">IF(SUM(D130,I130)&gt;0,SUM(D130,I130),"")</f>
        <v>3121</v>
      </c>
      <c r="Q130" s="171">
        <f t="shared" ref="Q130:Q193" si="18">IF(SUM(E130,J130, M130)&gt;0,SUM(E130,J130, M130),"")</f>
        <v>2724</v>
      </c>
      <c r="R130" s="171">
        <f t="shared" ref="R130:R193" si="19">IF(SUM(G130,N130)&gt;0,SUM(G130,N130),"")</f>
        <v>173</v>
      </c>
      <c r="S130" s="187">
        <f t="shared" ref="S130:S193" si="20">IFERROR(IF((Q130+R130)&lt;&gt;0,R130/(Q130+R130),""),"")</f>
        <v>5.9716948567483601E-2</v>
      </c>
      <c r="T130" s="248"/>
    </row>
    <row r="131" spans="1:20" x14ac:dyDescent="0.2">
      <c r="A131" s="186" t="s">
        <v>390</v>
      </c>
      <c r="B131" s="175" t="s">
        <v>536</v>
      </c>
      <c r="C131" s="176" t="s">
        <v>116</v>
      </c>
      <c r="D131" s="168"/>
      <c r="E131" s="169"/>
      <c r="F131" s="169"/>
      <c r="G131" s="169"/>
      <c r="H131" s="192" t="str">
        <f t="shared" si="14"/>
        <v/>
      </c>
      <c r="I131" s="234">
        <v>144</v>
      </c>
      <c r="J131" s="138">
        <v>102</v>
      </c>
      <c r="K131" s="138">
        <v>43</v>
      </c>
      <c r="L131" s="178">
        <f t="shared" si="15"/>
        <v>0.42156862745098039</v>
      </c>
      <c r="M131" s="235"/>
      <c r="N131" s="138">
        <v>24</v>
      </c>
      <c r="O131" s="195">
        <f t="shared" si="16"/>
        <v>0.19047619047619047</v>
      </c>
      <c r="P131" s="170">
        <f t="shared" si="17"/>
        <v>144</v>
      </c>
      <c r="Q131" s="171">
        <f t="shared" si="18"/>
        <v>102</v>
      </c>
      <c r="R131" s="171">
        <f t="shared" si="19"/>
        <v>24</v>
      </c>
      <c r="S131" s="187">
        <f t="shared" si="20"/>
        <v>0.19047619047619047</v>
      </c>
      <c r="T131" s="248"/>
    </row>
    <row r="132" spans="1:20" x14ac:dyDescent="0.2">
      <c r="A132" s="186" t="s">
        <v>390</v>
      </c>
      <c r="B132" s="175" t="s">
        <v>183</v>
      </c>
      <c r="C132" s="176" t="s">
        <v>184</v>
      </c>
      <c r="D132" s="168"/>
      <c r="E132" s="169"/>
      <c r="F132" s="169"/>
      <c r="G132" s="169"/>
      <c r="H132" s="192" t="str">
        <f t="shared" si="14"/>
        <v/>
      </c>
      <c r="I132" s="234">
        <v>7</v>
      </c>
      <c r="J132" s="138">
        <v>3</v>
      </c>
      <c r="K132" s="138">
        <v>1</v>
      </c>
      <c r="L132" s="178">
        <f t="shared" si="15"/>
        <v>0.33333333333333331</v>
      </c>
      <c r="M132" s="235">
        <v>1</v>
      </c>
      <c r="N132" s="138">
        <v>2</v>
      </c>
      <c r="O132" s="195">
        <f t="shared" si="16"/>
        <v>0.33333333333333331</v>
      </c>
      <c r="P132" s="170">
        <f t="shared" si="17"/>
        <v>7</v>
      </c>
      <c r="Q132" s="171">
        <f t="shared" si="18"/>
        <v>4</v>
      </c>
      <c r="R132" s="171">
        <f t="shared" si="19"/>
        <v>2</v>
      </c>
      <c r="S132" s="187">
        <f t="shared" si="20"/>
        <v>0.33333333333333331</v>
      </c>
      <c r="T132" s="248"/>
    </row>
    <row r="133" spans="1:20" x14ac:dyDescent="0.2">
      <c r="A133" s="186" t="s">
        <v>390</v>
      </c>
      <c r="B133" s="175" t="s">
        <v>193</v>
      </c>
      <c r="C133" s="176" t="s">
        <v>250</v>
      </c>
      <c r="D133" s="168"/>
      <c r="E133" s="169"/>
      <c r="F133" s="169"/>
      <c r="G133" s="169"/>
      <c r="H133" s="192" t="str">
        <f t="shared" si="14"/>
        <v/>
      </c>
      <c r="I133" s="234">
        <v>2</v>
      </c>
      <c r="J133" s="138">
        <v>2</v>
      </c>
      <c r="K133" s="138">
        <v>2</v>
      </c>
      <c r="L133" s="178">
        <f t="shared" si="15"/>
        <v>1</v>
      </c>
      <c r="M133" s="235"/>
      <c r="N133" s="138"/>
      <c r="O133" s="195">
        <f t="shared" si="16"/>
        <v>0</v>
      </c>
      <c r="P133" s="170">
        <f t="shared" si="17"/>
        <v>2</v>
      </c>
      <c r="Q133" s="171">
        <f t="shared" si="18"/>
        <v>2</v>
      </c>
      <c r="R133" s="171" t="str">
        <f t="shared" si="19"/>
        <v/>
      </c>
      <c r="S133" s="187" t="str">
        <f t="shared" si="20"/>
        <v/>
      </c>
      <c r="T133" s="248"/>
    </row>
    <row r="134" spans="1:20" x14ac:dyDescent="0.2">
      <c r="A134" s="186" t="s">
        <v>390</v>
      </c>
      <c r="B134" s="175" t="s">
        <v>538</v>
      </c>
      <c r="C134" s="176" t="s">
        <v>194</v>
      </c>
      <c r="D134" s="168"/>
      <c r="E134" s="169"/>
      <c r="F134" s="169"/>
      <c r="G134" s="169"/>
      <c r="H134" s="192" t="str">
        <f t="shared" si="14"/>
        <v/>
      </c>
      <c r="I134" s="234">
        <v>19</v>
      </c>
      <c r="J134" s="138">
        <v>19</v>
      </c>
      <c r="K134" s="138">
        <v>19</v>
      </c>
      <c r="L134" s="178">
        <f t="shared" si="15"/>
        <v>1</v>
      </c>
      <c r="M134" s="235"/>
      <c r="N134" s="138"/>
      <c r="O134" s="195">
        <f t="shared" si="16"/>
        <v>0</v>
      </c>
      <c r="P134" s="170">
        <f t="shared" si="17"/>
        <v>19</v>
      </c>
      <c r="Q134" s="171">
        <f t="shared" si="18"/>
        <v>19</v>
      </c>
      <c r="R134" s="171" t="str">
        <f t="shared" si="19"/>
        <v/>
      </c>
      <c r="S134" s="187" t="str">
        <f t="shared" si="20"/>
        <v/>
      </c>
      <c r="T134" s="248"/>
    </row>
    <row r="135" spans="1:20" x14ac:dyDescent="0.2">
      <c r="A135" s="186" t="s">
        <v>390</v>
      </c>
      <c r="B135" s="175" t="s">
        <v>480</v>
      </c>
      <c r="C135" s="176" t="s">
        <v>195</v>
      </c>
      <c r="D135" s="168"/>
      <c r="E135" s="169"/>
      <c r="F135" s="169"/>
      <c r="G135" s="169"/>
      <c r="H135" s="192" t="str">
        <f t="shared" si="14"/>
        <v/>
      </c>
      <c r="I135" s="234">
        <v>1071</v>
      </c>
      <c r="J135" s="138">
        <v>778</v>
      </c>
      <c r="K135" s="138">
        <v>172</v>
      </c>
      <c r="L135" s="178">
        <f t="shared" si="15"/>
        <v>0.2210796915167095</v>
      </c>
      <c r="M135" s="235">
        <v>2</v>
      </c>
      <c r="N135" s="138">
        <v>209</v>
      </c>
      <c r="O135" s="195">
        <f t="shared" si="16"/>
        <v>0.21132457027300303</v>
      </c>
      <c r="P135" s="170">
        <f t="shared" si="17"/>
        <v>1071</v>
      </c>
      <c r="Q135" s="171">
        <f t="shared" si="18"/>
        <v>780</v>
      </c>
      <c r="R135" s="171">
        <f t="shared" si="19"/>
        <v>209</v>
      </c>
      <c r="S135" s="187">
        <f t="shared" si="20"/>
        <v>0.21132457027300303</v>
      </c>
      <c r="T135" s="248"/>
    </row>
    <row r="136" spans="1:20" x14ac:dyDescent="0.2">
      <c r="A136" s="186" t="s">
        <v>390</v>
      </c>
      <c r="B136" s="175" t="s">
        <v>196</v>
      </c>
      <c r="C136" s="176" t="s">
        <v>197</v>
      </c>
      <c r="D136" s="168"/>
      <c r="E136" s="169"/>
      <c r="F136" s="169"/>
      <c r="G136" s="169"/>
      <c r="H136" s="192" t="str">
        <f t="shared" si="14"/>
        <v/>
      </c>
      <c r="I136" s="234">
        <v>3647</v>
      </c>
      <c r="J136" s="138">
        <v>3026</v>
      </c>
      <c r="K136" s="138">
        <v>1270</v>
      </c>
      <c r="L136" s="178">
        <f t="shared" si="15"/>
        <v>0.41969596827495043</v>
      </c>
      <c r="M136" s="235">
        <v>1</v>
      </c>
      <c r="N136" s="138">
        <v>510</v>
      </c>
      <c r="O136" s="195">
        <f t="shared" si="16"/>
        <v>0.1441899915182358</v>
      </c>
      <c r="P136" s="170">
        <f t="shared" si="17"/>
        <v>3647</v>
      </c>
      <c r="Q136" s="171">
        <f t="shared" si="18"/>
        <v>3027</v>
      </c>
      <c r="R136" s="171">
        <f t="shared" si="19"/>
        <v>510</v>
      </c>
      <c r="S136" s="187">
        <f t="shared" si="20"/>
        <v>0.1441899915182358</v>
      </c>
      <c r="T136" s="248"/>
    </row>
    <row r="137" spans="1:20" x14ac:dyDescent="0.2">
      <c r="A137" s="186" t="s">
        <v>390</v>
      </c>
      <c r="B137" s="175" t="s">
        <v>200</v>
      </c>
      <c r="C137" s="176" t="s">
        <v>201</v>
      </c>
      <c r="D137" s="168"/>
      <c r="E137" s="169"/>
      <c r="F137" s="169"/>
      <c r="G137" s="169"/>
      <c r="H137" s="192" t="str">
        <f t="shared" si="14"/>
        <v/>
      </c>
      <c r="I137" s="234">
        <v>3472</v>
      </c>
      <c r="J137" s="138">
        <v>1893</v>
      </c>
      <c r="K137" s="138">
        <v>938</v>
      </c>
      <c r="L137" s="178">
        <f t="shared" si="15"/>
        <v>0.49550977284733227</v>
      </c>
      <c r="M137" s="235"/>
      <c r="N137" s="138">
        <v>1286</v>
      </c>
      <c r="O137" s="195">
        <f t="shared" si="16"/>
        <v>0.40452972632903428</v>
      </c>
      <c r="P137" s="170">
        <f t="shared" si="17"/>
        <v>3472</v>
      </c>
      <c r="Q137" s="171">
        <f t="shared" si="18"/>
        <v>1893</v>
      </c>
      <c r="R137" s="171">
        <f t="shared" si="19"/>
        <v>1286</v>
      </c>
      <c r="S137" s="187">
        <f t="shared" si="20"/>
        <v>0.40452972632903428</v>
      </c>
      <c r="T137" s="248"/>
    </row>
    <row r="138" spans="1:20" x14ac:dyDescent="0.2">
      <c r="A138" s="186" t="s">
        <v>390</v>
      </c>
      <c r="B138" s="175" t="s">
        <v>550</v>
      </c>
      <c r="C138" s="176" t="s">
        <v>202</v>
      </c>
      <c r="D138" s="168"/>
      <c r="E138" s="169"/>
      <c r="F138" s="169"/>
      <c r="G138" s="169"/>
      <c r="H138" s="192" t="str">
        <f t="shared" si="14"/>
        <v/>
      </c>
      <c r="I138" s="234">
        <v>1</v>
      </c>
      <c r="J138" s="138">
        <v>0</v>
      </c>
      <c r="K138" s="138">
        <v>0</v>
      </c>
      <c r="L138" s="178" t="str">
        <f t="shared" si="15"/>
        <v/>
      </c>
      <c r="M138" s="235"/>
      <c r="N138" s="138"/>
      <c r="O138" s="195" t="str">
        <f t="shared" si="16"/>
        <v/>
      </c>
      <c r="P138" s="170">
        <f t="shared" si="17"/>
        <v>1</v>
      </c>
      <c r="Q138" s="171" t="str">
        <f t="shared" si="18"/>
        <v/>
      </c>
      <c r="R138" s="171" t="str">
        <f t="shared" si="19"/>
        <v/>
      </c>
      <c r="S138" s="187" t="str">
        <f t="shared" si="20"/>
        <v/>
      </c>
      <c r="T138" s="248"/>
    </row>
    <row r="139" spans="1:20" x14ac:dyDescent="0.2">
      <c r="A139" s="186" t="s">
        <v>390</v>
      </c>
      <c r="B139" s="175" t="s">
        <v>550</v>
      </c>
      <c r="C139" s="176" t="s">
        <v>203</v>
      </c>
      <c r="D139" s="168">
        <v>2</v>
      </c>
      <c r="E139" s="169">
        <v>2</v>
      </c>
      <c r="F139" s="169">
        <v>2</v>
      </c>
      <c r="G139" s="169"/>
      <c r="H139" s="192">
        <f t="shared" si="14"/>
        <v>0</v>
      </c>
      <c r="I139" s="234">
        <v>7211</v>
      </c>
      <c r="J139" s="138">
        <v>4230</v>
      </c>
      <c r="K139" s="138">
        <v>2971</v>
      </c>
      <c r="L139" s="178">
        <f t="shared" si="15"/>
        <v>0.70236406619385339</v>
      </c>
      <c r="M139" s="235">
        <v>5</v>
      </c>
      <c r="N139" s="138">
        <v>2566</v>
      </c>
      <c r="O139" s="195">
        <f t="shared" si="16"/>
        <v>0.37729745625643285</v>
      </c>
      <c r="P139" s="170">
        <f t="shared" si="17"/>
        <v>7213</v>
      </c>
      <c r="Q139" s="171">
        <f t="shared" si="18"/>
        <v>4237</v>
      </c>
      <c r="R139" s="171">
        <f t="shared" si="19"/>
        <v>2566</v>
      </c>
      <c r="S139" s="187">
        <f t="shared" si="20"/>
        <v>0.37718653535205054</v>
      </c>
      <c r="T139" s="248"/>
    </row>
    <row r="140" spans="1:20" x14ac:dyDescent="0.2">
      <c r="A140" s="186" t="s">
        <v>390</v>
      </c>
      <c r="B140" s="175" t="s">
        <v>204</v>
      </c>
      <c r="C140" s="176" t="s">
        <v>205</v>
      </c>
      <c r="D140" s="168"/>
      <c r="E140" s="169"/>
      <c r="F140" s="169"/>
      <c r="G140" s="169"/>
      <c r="H140" s="192" t="str">
        <f t="shared" si="14"/>
        <v/>
      </c>
      <c r="I140" s="234">
        <v>1135</v>
      </c>
      <c r="J140" s="138">
        <v>829</v>
      </c>
      <c r="K140" s="138">
        <v>230</v>
      </c>
      <c r="L140" s="178">
        <f t="shared" si="15"/>
        <v>0.27744270205066346</v>
      </c>
      <c r="M140" s="235"/>
      <c r="N140" s="138">
        <v>277</v>
      </c>
      <c r="O140" s="195">
        <f t="shared" si="16"/>
        <v>0.25045207956600363</v>
      </c>
      <c r="P140" s="170">
        <f t="shared" si="17"/>
        <v>1135</v>
      </c>
      <c r="Q140" s="171">
        <f t="shared" si="18"/>
        <v>829</v>
      </c>
      <c r="R140" s="171">
        <f t="shared" si="19"/>
        <v>277</v>
      </c>
      <c r="S140" s="187">
        <f t="shared" si="20"/>
        <v>0.25045207956600363</v>
      </c>
      <c r="T140" s="248"/>
    </row>
    <row r="141" spans="1:20" x14ac:dyDescent="0.2">
      <c r="A141" s="186" t="s">
        <v>390</v>
      </c>
      <c r="B141" s="175" t="s">
        <v>206</v>
      </c>
      <c r="C141" s="176" t="s">
        <v>484</v>
      </c>
      <c r="D141" s="168"/>
      <c r="E141" s="169"/>
      <c r="F141" s="169"/>
      <c r="G141" s="169"/>
      <c r="H141" s="192" t="str">
        <f t="shared" si="14"/>
        <v/>
      </c>
      <c r="I141" s="234">
        <v>28</v>
      </c>
      <c r="J141" s="138">
        <v>11</v>
      </c>
      <c r="K141" s="138">
        <v>4</v>
      </c>
      <c r="L141" s="178">
        <f t="shared" si="15"/>
        <v>0.36363636363636365</v>
      </c>
      <c r="M141" s="235"/>
      <c r="N141" s="138">
        <v>13</v>
      </c>
      <c r="O141" s="195">
        <f t="shared" si="16"/>
        <v>0.54166666666666663</v>
      </c>
      <c r="P141" s="170">
        <f t="shared" si="17"/>
        <v>28</v>
      </c>
      <c r="Q141" s="171">
        <f t="shared" si="18"/>
        <v>11</v>
      </c>
      <c r="R141" s="171">
        <f t="shared" si="19"/>
        <v>13</v>
      </c>
      <c r="S141" s="187">
        <f t="shared" si="20"/>
        <v>0.54166666666666663</v>
      </c>
      <c r="T141" s="248"/>
    </row>
    <row r="142" spans="1:20" ht="29" x14ac:dyDescent="0.2">
      <c r="A142" s="186" t="s">
        <v>390</v>
      </c>
      <c r="B142" s="175" t="s">
        <v>209</v>
      </c>
      <c r="C142" s="176" t="s">
        <v>210</v>
      </c>
      <c r="D142" s="168"/>
      <c r="E142" s="169"/>
      <c r="F142" s="169"/>
      <c r="G142" s="169"/>
      <c r="H142" s="192" t="str">
        <f t="shared" si="14"/>
        <v/>
      </c>
      <c r="I142" s="234">
        <v>4232</v>
      </c>
      <c r="J142" s="138">
        <v>3502</v>
      </c>
      <c r="K142" s="138">
        <v>3081</v>
      </c>
      <c r="L142" s="178">
        <f t="shared" si="15"/>
        <v>0.87978298115362652</v>
      </c>
      <c r="M142" s="235">
        <v>1</v>
      </c>
      <c r="N142" s="138">
        <v>673</v>
      </c>
      <c r="O142" s="195">
        <f t="shared" si="16"/>
        <v>0.16115900383141762</v>
      </c>
      <c r="P142" s="170">
        <f t="shared" si="17"/>
        <v>4232</v>
      </c>
      <c r="Q142" s="171">
        <f t="shared" si="18"/>
        <v>3503</v>
      </c>
      <c r="R142" s="171">
        <f t="shared" si="19"/>
        <v>673</v>
      </c>
      <c r="S142" s="187">
        <f t="shared" si="20"/>
        <v>0.16115900383141762</v>
      </c>
      <c r="T142" s="248"/>
    </row>
    <row r="143" spans="1:20" x14ac:dyDescent="0.2">
      <c r="A143" s="186" t="s">
        <v>390</v>
      </c>
      <c r="B143" s="175" t="s">
        <v>212</v>
      </c>
      <c r="C143" s="176" t="s">
        <v>214</v>
      </c>
      <c r="D143" s="168">
        <v>178</v>
      </c>
      <c r="E143" s="169">
        <v>166</v>
      </c>
      <c r="F143" s="169">
        <v>161</v>
      </c>
      <c r="G143" s="169">
        <v>12</v>
      </c>
      <c r="H143" s="192">
        <f t="shared" si="14"/>
        <v>6.741573033707865E-2</v>
      </c>
      <c r="I143" s="234">
        <v>6069</v>
      </c>
      <c r="J143" s="138">
        <v>5011</v>
      </c>
      <c r="K143" s="138">
        <v>3767</v>
      </c>
      <c r="L143" s="178">
        <f t="shared" si="15"/>
        <v>0.75174615845140691</v>
      </c>
      <c r="M143" s="235">
        <v>6</v>
      </c>
      <c r="N143" s="138">
        <v>796</v>
      </c>
      <c r="O143" s="195">
        <f t="shared" si="16"/>
        <v>0.13693445725098916</v>
      </c>
      <c r="P143" s="170">
        <f t="shared" si="17"/>
        <v>6247</v>
      </c>
      <c r="Q143" s="171">
        <f t="shared" si="18"/>
        <v>5183</v>
      </c>
      <c r="R143" s="171">
        <f t="shared" si="19"/>
        <v>808</v>
      </c>
      <c r="S143" s="187">
        <f t="shared" si="20"/>
        <v>0.13486897012184945</v>
      </c>
      <c r="T143" s="248"/>
    </row>
    <row r="144" spans="1:20" x14ac:dyDescent="0.2">
      <c r="A144" s="186" t="s">
        <v>390</v>
      </c>
      <c r="B144" s="175" t="s">
        <v>217</v>
      </c>
      <c r="C144" s="176" t="s">
        <v>351</v>
      </c>
      <c r="D144" s="168">
        <v>4</v>
      </c>
      <c r="E144" s="169">
        <v>4</v>
      </c>
      <c r="F144" s="169">
        <v>3</v>
      </c>
      <c r="G144" s="169"/>
      <c r="H144" s="192">
        <f t="shared" si="14"/>
        <v>0</v>
      </c>
      <c r="I144" s="234">
        <v>435</v>
      </c>
      <c r="J144" s="138">
        <v>401</v>
      </c>
      <c r="K144" s="138">
        <v>98</v>
      </c>
      <c r="L144" s="178">
        <f t="shared" si="15"/>
        <v>0.24438902743142144</v>
      </c>
      <c r="M144" s="235"/>
      <c r="N144" s="138">
        <v>7</v>
      </c>
      <c r="O144" s="195">
        <f t="shared" si="16"/>
        <v>1.7156862745098041E-2</v>
      </c>
      <c r="P144" s="170">
        <f t="shared" si="17"/>
        <v>439</v>
      </c>
      <c r="Q144" s="171">
        <f t="shared" si="18"/>
        <v>405</v>
      </c>
      <c r="R144" s="171">
        <f t="shared" si="19"/>
        <v>7</v>
      </c>
      <c r="S144" s="187">
        <f t="shared" si="20"/>
        <v>1.6990291262135922E-2</v>
      </c>
      <c r="T144" s="248"/>
    </row>
    <row r="145" spans="1:20" ht="29" x14ac:dyDescent="0.2">
      <c r="A145" s="186" t="s">
        <v>390</v>
      </c>
      <c r="B145" s="175" t="s">
        <v>217</v>
      </c>
      <c r="C145" s="176" t="s">
        <v>219</v>
      </c>
      <c r="D145" s="168">
        <v>1</v>
      </c>
      <c r="E145" s="169">
        <v>1</v>
      </c>
      <c r="F145" s="169">
        <v>1</v>
      </c>
      <c r="G145" s="169"/>
      <c r="H145" s="192">
        <f t="shared" si="14"/>
        <v>0</v>
      </c>
      <c r="I145" s="234">
        <v>557</v>
      </c>
      <c r="J145" s="138">
        <v>489</v>
      </c>
      <c r="K145" s="138">
        <v>151</v>
      </c>
      <c r="L145" s="178">
        <f t="shared" si="15"/>
        <v>0.30879345603271985</v>
      </c>
      <c r="M145" s="235"/>
      <c r="N145" s="138">
        <v>23</v>
      </c>
      <c r="O145" s="195">
        <f t="shared" si="16"/>
        <v>4.4921875E-2</v>
      </c>
      <c r="P145" s="170">
        <f t="shared" si="17"/>
        <v>558</v>
      </c>
      <c r="Q145" s="171">
        <f t="shared" si="18"/>
        <v>490</v>
      </c>
      <c r="R145" s="171">
        <f t="shared" si="19"/>
        <v>23</v>
      </c>
      <c r="S145" s="187">
        <f t="shared" si="20"/>
        <v>4.4834307992202727E-2</v>
      </c>
      <c r="T145" s="248"/>
    </row>
    <row r="146" spans="1:20" x14ac:dyDescent="0.2">
      <c r="A146" s="186" t="s">
        <v>390</v>
      </c>
      <c r="B146" s="175" t="s">
        <v>217</v>
      </c>
      <c r="C146" s="176" t="s">
        <v>221</v>
      </c>
      <c r="D146" s="168">
        <v>1</v>
      </c>
      <c r="E146" s="169">
        <v>0</v>
      </c>
      <c r="F146" s="169"/>
      <c r="G146" s="169">
        <v>1</v>
      </c>
      <c r="H146" s="192">
        <f t="shared" si="14"/>
        <v>1</v>
      </c>
      <c r="I146" s="234">
        <v>1168</v>
      </c>
      <c r="J146" s="138">
        <v>1014</v>
      </c>
      <c r="K146" s="138">
        <v>307</v>
      </c>
      <c r="L146" s="178">
        <f t="shared" si="15"/>
        <v>0.30276134122287968</v>
      </c>
      <c r="M146" s="235"/>
      <c r="N146" s="138">
        <v>48</v>
      </c>
      <c r="O146" s="195">
        <f t="shared" si="16"/>
        <v>4.519774011299435E-2</v>
      </c>
      <c r="P146" s="170">
        <f t="shared" si="17"/>
        <v>1169</v>
      </c>
      <c r="Q146" s="171">
        <f t="shared" si="18"/>
        <v>1014</v>
      </c>
      <c r="R146" s="171">
        <f t="shared" si="19"/>
        <v>49</v>
      </c>
      <c r="S146" s="187">
        <f t="shared" si="20"/>
        <v>4.6095954844778929E-2</v>
      </c>
      <c r="T146" s="248"/>
    </row>
    <row r="147" spans="1:20" x14ac:dyDescent="0.2">
      <c r="A147" s="186" t="s">
        <v>390</v>
      </c>
      <c r="B147" s="175" t="s">
        <v>217</v>
      </c>
      <c r="C147" s="176" t="s">
        <v>223</v>
      </c>
      <c r="D147" s="168">
        <v>1</v>
      </c>
      <c r="E147" s="169">
        <v>0</v>
      </c>
      <c r="F147" s="169"/>
      <c r="G147" s="169">
        <v>1</v>
      </c>
      <c r="H147" s="192">
        <f t="shared" si="14"/>
        <v>1</v>
      </c>
      <c r="I147" s="234">
        <v>665</v>
      </c>
      <c r="J147" s="138">
        <v>605</v>
      </c>
      <c r="K147" s="138">
        <v>127</v>
      </c>
      <c r="L147" s="178">
        <f t="shared" si="15"/>
        <v>0.20991735537190082</v>
      </c>
      <c r="M147" s="235"/>
      <c r="N147" s="138">
        <v>23</v>
      </c>
      <c r="O147" s="195">
        <f t="shared" si="16"/>
        <v>3.662420382165605E-2</v>
      </c>
      <c r="P147" s="170">
        <f t="shared" si="17"/>
        <v>666</v>
      </c>
      <c r="Q147" s="171">
        <f t="shared" si="18"/>
        <v>605</v>
      </c>
      <c r="R147" s="171">
        <f t="shared" si="19"/>
        <v>24</v>
      </c>
      <c r="S147" s="187">
        <f t="shared" si="20"/>
        <v>3.8155802861685212E-2</v>
      </c>
      <c r="T147" s="248"/>
    </row>
    <row r="148" spans="1:20" x14ac:dyDescent="0.2">
      <c r="A148" s="186" t="s">
        <v>390</v>
      </c>
      <c r="B148" s="175" t="s">
        <v>539</v>
      </c>
      <c r="C148" s="176" t="s">
        <v>228</v>
      </c>
      <c r="D148" s="168"/>
      <c r="E148" s="169"/>
      <c r="F148" s="169"/>
      <c r="G148" s="169"/>
      <c r="H148" s="192" t="str">
        <f t="shared" si="14"/>
        <v/>
      </c>
      <c r="I148" s="234">
        <v>1429</v>
      </c>
      <c r="J148" s="138">
        <v>1319</v>
      </c>
      <c r="K148" s="138">
        <v>542</v>
      </c>
      <c r="L148" s="178">
        <f t="shared" si="15"/>
        <v>0.41091736163760423</v>
      </c>
      <c r="M148" s="235"/>
      <c r="N148" s="138">
        <v>62</v>
      </c>
      <c r="O148" s="195">
        <f t="shared" si="16"/>
        <v>4.4895003620564811E-2</v>
      </c>
      <c r="P148" s="170">
        <f t="shared" si="17"/>
        <v>1429</v>
      </c>
      <c r="Q148" s="171">
        <f t="shared" si="18"/>
        <v>1319</v>
      </c>
      <c r="R148" s="171">
        <f t="shared" si="19"/>
        <v>62</v>
      </c>
      <c r="S148" s="187">
        <f t="shared" si="20"/>
        <v>4.4895003620564811E-2</v>
      </c>
      <c r="T148" s="248"/>
    </row>
    <row r="149" spans="1:20" x14ac:dyDescent="0.2">
      <c r="A149" s="186" t="s">
        <v>414</v>
      </c>
      <c r="B149" s="175" t="s">
        <v>0</v>
      </c>
      <c r="C149" s="176" t="s">
        <v>1</v>
      </c>
      <c r="D149" s="168"/>
      <c r="E149" s="169"/>
      <c r="F149" s="169"/>
      <c r="G149" s="169"/>
      <c r="H149" s="192" t="str">
        <f t="shared" si="14"/>
        <v/>
      </c>
      <c r="I149" s="234">
        <v>16</v>
      </c>
      <c r="J149" s="138">
        <v>8</v>
      </c>
      <c r="K149" s="138">
        <v>2</v>
      </c>
      <c r="L149" s="178">
        <f t="shared" si="15"/>
        <v>0.25</v>
      </c>
      <c r="M149" s="235">
        <v>1</v>
      </c>
      <c r="N149" s="138">
        <v>7</v>
      </c>
      <c r="O149" s="195">
        <f t="shared" si="16"/>
        <v>0.4375</v>
      </c>
      <c r="P149" s="170">
        <f t="shared" si="17"/>
        <v>16</v>
      </c>
      <c r="Q149" s="171">
        <f t="shared" si="18"/>
        <v>9</v>
      </c>
      <c r="R149" s="171">
        <f t="shared" si="19"/>
        <v>7</v>
      </c>
      <c r="S149" s="187">
        <f t="shared" si="20"/>
        <v>0.4375</v>
      </c>
      <c r="T149" s="248"/>
    </row>
    <row r="150" spans="1:20" x14ac:dyDescent="0.2">
      <c r="A150" s="186" t="s">
        <v>414</v>
      </c>
      <c r="B150" s="175" t="s">
        <v>2</v>
      </c>
      <c r="C150" s="176" t="s">
        <v>3</v>
      </c>
      <c r="D150" s="168"/>
      <c r="E150" s="169"/>
      <c r="F150" s="169"/>
      <c r="G150" s="169"/>
      <c r="H150" s="192" t="str">
        <f t="shared" si="14"/>
        <v/>
      </c>
      <c r="I150" s="234">
        <v>478</v>
      </c>
      <c r="J150" s="138">
        <v>262</v>
      </c>
      <c r="K150" s="138">
        <v>74</v>
      </c>
      <c r="L150" s="178">
        <f t="shared" si="15"/>
        <v>0.28244274809160308</v>
      </c>
      <c r="M150" s="235">
        <v>1</v>
      </c>
      <c r="N150" s="138">
        <v>215</v>
      </c>
      <c r="O150" s="195">
        <f t="shared" si="16"/>
        <v>0.44979079497907948</v>
      </c>
      <c r="P150" s="170">
        <f t="shared" si="17"/>
        <v>478</v>
      </c>
      <c r="Q150" s="171">
        <f t="shared" si="18"/>
        <v>263</v>
      </c>
      <c r="R150" s="171">
        <f t="shared" si="19"/>
        <v>215</v>
      </c>
      <c r="S150" s="187">
        <f t="shared" si="20"/>
        <v>0.44979079497907948</v>
      </c>
      <c r="T150" s="248"/>
    </row>
    <row r="151" spans="1:20" x14ac:dyDescent="0.2">
      <c r="A151" s="186" t="s">
        <v>414</v>
      </c>
      <c r="B151" s="175" t="s">
        <v>6</v>
      </c>
      <c r="C151" s="176" t="s">
        <v>7</v>
      </c>
      <c r="D151" s="168"/>
      <c r="E151" s="169"/>
      <c r="F151" s="169"/>
      <c r="G151" s="169"/>
      <c r="H151" s="192" t="str">
        <f t="shared" si="14"/>
        <v/>
      </c>
      <c r="I151" s="234">
        <v>5</v>
      </c>
      <c r="J151" s="138">
        <v>3</v>
      </c>
      <c r="K151" s="138"/>
      <c r="L151" s="178">
        <f t="shared" si="15"/>
        <v>0</v>
      </c>
      <c r="M151" s="235"/>
      <c r="N151" s="138">
        <v>2</v>
      </c>
      <c r="O151" s="195">
        <f t="shared" si="16"/>
        <v>0.4</v>
      </c>
      <c r="P151" s="170">
        <f t="shared" si="17"/>
        <v>5</v>
      </c>
      <c r="Q151" s="171">
        <f t="shared" si="18"/>
        <v>3</v>
      </c>
      <c r="R151" s="171">
        <f t="shared" si="19"/>
        <v>2</v>
      </c>
      <c r="S151" s="187">
        <f t="shared" si="20"/>
        <v>0.4</v>
      </c>
      <c r="T151" s="248"/>
    </row>
    <row r="152" spans="1:20" x14ac:dyDescent="0.2">
      <c r="A152" s="186" t="s">
        <v>414</v>
      </c>
      <c r="B152" s="175" t="s">
        <v>308</v>
      </c>
      <c r="C152" s="176" t="s">
        <v>309</v>
      </c>
      <c r="D152" s="168"/>
      <c r="E152" s="169"/>
      <c r="F152" s="169"/>
      <c r="G152" s="169"/>
      <c r="H152" s="192" t="str">
        <f t="shared" si="14"/>
        <v/>
      </c>
      <c r="I152" s="234">
        <v>2317</v>
      </c>
      <c r="J152" s="138">
        <v>1963</v>
      </c>
      <c r="K152" s="138">
        <v>569</v>
      </c>
      <c r="L152" s="178">
        <f t="shared" si="15"/>
        <v>0.28986245542536931</v>
      </c>
      <c r="M152" s="235">
        <v>1</v>
      </c>
      <c r="N152" s="138">
        <v>353</v>
      </c>
      <c r="O152" s="195">
        <f t="shared" si="16"/>
        <v>0.15235217954251187</v>
      </c>
      <c r="P152" s="170">
        <f t="shared" si="17"/>
        <v>2317</v>
      </c>
      <c r="Q152" s="171">
        <f t="shared" si="18"/>
        <v>1964</v>
      </c>
      <c r="R152" s="171">
        <f t="shared" si="19"/>
        <v>353</v>
      </c>
      <c r="S152" s="187">
        <f t="shared" si="20"/>
        <v>0.15235217954251187</v>
      </c>
      <c r="T152" s="248"/>
    </row>
    <row r="153" spans="1:20" x14ac:dyDescent="0.2">
      <c r="A153" s="186" t="s">
        <v>414</v>
      </c>
      <c r="B153" s="175" t="s">
        <v>8</v>
      </c>
      <c r="C153" s="176" t="s">
        <v>10</v>
      </c>
      <c r="D153" s="168"/>
      <c r="E153" s="169"/>
      <c r="F153" s="169"/>
      <c r="G153" s="169"/>
      <c r="H153" s="192" t="str">
        <f t="shared" si="14"/>
        <v/>
      </c>
      <c r="I153" s="234">
        <v>117</v>
      </c>
      <c r="J153" s="138">
        <v>116</v>
      </c>
      <c r="K153" s="138">
        <v>6</v>
      </c>
      <c r="L153" s="178">
        <f t="shared" si="15"/>
        <v>5.1724137931034482E-2</v>
      </c>
      <c r="M153" s="235"/>
      <c r="N153" s="138">
        <v>1</v>
      </c>
      <c r="O153" s="195">
        <f t="shared" si="16"/>
        <v>8.5470085470085479E-3</v>
      </c>
      <c r="P153" s="170">
        <f t="shared" si="17"/>
        <v>117</v>
      </c>
      <c r="Q153" s="171">
        <f t="shared" si="18"/>
        <v>116</v>
      </c>
      <c r="R153" s="171">
        <f t="shared" si="19"/>
        <v>1</v>
      </c>
      <c r="S153" s="187">
        <f t="shared" si="20"/>
        <v>8.5470085470085479E-3</v>
      </c>
      <c r="T153" s="248"/>
    </row>
    <row r="154" spans="1:20" x14ac:dyDescent="0.2">
      <c r="A154" s="186" t="s">
        <v>414</v>
      </c>
      <c r="B154" s="175" t="s">
        <v>11</v>
      </c>
      <c r="C154" s="176" t="s">
        <v>12</v>
      </c>
      <c r="D154" s="168"/>
      <c r="E154" s="169"/>
      <c r="F154" s="169"/>
      <c r="G154" s="169"/>
      <c r="H154" s="192" t="str">
        <f t="shared" si="14"/>
        <v/>
      </c>
      <c r="I154" s="234">
        <v>11</v>
      </c>
      <c r="J154" s="138">
        <v>7</v>
      </c>
      <c r="K154" s="138">
        <v>3</v>
      </c>
      <c r="L154" s="178">
        <f t="shared" si="15"/>
        <v>0.42857142857142855</v>
      </c>
      <c r="M154" s="235">
        <v>4</v>
      </c>
      <c r="N154" s="138"/>
      <c r="O154" s="195">
        <f t="shared" si="16"/>
        <v>0</v>
      </c>
      <c r="P154" s="170">
        <f t="shared" si="17"/>
        <v>11</v>
      </c>
      <c r="Q154" s="171">
        <f t="shared" si="18"/>
        <v>11</v>
      </c>
      <c r="R154" s="171" t="str">
        <f t="shared" si="19"/>
        <v/>
      </c>
      <c r="S154" s="187" t="str">
        <f t="shared" si="20"/>
        <v/>
      </c>
      <c r="T154" s="248"/>
    </row>
    <row r="155" spans="1:20" x14ac:dyDescent="0.2">
      <c r="A155" s="186" t="s">
        <v>414</v>
      </c>
      <c r="B155" s="175" t="s">
        <v>13</v>
      </c>
      <c r="C155" s="176" t="s">
        <v>14</v>
      </c>
      <c r="D155" s="168"/>
      <c r="E155" s="169"/>
      <c r="F155" s="169"/>
      <c r="G155" s="169"/>
      <c r="H155" s="192" t="str">
        <f t="shared" si="14"/>
        <v/>
      </c>
      <c r="I155" s="234">
        <v>2985</v>
      </c>
      <c r="J155" s="138">
        <v>2760</v>
      </c>
      <c r="K155" s="138">
        <v>298</v>
      </c>
      <c r="L155" s="178">
        <f t="shared" si="15"/>
        <v>0.10797101449275362</v>
      </c>
      <c r="M155" s="235">
        <v>1</v>
      </c>
      <c r="N155" s="138">
        <v>224</v>
      </c>
      <c r="O155" s="195">
        <f t="shared" si="16"/>
        <v>7.5041876046901171E-2</v>
      </c>
      <c r="P155" s="170">
        <f t="shared" si="17"/>
        <v>2985</v>
      </c>
      <c r="Q155" s="171">
        <f t="shared" si="18"/>
        <v>2761</v>
      </c>
      <c r="R155" s="171">
        <f t="shared" si="19"/>
        <v>224</v>
      </c>
      <c r="S155" s="187">
        <f t="shared" si="20"/>
        <v>7.5041876046901171E-2</v>
      </c>
      <c r="T155" s="248"/>
    </row>
    <row r="156" spans="1:20" x14ac:dyDescent="0.2">
      <c r="A156" s="186" t="s">
        <v>414</v>
      </c>
      <c r="B156" s="175" t="s">
        <v>17</v>
      </c>
      <c r="C156" s="176" t="s">
        <v>18</v>
      </c>
      <c r="D156" s="168"/>
      <c r="E156" s="169"/>
      <c r="F156" s="169"/>
      <c r="G156" s="169"/>
      <c r="H156" s="192" t="str">
        <f t="shared" si="14"/>
        <v/>
      </c>
      <c r="I156" s="234">
        <v>1034</v>
      </c>
      <c r="J156" s="138">
        <v>1028</v>
      </c>
      <c r="K156" s="138">
        <v>696</v>
      </c>
      <c r="L156" s="178">
        <f t="shared" si="15"/>
        <v>0.67704280155642027</v>
      </c>
      <c r="M156" s="235"/>
      <c r="N156" s="138">
        <v>6</v>
      </c>
      <c r="O156" s="195">
        <f t="shared" si="16"/>
        <v>5.8027079303675051E-3</v>
      </c>
      <c r="P156" s="170">
        <f t="shared" si="17"/>
        <v>1034</v>
      </c>
      <c r="Q156" s="171">
        <f t="shared" si="18"/>
        <v>1028</v>
      </c>
      <c r="R156" s="171">
        <f t="shared" si="19"/>
        <v>6</v>
      </c>
      <c r="S156" s="187">
        <f t="shared" si="20"/>
        <v>5.8027079303675051E-3</v>
      </c>
      <c r="T156" s="248"/>
    </row>
    <row r="157" spans="1:20" ht="29" x14ac:dyDescent="0.2">
      <c r="A157" s="186" t="s">
        <v>414</v>
      </c>
      <c r="B157" s="175" t="s">
        <v>24</v>
      </c>
      <c r="C157" s="176" t="s">
        <v>25</v>
      </c>
      <c r="D157" s="168"/>
      <c r="E157" s="169"/>
      <c r="F157" s="169"/>
      <c r="G157" s="169"/>
      <c r="H157" s="192" t="str">
        <f t="shared" si="14"/>
        <v/>
      </c>
      <c r="I157" s="234">
        <v>36</v>
      </c>
      <c r="J157" s="138">
        <v>36</v>
      </c>
      <c r="K157" s="138">
        <v>3</v>
      </c>
      <c r="L157" s="178">
        <f t="shared" si="15"/>
        <v>8.3333333333333329E-2</v>
      </c>
      <c r="M157" s="235"/>
      <c r="N157" s="138"/>
      <c r="O157" s="195">
        <f t="shared" si="16"/>
        <v>0</v>
      </c>
      <c r="P157" s="170">
        <f t="shared" si="17"/>
        <v>36</v>
      </c>
      <c r="Q157" s="171">
        <f t="shared" si="18"/>
        <v>36</v>
      </c>
      <c r="R157" s="171" t="str">
        <f t="shared" si="19"/>
        <v/>
      </c>
      <c r="S157" s="187" t="str">
        <f t="shared" si="20"/>
        <v/>
      </c>
      <c r="T157" s="248"/>
    </row>
    <row r="158" spans="1:20" x14ac:dyDescent="0.2">
      <c r="A158" s="186" t="s">
        <v>414</v>
      </c>
      <c r="B158" s="175" t="s">
        <v>26</v>
      </c>
      <c r="C158" s="176" t="s">
        <v>27</v>
      </c>
      <c r="D158" s="168"/>
      <c r="E158" s="169"/>
      <c r="F158" s="169"/>
      <c r="G158" s="169"/>
      <c r="H158" s="192" t="str">
        <f t="shared" si="14"/>
        <v/>
      </c>
      <c r="I158" s="234">
        <v>2</v>
      </c>
      <c r="J158" s="138"/>
      <c r="K158" s="138"/>
      <c r="L158" s="178" t="str">
        <f t="shared" si="15"/>
        <v/>
      </c>
      <c r="M158" s="235"/>
      <c r="N158" s="138">
        <v>2</v>
      </c>
      <c r="O158" s="195">
        <f t="shared" si="16"/>
        <v>1</v>
      </c>
      <c r="P158" s="170">
        <f t="shared" si="17"/>
        <v>2</v>
      </c>
      <c r="Q158" s="171" t="str">
        <f t="shared" si="18"/>
        <v/>
      </c>
      <c r="R158" s="171">
        <f t="shared" si="19"/>
        <v>2</v>
      </c>
      <c r="S158" s="187" t="str">
        <f t="shared" si="20"/>
        <v/>
      </c>
      <c r="T158" s="248"/>
    </row>
    <row r="159" spans="1:20" x14ac:dyDescent="0.2">
      <c r="A159" s="186" t="s">
        <v>414</v>
      </c>
      <c r="B159" s="175" t="s">
        <v>26</v>
      </c>
      <c r="C159" s="176" t="s">
        <v>29</v>
      </c>
      <c r="D159" s="168"/>
      <c r="E159" s="169"/>
      <c r="F159" s="169"/>
      <c r="G159" s="169"/>
      <c r="H159" s="192" t="str">
        <f t="shared" si="14"/>
        <v/>
      </c>
      <c r="I159" s="234">
        <v>9</v>
      </c>
      <c r="J159" s="138">
        <v>6</v>
      </c>
      <c r="K159" s="138">
        <v>3</v>
      </c>
      <c r="L159" s="178">
        <f t="shared" si="15"/>
        <v>0.5</v>
      </c>
      <c r="M159" s="235"/>
      <c r="N159" s="138">
        <v>3</v>
      </c>
      <c r="O159" s="195">
        <f t="shared" si="16"/>
        <v>0.33333333333333331</v>
      </c>
      <c r="P159" s="170">
        <f t="shared" si="17"/>
        <v>9</v>
      </c>
      <c r="Q159" s="171">
        <f t="shared" si="18"/>
        <v>6</v>
      </c>
      <c r="R159" s="171">
        <f t="shared" si="19"/>
        <v>3</v>
      </c>
      <c r="S159" s="187">
        <f t="shared" si="20"/>
        <v>0.33333333333333331</v>
      </c>
      <c r="T159" s="248"/>
    </row>
    <row r="160" spans="1:20" x14ac:dyDescent="0.2">
      <c r="A160" s="186" t="s">
        <v>414</v>
      </c>
      <c r="B160" s="175" t="s">
        <v>30</v>
      </c>
      <c r="C160" s="176" t="s">
        <v>31</v>
      </c>
      <c r="D160" s="168"/>
      <c r="E160" s="169"/>
      <c r="F160" s="169"/>
      <c r="G160" s="169"/>
      <c r="H160" s="192" t="str">
        <f t="shared" si="14"/>
        <v/>
      </c>
      <c r="I160" s="234">
        <v>98</v>
      </c>
      <c r="J160" s="138">
        <v>92</v>
      </c>
      <c r="K160" s="138">
        <v>33</v>
      </c>
      <c r="L160" s="178">
        <f t="shared" si="15"/>
        <v>0.35869565217391303</v>
      </c>
      <c r="M160" s="235"/>
      <c r="N160" s="138">
        <v>6</v>
      </c>
      <c r="O160" s="195">
        <f t="shared" si="16"/>
        <v>6.1224489795918366E-2</v>
      </c>
      <c r="P160" s="170">
        <f t="shared" si="17"/>
        <v>98</v>
      </c>
      <c r="Q160" s="171">
        <f t="shared" si="18"/>
        <v>92</v>
      </c>
      <c r="R160" s="171">
        <f t="shared" si="19"/>
        <v>6</v>
      </c>
      <c r="S160" s="187">
        <f t="shared" si="20"/>
        <v>6.1224489795918366E-2</v>
      </c>
      <c r="T160" s="248"/>
    </row>
    <row r="161" spans="1:20" x14ac:dyDescent="0.2">
      <c r="A161" s="186" t="s">
        <v>414</v>
      </c>
      <c r="B161" s="175" t="s">
        <v>33</v>
      </c>
      <c r="C161" s="176" t="s">
        <v>34</v>
      </c>
      <c r="D161" s="168"/>
      <c r="E161" s="169"/>
      <c r="F161" s="169"/>
      <c r="G161" s="169"/>
      <c r="H161" s="192" t="str">
        <f t="shared" si="14"/>
        <v/>
      </c>
      <c r="I161" s="234">
        <v>67</v>
      </c>
      <c r="J161" s="138">
        <v>66</v>
      </c>
      <c r="K161" s="138">
        <v>2</v>
      </c>
      <c r="L161" s="178">
        <f t="shared" si="15"/>
        <v>3.0303030303030304E-2</v>
      </c>
      <c r="M161" s="235"/>
      <c r="N161" s="138">
        <v>1</v>
      </c>
      <c r="O161" s="195">
        <f t="shared" si="16"/>
        <v>1.4925373134328358E-2</v>
      </c>
      <c r="P161" s="170">
        <f t="shared" si="17"/>
        <v>67</v>
      </c>
      <c r="Q161" s="171">
        <f t="shared" si="18"/>
        <v>66</v>
      </c>
      <c r="R161" s="171">
        <f t="shared" si="19"/>
        <v>1</v>
      </c>
      <c r="S161" s="187">
        <f t="shared" si="20"/>
        <v>1.4925373134328358E-2</v>
      </c>
      <c r="T161" s="248"/>
    </row>
    <row r="162" spans="1:20" x14ac:dyDescent="0.2">
      <c r="A162" s="186" t="s">
        <v>414</v>
      </c>
      <c r="B162" s="175" t="s">
        <v>33</v>
      </c>
      <c r="C162" s="176" t="s">
        <v>35</v>
      </c>
      <c r="D162" s="168"/>
      <c r="E162" s="169"/>
      <c r="F162" s="169"/>
      <c r="G162" s="169"/>
      <c r="H162" s="192" t="str">
        <f t="shared" si="14"/>
        <v/>
      </c>
      <c r="I162" s="234">
        <v>272</v>
      </c>
      <c r="J162" s="138">
        <v>268</v>
      </c>
      <c r="K162" s="138">
        <v>76</v>
      </c>
      <c r="L162" s="178">
        <f t="shared" si="15"/>
        <v>0.28358208955223879</v>
      </c>
      <c r="M162" s="235">
        <v>1</v>
      </c>
      <c r="N162" s="138">
        <v>3</v>
      </c>
      <c r="O162" s="195">
        <f t="shared" si="16"/>
        <v>1.1029411764705883E-2</v>
      </c>
      <c r="P162" s="170">
        <f t="shared" si="17"/>
        <v>272</v>
      </c>
      <c r="Q162" s="171">
        <f t="shared" si="18"/>
        <v>269</v>
      </c>
      <c r="R162" s="171">
        <f t="shared" si="19"/>
        <v>3</v>
      </c>
      <c r="S162" s="187">
        <f t="shared" si="20"/>
        <v>1.1029411764705883E-2</v>
      </c>
      <c r="T162" s="248"/>
    </row>
    <row r="163" spans="1:20" ht="29" x14ac:dyDescent="0.2">
      <c r="A163" s="186" t="s">
        <v>414</v>
      </c>
      <c r="B163" s="175" t="s">
        <v>38</v>
      </c>
      <c r="C163" s="176" t="s">
        <v>39</v>
      </c>
      <c r="D163" s="168"/>
      <c r="E163" s="169"/>
      <c r="F163" s="169"/>
      <c r="G163" s="169"/>
      <c r="H163" s="192" t="str">
        <f t="shared" si="14"/>
        <v/>
      </c>
      <c r="I163" s="234">
        <v>27</v>
      </c>
      <c r="J163" s="138">
        <v>26</v>
      </c>
      <c r="K163" s="138"/>
      <c r="L163" s="178">
        <f t="shared" si="15"/>
        <v>0</v>
      </c>
      <c r="M163" s="235"/>
      <c r="N163" s="138">
        <v>1</v>
      </c>
      <c r="O163" s="195">
        <f t="shared" si="16"/>
        <v>3.7037037037037035E-2</v>
      </c>
      <c r="P163" s="170">
        <f t="shared" si="17"/>
        <v>27</v>
      </c>
      <c r="Q163" s="171">
        <f t="shared" si="18"/>
        <v>26</v>
      </c>
      <c r="R163" s="171">
        <f t="shared" si="19"/>
        <v>1</v>
      </c>
      <c r="S163" s="187">
        <f t="shared" si="20"/>
        <v>3.7037037037037035E-2</v>
      </c>
      <c r="T163" s="248"/>
    </row>
    <row r="164" spans="1:20" x14ac:dyDescent="0.2">
      <c r="A164" s="186" t="s">
        <v>414</v>
      </c>
      <c r="B164" s="175" t="s">
        <v>40</v>
      </c>
      <c r="C164" s="176" t="s">
        <v>41</v>
      </c>
      <c r="D164" s="168"/>
      <c r="E164" s="169"/>
      <c r="F164" s="169"/>
      <c r="G164" s="169"/>
      <c r="H164" s="192" t="str">
        <f t="shared" si="14"/>
        <v/>
      </c>
      <c r="I164" s="234">
        <v>587</v>
      </c>
      <c r="J164" s="138">
        <v>539</v>
      </c>
      <c r="K164" s="138">
        <v>72</v>
      </c>
      <c r="L164" s="178">
        <f t="shared" si="15"/>
        <v>0.13358070500927643</v>
      </c>
      <c r="M164" s="235"/>
      <c r="N164" s="138">
        <v>48</v>
      </c>
      <c r="O164" s="195">
        <f t="shared" si="16"/>
        <v>8.1771720613287899E-2</v>
      </c>
      <c r="P164" s="170">
        <f t="shared" si="17"/>
        <v>587</v>
      </c>
      <c r="Q164" s="171">
        <f t="shared" si="18"/>
        <v>539</v>
      </c>
      <c r="R164" s="171">
        <f t="shared" si="19"/>
        <v>48</v>
      </c>
      <c r="S164" s="187">
        <f t="shared" si="20"/>
        <v>8.1771720613287899E-2</v>
      </c>
      <c r="T164" s="248"/>
    </row>
    <row r="165" spans="1:20" x14ac:dyDescent="0.2">
      <c r="A165" s="186" t="s">
        <v>414</v>
      </c>
      <c r="B165" s="175" t="s">
        <v>40</v>
      </c>
      <c r="C165" s="176" t="s">
        <v>325</v>
      </c>
      <c r="D165" s="168"/>
      <c r="E165" s="169"/>
      <c r="F165" s="169"/>
      <c r="G165" s="169"/>
      <c r="H165" s="192" t="str">
        <f t="shared" si="14"/>
        <v/>
      </c>
      <c r="I165" s="234">
        <v>34</v>
      </c>
      <c r="J165" s="138">
        <v>25</v>
      </c>
      <c r="K165" s="138">
        <v>6</v>
      </c>
      <c r="L165" s="178">
        <f t="shared" si="15"/>
        <v>0.24</v>
      </c>
      <c r="M165" s="235"/>
      <c r="N165" s="138">
        <v>9</v>
      </c>
      <c r="O165" s="195">
        <f t="shared" si="16"/>
        <v>0.26470588235294118</v>
      </c>
      <c r="P165" s="170">
        <f t="shared" si="17"/>
        <v>34</v>
      </c>
      <c r="Q165" s="171">
        <f t="shared" si="18"/>
        <v>25</v>
      </c>
      <c r="R165" s="171">
        <f t="shared" si="19"/>
        <v>9</v>
      </c>
      <c r="S165" s="187">
        <f t="shared" si="20"/>
        <v>0.26470588235294118</v>
      </c>
      <c r="T165" s="248"/>
    </row>
    <row r="166" spans="1:20" x14ac:dyDescent="0.2">
      <c r="A166" s="186" t="s">
        <v>414</v>
      </c>
      <c r="B166" s="175" t="s">
        <v>40</v>
      </c>
      <c r="C166" s="176" t="s">
        <v>44</v>
      </c>
      <c r="D166" s="168"/>
      <c r="E166" s="169"/>
      <c r="F166" s="169"/>
      <c r="G166" s="169"/>
      <c r="H166" s="192" t="str">
        <f t="shared" si="14"/>
        <v/>
      </c>
      <c r="I166" s="234">
        <v>302</v>
      </c>
      <c r="J166" s="138">
        <v>229</v>
      </c>
      <c r="K166" s="138">
        <v>22</v>
      </c>
      <c r="L166" s="178">
        <f t="shared" si="15"/>
        <v>9.606986899563319E-2</v>
      </c>
      <c r="M166" s="235"/>
      <c r="N166" s="138">
        <v>73</v>
      </c>
      <c r="O166" s="195">
        <f t="shared" si="16"/>
        <v>0.24172185430463577</v>
      </c>
      <c r="P166" s="170">
        <f t="shared" si="17"/>
        <v>302</v>
      </c>
      <c r="Q166" s="171">
        <f t="shared" si="18"/>
        <v>229</v>
      </c>
      <c r="R166" s="171">
        <f t="shared" si="19"/>
        <v>73</v>
      </c>
      <c r="S166" s="187">
        <f t="shared" si="20"/>
        <v>0.24172185430463577</v>
      </c>
      <c r="T166" s="248"/>
    </row>
    <row r="167" spans="1:20" x14ac:dyDescent="0.2">
      <c r="A167" s="186" t="s">
        <v>414</v>
      </c>
      <c r="B167" s="175" t="s">
        <v>45</v>
      </c>
      <c r="C167" s="176" t="s">
        <v>46</v>
      </c>
      <c r="D167" s="168"/>
      <c r="E167" s="169"/>
      <c r="F167" s="169"/>
      <c r="G167" s="169"/>
      <c r="H167" s="192" t="str">
        <f t="shared" si="14"/>
        <v/>
      </c>
      <c r="I167" s="234">
        <v>7</v>
      </c>
      <c r="J167" s="138">
        <v>5</v>
      </c>
      <c r="K167" s="138">
        <v>3</v>
      </c>
      <c r="L167" s="178">
        <f t="shared" si="15"/>
        <v>0.6</v>
      </c>
      <c r="M167" s="235"/>
      <c r="N167" s="138">
        <v>2</v>
      </c>
      <c r="O167" s="195">
        <f t="shared" si="16"/>
        <v>0.2857142857142857</v>
      </c>
      <c r="P167" s="170">
        <f t="shared" si="17"/>
        <v>7</v>
      </c>
      <c r="Q167" s="171">
        <f t="shared" si="18"/>
        <v>5</v>
      </c>
      <c r="R167" s="171">
        <f t="shared" si="19"/>
        <v>2</v>
      </c>
      <c r="S167" s="187">
        <f t="shared" si="20"/>
        <v>0.2857142857142857</v>
      </c>
      <c r="T167" s="248"/>
    </row>
    <row r="168" spans="1:20" x14ac:dyDescent="0.2">
      <c r="A168" s="186" t="s">
        <v>414</v>
      </c>
      <c r="B168" s="175" t="s">
        <v>51</v>
      </c>
      <c r="C168" s="176" t="s">
        <v>52</v>
      </c>
      <c r="D168" s="168"/>
      <c r="E168" s="169"/>
      <c r="F168" s="169"/>
      <c r="G168" s="169"/>
      <c r="H168" s="192" t="str">
        <f t="shared" si="14"/>
        <v/>
      </c>
      <c r="I168" s="234">
        <v>24</v>
      </c>
      <c r="J168" s="138">
        <v>24</v>
      </c>
      <c r="K168" s="138">
        <v>21</v>
      </c>
      <c r="L168" s="178">
        <f t="shared" si="15"/>
        <v>0.875</v>
      </c>
      <c r="M168" s="235"/>
      <c r="N168" s="138"/>
      <c r="O168" s="195">
        <f t="shared" si="16"/>
        <v>0</v>
      </c>
      <c r="P168" s="170">
        <f t="shared" si="17"/>
        <v>24</v>
      </c>
      <c r="Q168" s="171">
        <f t="shared" si="18"/>
        <v>24</v>
      </c>
      <c r="R168" s="171" t="str">
        <f t="shared" si="19"/>
        <v/>
      </c>
      <c r="S168" s="187" t="str">
        <f t="shared" si="20"/>
        <v/>
      </c>
      <c r="T168" s="248"/>
    </row>
    <row r="169" spans="1:20" x14ac:dyDescent="0.2">
      <c r="A169" s="186" t="s">
        <v>414</v>
      </c>
      <c r="B169" s="175" t="s">
        <v>53</v>
      </c>
      <c r="C169" s="176" t="s">
        <v>54</v>
      </c>
      <c r="D169" s="168"/>
      <c r="E169" s="169"/>
      <c r="F169" s="169"/>
      <c r="G169" s="169"/>
      <c r="H169" s="192" t="str">
        <f t="shared" si="14"/>
        <v/>
      </c>
      <c r="I169" s="234">
        <v>259</v>
      </c>
      <c r="J169" s="138">
        <v>185</v>
      </c>
      <c r="K169" s="138">
        <v>24</v>
      </c>
      <c r="L169" s="178">
        <f t="shared" si="15"/>
        <v>0.12972972972972974</v>
      </c>
      <c r="M169" s="235"/>
      <c r="N169" s="138">
        <v>74</v>
      </c>
      <c r="O169" s="195">
        <f t="shared" si="16"/>
        <v>0.2857142857142857</v>
      </c>
      <c r="P169" s="170">
        <f t="shared" si="17"/>
        <v>259</v>
      </c>
      <c r="Q169" s="171">
        <f t="shared" si="18"/>
        <v>185</v>
      </c>
      <c r="R169" s="171">
        <f t="shared" si="19"/>
        <v>74</v>
      </c>
      <c r="S169" s="187">
        <f t="shared" si="20"/>
        <v>0.2857142857142857</v>
      </c>
      <c r="T169" s="248"/>
    </row>
    <row r="170" spans="1:20" x14ac:dyDescent="0.2">
      <c r="A170" s="186" t="s">
        <v>414</v>
      </c>
      <c r="B170" s="175" t="s">
        <v>63</v>
      </c>
      <c r="C170" s="176" t="s">
        <v>64</v>
      </c>
      <c r="D170" s="168"/>
      <c r="E170" s="169"/>
      <c r="F170" s="169"/>
      <c r="G170" s="169"/>
      <c r="H170" s="192" t="str">
        <f t="shared" si="14"/>
        <v/>
      </c>
      <c r="I170" s="234">
        <v>1310</v>
      </c>
      <c r="J170" s="138">
        <v>883</v>
      </c>
      <c r="K170" s="138">
        <v>147</v>
      </c>
      <c r="L170" s="178">
        <f t="shared" si="15"/>
        <v>0.16647791619479049</v>
      </c>
      <c r="M170" s="235">
        <v>1</v>
      </c>
      <c r="N170" s="138">
        <v>426</v>
      </c>
      <c r="O170" s="195">
        <f t="shared" si="16"/>
        <v>0.32519083969465651</v>
      </c>
      <c r="P170" s="170">
        <f t="shared" si="17"/>
        <v>1310</v>
      </c>
      <c r="Q170" s="171">
        <f t="shared" si="18"/>
        <v>884</v>
      </c>
      <c r="R170" s="171">
        <f t="shared" si="19"/>
        <v>426</v>
      </c>
      <c r="S170" s="187">
        <f t="shared" si="20"/>
        <v>0.32519083969465651</v>
      </c>
      <c r="T170" s="248"/>
    </row>
    <row r="171" spans="1:20" x14ac:dyDescent="0.2">
      <c r="A171" s="186" t="s">
        <v>414</v>
      </c>
      <c r="B171" s="175" t="s">
        <v>67</v>
      </c>
      <c r="C171" s="176" t="s">
        <v>68</v>
      </c>
      <c r="D171" s="168">
        <v>1</v>
      </c>
      <c r="E171" s="169"/>
      <c r="F171" s="169"/>
      <c r="G171" s="169">
        <v>1</v>
      </c>
      <c r="H171" s="192">
        <f t="shared" si="14"/>
        <v>1</v>
      </c>
      <c r="I171" s="234">
        <v>362</v>
      </c>
      <c r="J171" s="138">
        <v>190</v>
      </c>
      <c r="K171" s="138">
        <v>47</v>
      </c>
      <c r="L171" s="178">
        <f t="shared" si="15"/>
        <v>0.24736842105263157</v>
      </c>
      <c r="M171" s="235"/>
      <c r="N171" s="138">
        <v>172</v>
      </c>
      <c r="O171" s="195">
        <f t="shared" si="16"/>
        <v>0.47513812154696133</v>
      </c>
      <c r="P171" s="170">
        <f t="shared" si="17"/>
        <v>363</v>
      </c>
      <c r="Q171" s="171">
        <f t="shared" si="18"/>
        <v>190</v>
      </c>
      <c r="R171" s="171">
        <f t="shared" si="19"/>
        <v>173</v>
      </c>
      <c r="S171" s="187">
        <f t="shared" si="20"/>
        <v>0.47658402203856748</v>
      </c>
      <c r="T171" s="248"/>
    </row>
    <row r="172" spans="1:20" x14ac:dyDescent="0.2">
      <c r="A172" s="186" t="s">
        <v>414</v>
      </c>
      <c r="B172" s="175" t="s">
        <v>74</v>
      </c>
      <c r="C172" s="176" t="s">
        <v>75</v>
      </c>
      <c r="D172" s="168"/>
      <c r="E172" s="169"/>
      <c r="F172" s="169"/>
      <c r="G172" s="169"/>
      <c r="H172" s="192" t="str">
        <f t="shared" si="14"/>
        <v/>
      </c>
      <c r="I172" s="234">
        <v>154</v>
      </c>
      <c r="J172" s="138">
        <v>97</v>
      </c>
      <c r="K172" s="138">
        <v>51</v>
      </c>
      <c r="L172" s="178">
        <f t="shared" si="15"/>
        <v>0.52577319587628868</v>
      </c>
      <c r="M172" s="235">
        <v>2</v>
      </c>
      <c r="N172" s="138">
        <v>55</v>
      </c>
      <c r="O172" s="195">
        <f t="shared" si="16"/>
        <v>0.35714285714285715</v>
      </c>
      <c r="P172" s="170">
        <f t="shared" si="17"/>
        <v>154</v>
      </c>
      <c r="Q172" s="171">
        <f t="shared" si="18"/>
        <v>99</v>
      </c>
      <c r="R172" s="171">
        <f t="shared" si="19"/>
        <v>55</v>
      </c>
      <c r="S172" s="187">
        <f t="shared" si="20"/>
        <v>0.35714285714285715</v>
      </c>
      <c r="T172" s="248"/>
    </row>
    <row r="173" spans="1:20" x14ac:dyDescent="0.2">
      <c r="A173" s="186" t="s">
        <v>414</v>
      </c>
      <c r="B173" s="175" t="s">
        <v>76</v>
      </c>
      <c r="C173" s="176" t="s">
        <v>77</v>
      </c>
      <c r="D173" s="168"/>
      <c r="E173" s="169"/>
      <c r="F173" s="169"/>
      <c r="G173" s="169"/>
      <c r="H173" s="192" t="str">
        <f t="shared" si="14"/>
        <v/>
      </c>
      <c r="I173" s="234">
        <v>2</v>
      </c>
      <c r="J173" s="138">
        <v>2</v>
      </c>
      <c r="K173" s="138">
        <v>1</v>
      </c>
      <c r="L173" s="178">
        <f t="shared" si="15"/>
        <v>0.5</v>
      </c>
      <c r="M173" s="235"/>
      <c r="N173" s="138"/>
      <c r="O173" s="195">
        <f t="shared" si="16"/>
        <v>0</v>
      </c>
      <c r="P173" s="170">
        <f t="shared" si="17"/>
        <v>2</v>
      </c>
      <c r="Q173" s="171">
        <f t="shared" si="18"/>
        <v>2</v>
      </c>
      <c r="R173" s="171" t="str">
        <f t="shared" si="19"/>
        <v/>
      </c>
      <c r="S173" s="187" t="str">
        <f t="shared" si="20"/>
        <v/>
      </c>
      <c r="T173" s="248"/>
    </row>
    <row r="174" spans="1:20" x14ac:dyDescent="0.2">
      <c r="A174" s="186" t="s">
        <v>414</v>
      </c>
      <c r="B174" s="175" t="s">
        <v>79</v>
      </c>
      <c r="C174" s="176" t="s">
        <v>80</v>
      </c>
      <c r="D174" s="168"/>
      <c r="E174" s="169"/>
      <c r="F174" s="169"/>
      <c r="G174" s="169"/>
      <c r="H174" s="192" t="str">
        <f t="shared" si="14"/>
        <v/>
      </c>
      <c r="I174" s="234">
        <v>454</v>
      </c>
      <c r="J174" s="138">
        <v>151</v>
      </c>
      <c r="K174" s="138">
        <v>19</v>
      </c>
      <c r="L174" s="178">
        <f t="shared" si="15"/>
        <v>0.12582781456953643</v>
      </c>
      <c r="M174" s="235">
        <v>1</v>
      </c>
      <c r="N174" s="138">
        <v>302</v>
      </c>
      <c r="O174" s="195">
        <f t="shared" si="16"/>
        <v>0.66519823788546251</v>
      </c>
      <c r="P174" s="170">
        <f t="shared" si="17"/>
        <v>454</v>
      </c>
      <c r="Q174" s="171">
        <f t="shared" si="18"/>
        <v>152</v>
      </c>
      <c r="R174" s="171">
        <f t="shared" si="19"/>
        <v>302</v>
      </c>
      <c r="S174" s="187">
        <f t="shared" si="20"/>
        <v>0.66519823788546251</v>
      </c>
      <c r="T174" s="248"/>
    </row>
    <row r="175" spans="1:20" x14ac:dyDescent="0.2">
      <c r="A175" s="186" t="s">
        <v>414</v>
      </c>
      <c r="B175" s="175" t="s">
        <v>530</v>
      </c>
      <c r="C175" s="176" t="s">
        <v>87</v>
      </c>
      <c r="D175" s="168"/>
      <c r="E175" s="169"/>
      <c r="F175" s="169"/>
      <c r="G175" s="169"/>
      <c r="H175" s="192" t="str">
        <f t="shared" si="14"/>
        <v/>
      </c>
      <c r="I175" s="234">
        <v>64</v>
      </c>
      <c r="J175" s="138">
        <v>62</v>
      </c>
      <c r="K175" s="138">
        <v>6</v>
      </c>
      <c r="L175" s="178">
        <f t="shared" si="15"/>
        <v>9.6774193548387094E-2</v>
      </c>
      <c r="M175" s="235"/>
      <c r="N175" s="138">
        <v>2</v>
      </c>
      <c r="O175" s="195">
        <f t="shared" si="16"/>
        <v>3.125E-2</v>
      </c>
      <c r="P175" s="170">
        <f t="shared" si="17"/>
        <v>64</v>
      </c>
      <c r="Q175" s="171">
        <f t="shared" si="18"/>
        <v>62</v>
      </c>
      <c r="R175" s="171">
        <f t="shared" si="19"/>
        <v>2</v>
      </c>
      <c r="S175" s="187">
        <f t="shared" si="20"/>
        <v>3.125E-2</v>
      </c>
      <c r="T175" s="248"/>
    </row>
    <row r="176" spans="1:20" x14ac:dyDescent="0.2">
      <c r="A176" s="186" t="s">
        <v>414</v>
      </c>
      <c r="B176" s="175" t="s">
        <v>90</v>
      </c>
      <c r="C176" s="176" t="s">
        <v>91</v>
      </c>
      <c r="D176" s="168"/>
      <c r="E176" s="169"/>
      <c r="F176" s="169"/>
      <c r="G176" s="169"/>
      <c r="H176" s="192" t="str">
        <f t="shared" si="14"/>
        <v/>
      </c>
      <c r="I176" s="234">
        <v>5396</v>
      </c>
      <c r="J176" s="138">
        <v>3455</v>
      </c>
      <c r="K176" s="138">
        <v>582</v>
      </c>
      <c r="L176" s="178">
        <f t="shared" si="15"/>
        <v>0.16845151953690304</v>
      </c>
      <c r="M176" s="235">
        <v>101</v>
      </c>
      <c r="N176" s="138">
        <v>1840</v>
      </c>
      <c r="O176" s="195">
        <f t="shared" si="16"/>
        <v>0.34099332839140106</v>
      </c>
      <c r="P176" s="170">
        <f t="shared" si="17"/>
        <v>5396</v>
      </c>
      <c r="Q176" s="171">
        <f t="shared" si="18"/>
        <v>3556</v>
      </c>
      <c r="R176" s="171">
        <f t="shared" si="19"/>
        <v>1840</v>
      </c>
      <c r="S176" s="187">
        <f t="shared" si="20"/>
        <v>0.34099332839140106</v>
      </c>
      <c r="T176" s="248"/>
    </row>
    <row r="177" spans="1:20" x14ac:dyDescent="0.2">
      <c r="A177" s="186" t="s">
        <v>414</v>
      </c>
      <c r="B177" s="175" t="s">
        <v>96</v>
      </c>
      <c r="C177" s="176" t="s">
        <v>97</v>
      </c>
      <c r="D177" s="168"/>
      <c r="E177" s="169"/>
      <c r="F177" s="169"/>
      <c r="G177" s="169"/>
      <c r="H177" s="192" t="str">
        <f t="shared" si="14"/>
        <v/>
      </c>
      <c r="I177" s="234">
        <v>1018</v>
      </c>
      <c r="J177" s="138">
        <v>960</v>
      </c>
      <c r="K177" s="138">
        <v>168</v>
      </c>
      <c r="L177" s="178">
        <f t="shared" si="15"/>
        <v>0.17499999999999999</v>
      </c>
      <c r="M177" s="235"/>
      <c r="N177" s="138">
        <v>58</v>
      </c>
      <c r="O177" s="195">
        <f t="shared" si="16"/>
        <v>5.6974459724950882E-2</v>
      </c>
      <c r="P177" s="170">
        <f t="shared" si="17"/>
        <v>1018</v>
      </c>
      <c r="Q177" s="171">
        <f t="shared" si="18"/>
        <v>960</v>
      </c>
      <c r="R177" s="171">
        <f t="shared" si="19"/>
        <v>58</v>
      </c>
      <c r="S177" s="187">
        <f t="shared" si="20"/>
        <v>5.6974459724950882E-2</v>
      </c>
      <c r="T177" s="248"/>
    </row>
    <row r="178" spans="1:20" x14ac:dyDescent="0.2">
      <c r="A178" s="186" t="s">
        <v>414</v>
      </c>
      <c r="B178" s="175" t="s">
        <v>532</v>
      </c>
      <c r="C178" s="176" t="s">
        <v>98</v>
      </c>
      <c r="D178" s="168"/>
      <c r="E178" s="169"/>
      <c r="F178" s="169"/>
      <c r="G178" s="169"/>
      <c r="H178" s="192" t="str">
        <f t="shared" si="14"/>
        <v/>
      </c>
      <c r="I178" s="234">
        <v>2155</v>
      </c>
      <c r="J178" s="138">
        <v>1585</v>
      </c>
      <c r="K178" s="138">
        <v>97</v>
      </c>
      <c r="L178" s="178">
        <f t="shared" si="15"/>
        <v>6.1198738170347003E-2</v>
      </c>
      <c r="M178" s="235"/>
      <c r="N178" s="138">
        <v>570</v>
      </c>
      <c r="O178" s="195">
        <f t="shared" si="16"/>
        <v>0.26450116009280744</v>
      </c>
      <c r="P178" s="170">
        <f t="shared" si="17"/>
        <v>2155</v>
      </c>
      <c r="Q178" s="171">
        <f t="shared" si="18"/>
        <v>1585</v>
      </c>
      <c r="R178" s="171">
        <f t="shared" si="19"/>
        <v>570</v>
      </c>
      <c r="S178" s="187">
        <f t="shared" si="20"/>
        <v>0.26450116009280744</v>
      </c>
      <c r="T178" s="248"/>
    </row>
    <row r="179" spans="1:20" x14ac:dyDescent="0.2">
      <c r="A179" s="186" t="s">
        <v>414</v>
      </c>
      <c r="B179" s="175" t="s">
        <v>99</v>
      </c>
      <c r="C179" s="176" t="s">
        <v>492</v>
      </c>
      <c r="D179" s="168"/>
      <c r="E179" s="169"/>
      <c r="F179" s="169"/>
      <c r="G179" s="169"/>
      <c r="H179" s="192" t="str">
        <f t="shared" si="14"/>
        <v/>
      </c>
      <c r="I179" s="234">
        <v>222</v>
      </c>
      <c r="J179" s="138">
        <v>200</v>
      </c>
      <c r="K179" s="138">
        <v>103</v>
      </c>
      <c r="L179" s="178">
        <f t="shared" si="15"/>
        <v>0.51500000000000001</v>
      </c>
      <c r="M179" s="235">
        <v>22</v>
      </c>
      <c r="N179" s="138"/>
      <c r="O179" s="195">
        <f t="shared" si="16"/>
        <v>0</v>
      </c>
      <c r="P179" s="170">
        <f t="shared" si="17"/>
        <v>222</v>
      </c>
      <c r="Q179" s="171">
        <f t="shared" si="18"/>
        <v>222</v>
      </c>
      <c r="R179" s="171" t="str">
        <f t="shared" si="19"/>
        <v/>
      </c>
      <c r="S179" s="187" t="str">
        <f t="shared" si="20"/>
        <v/>
      </c>
      <c r="T179" s="248"/>
    </row>
    <row r="180" spans="1:20" x14ac:dyDescent="0.2">
      <c r="A180" s="186" t="s">
        <v>414</v>
      </c>
      <c r="B180" s="175" t="s">
        <v>99</v>
      </c>
      <c r="C180" s="176" t="s">
        <v>100</v>
      </c>
      <c r="D180" s="168"/>
      <c r="E180" s="169"/>
      <c r="F180" s="169"/>
      <c r="G180" s="169"/>
      <c r="H180" s="192" t="str">
        <f t="shared" si="14"/>
        <v/>
      </c>
      <c r="I180" s="234">
        <v>908</v>
      </c>
      <c r="J180" s="138">
        <v>344</v>
      </c>
      <c r="K180" s="138">
        <v>25</v>
      </c>
      <c r="L180" s="178">
        <f t="shared" si="15"/>
        <v>7.2674418604651167E-2</v>
      </c>
      <c r="M180" s="235">
        <v>50</v>
      </c>
      <c r="N180" s="138">
        <v>514</v>
      </c>
      <c r="O180" s="195">
        <f t="shared" si="16"/>
        <v>0.56607929515418498</v>
      </c>
      <c r="P180" s="170">
        <f t="shared" si="17"/>
        <v>908</v>
      </c>
      <c r="Q180" s="171">
        <f t="shared" si="18"/>
        <v>394</v>
      </c>
      <c r="R180" s="171">
        <f t="shared" si="19"/>
        <v>514</v>
      </c>
      <c r="S180" s="187">
        <f t="shared" si="20"/>
        <v>0.56607929515418498</v>
      </c>
      <c r="T180" s="248"/>
    </row>
    <row r="181" spans="1:20" x14ac:dyDescent="0.2">
      <c r="A181" s="186" t="s">
        <v>414</v>
      </c>
      <c r="B181" s="175" t="s">
        <v>101</v>
      </c>
      <c r="C181" s="176" t="s">
        <v>102</v>
      </c>
      <c r="D181" s="168"/>
      <c r="E181" s="169"/>
      <c r="F181" s="169"/>
      <c r="G181" s="169"/>
      <c r="H181" s="192" t="str">
        <f t="shared" si="14"/>
        <v/>
      </c>
      <c r="I181" s="234">
        <v>271</v>
      </c>
      <c r="J181" s="138">
        <v>269</v>
      </c>
      <c r="K181" s="138">
        <v>112</v>
      </c>
      <c r="L181" s="178">
        <f t="shared" si="15"/>
        <v>0.41635687732342008</v>
      </c>
      <c r="M181" s="235"/>
      <c r="N181" s="138">
        <v>2</v>
      </c>
      <c r="O181" s="195">
        <f t="shared" si="16"/>
        <v>7.3800738007380072E-3</v>
      </c>
      <c r="P181" s="170">
        <f t="shared" si="17"/>
        <v>271</v>
      </c>
      <c r="Q181" s="171">
        <f t="shared" si="18"/>
        <v>269</v>
      </c>
      <c r="R181" s="171">
        <f t="shared" si="19"/>
        <v>2</v>
      </c>
      <c r="S181" s="187">
        <f t="shared" si="20"/>
        <v>7.3800738007380072E-3</v>
      </c>
      <c r="T181" s="248"/>
    </row>
    <row r="182" spans="1:20" x14ac:dyDescent="0.2">
      <c r="A182" s="186" t="s">
        <v>414</v>
      </c>
      <c r="B182" s="175" t="s">
        <v>103</v>
      </c>
      <c r="C182" s="176" t="s">
        <v>104</v>
      </c>
      <c r="D182" s="168"/>
      <c r="E182" s="169"/>
      <c r="F182" s="169"/>
      <c r="G182" s="169"/>
      <c r="H182" s="192" t="str">
        <f t="shared" si="14"/>
        <v/>
      </c>
      <c r="I182" s="234">
        <v>223</v>
      </c>
      <c r="J182" s="138">
        <v>207</v>
      </c>
      <c r="K182" s="138">
        <v>19</v>
      </c>
      <c r="L182" s="178">
        <f t="shared" si="15"/>
        <v>9.1787439613526575E-2</v>
      </c>
      <c r="M182" s="235"/>
      <c r="N182" s="138">
        <v>16</v>
      </c>
      <c r="O182" s="195">
        <f t="shared" si="16"/>
        <v>7.1748878923766815E-2</v>
      </c>
      <c r="P182" s="170">
        <f t="shared" si="17"/>
        <v>223</v>
      </c>
      <c r="Q182" s="171">
        <f t="shared" si="18"/>
        <v>207</v>
      </c>
      <c r="R182" s="171">
        <f t="shared" si="19"/>
        <v>16</v>
      </c>
      <c r="S182" s="187">
        <f t="shared" si="20"/>
        <v>7.1748878923766815E-2</v>
      </c>
      <c r="T182" s="248"/>
    </row>
    <row r="183" spans="1:20" x14ac:dyDescent="0.2">
      <c r="A183" s="186" t="s">
        <v>414</v>
      </c>
      <c r="B183" s="175" t="s">
        <v>108</v>
      </c>
      <c r="C183" s="176" t="s">
        <v>109</v>
      </c>
      <c r="D183" s="168"/>
      <c r="E183" s="169"/>
      <c r="F183" s="169"/>
      <c r="G183" s="169"/>
      <c r="H183" s="192" t="str">
        <f t="shared" si="14"/>
        <v/>
      </c>
      <c r="I183" s="234">
        <v>137</v>
      </c>
      <c r="J183" s="138">
        <v>137</v>
      </c>
      <c r="K183" s="138">
        <v>7</v>
      </c>
      <c r="L183" s="178">
        <f t="shared" si="15"/>
        <v>5.1094890510948905E-2</v>
      </c>
      <c r="M183" s="235"/>
      <c r="N183" s="138"/>
      <c r="O183" s="195">
        <f t="shared" si="16"/>
        <v>0</v>
      </c>
      <c r="P183" s="170">
        <f t="shared" si="17"/>
        <v>137</v>
      </c>
      <c r="Q183" s="171">
        <f t="shared" si="18"/>
        <v>137</v>
      </c>
      <c r="R183" s="171" t="str">
        <f t="shared" si="19"/>
        <v/>
      </c>
      <c r="S183" s="187" t="str">
        <f t="shared" si="20"/>
        <v/>
      </c>
      <c r="T183" s="248"/>
    </row>
    <row r="184" spans="1:20" x14ac:dyDescent="0.2">
      <c r="A184" s="186" t="s">
        <v>414</v>
      </c>
      <c r="B184" s="175" t="s">
        <v>110</v>
      </c>
      <c r="C184" s="176" t="s">
        <v>111</v>
      </c>
      <c r="D184" s="168"/>
      <c r="E184" s="169"/>
      <c r="F184" s="169"/>
      <c r="G184" s="169"/>
      <c r="H184" s="192" t="str">
        <f t="shared" si="14"/>
        <v/>
      </c>
      <c r="I184" s="234">
        <v>1700</v>
      </c>
      <c r="J184" s="138">
        <v>915</v>
      </c>
      <c r="K184" s="138">
        <v>77</v>
      </c>
      <c r="L184" s="178">
        <f t="shared" si="15"/>
        <v>8.4153005464480873E-2</v>
      </c>
      <c r="M184" s="235">
        <v>14</v>
      </c>
      <c r="N184" s="138">
        <v>771</v>
      </c>
      <c r="O184" s="195">
        <f t="shared" si="16"/>
        <v>0.4535294117647059</v>
      </c>
      <c r="P184" s="170">
        <f t="shared" si="17"/>
        <v>1700</v>
      </c>
      <c r="Q184" s="171">
        <f t="shared" si="18"/>
        <v>929</v>
      </c>
      <c r="R184" s="171">
        <f t="shared" si="19"/>
        <v>771</v>
      </c>
      <c r="S184" s="187">
        <f t="shared" si="20"/>
        <v>0.4535294117647059</v>
      </c>
      <c r="T184" s="248"/>
    </row>
    <row r="185" spans="1:20" x14ac:dyDescent="0.2">
      <c r="A185" s="186" t="s">
        <v>414</v>
      </c>
      <c r="B185" s="175" t="s">
        <v>112</v>
      </c>
      <c r="C185" s="176" t="s">
        <v>549</v>
      </c>
      <c r="D185" s="168"/>
      <c r="E185" s="169"/>
      <c r="F185" s="169"/>
      <c r="G185" s="169"/>
      <c r="H185" s="192" t="str">
        <f t="shared" si="14"/>
        <v/>
      </c>
      <c r="I185" s="234">
        <v>7441</v>
      </c>
      <c r="J185" s="138">
        <v>6353</v>
      </c>
      <c r="K185" s="138">
        <v>1134</v>
      </c>
      <c r="L185" s="178">
        <f t="shared" si="15"/>
        <v>0.17849834723752558</v>
      </c>
      <c r="M185" s="235"/>
      <c r="N185" s="138">
        <v>1088</v>
      </c>
      <c r="O185" s="195">
        <f t="shared" si="16"/>
        <v>0.14621690632979439</v>
      </c>
      <c r="P185" s="170">
        <f t="shared" si="17"/>
        <v>7441</v>
      </c>
      <c r="Q185" s="171">
        <f t="shared" si="18"/>
        <v>6353</v>
      </c>
      <c r="R185" s="171">
        <f t="shared" si="19"/>
        <v>1088</v>
      </c>
      <c r="S185" s="187">
        <f t="shared" si="20"/>
        <v>0.14621690632979439</v>
      </c>
      <c r="T185" s="248"/>
    </row>
    <row r="186" spans="1:20" x14ac:dyDescent="0.2">
      <c r="A186" s="186" t="s">
        <v>414</v>
      </c>
      <c r="B186" s="175" t="s">
        <v>114</v>
      </c>
      <c r="C186" s="176" t="s">
        <v>115</v>
      </c>
      <c r="D186" s="168"/>
      <c r="E186" s="169"/>
      <c r="F186" s="169"/>
      <c r="G186" s="169"/>
      <c r="H186" s="192" t="str">
        <f t="shared" si="14"/>
        <v/>
      </c>
      <c r="I186" s="234">
        <v>468</v>
      </c>
      <c r="J186" s="138">
        <v>421</v>
      </c>
      <c r="K186" s="138">
        <v>28</v>
      </c>
      <c r="L186" s="178">
        <f t="shared" si="15"/>
        <v>6.6508313539192399E-2</v>
      </c>
      <c r="M186" s="235">
        <v>1</v>
      </c>
      <c r="N186" s="138">
        <v>46</v>
      </c>
      <c r="O186" s="195">
        <f t="shared" si="16"/>
        <v>9.8290598290598288E-2</v>
      </c>
      <c r="P186" s="170">
        <f t="shared" si="17"/>
        <v>468</v>
      </c>
      <c r="Q186" s="171">
        <f t="shared" si="18"/>
        <v>422</v>
      </c>
      <c r="R186" s="171">
        <f t="shared" si="19"/>
        <v>46</v>
      </c>
      <c r="S186" s="187">
        <f t="shared" si="20"/>
        <v>9.8290598290598288E-2</v>
      </c>
      <c r="T186" s="248"/>
    </row>
    <row r="187" spans="1:20" x14ac:dyDescent="0.2">
      <c r="A187" s="186" t="s">
        <v>414</v>
      </c>
      <c r="B187" s="175" t="s">
        <v>119</v>
      </c>
      <c r="C187" s="176" t="s">
        <v>119</v>
      </c>
      <c r="D187" s="168"/>
      <c r="E187" s="169"/>
      <c r="F187" s="169"/>
      <c r="G187" s="169"/>
      <c r="H187" s="192" t="str">
        <f t="shared" si="14"/>
        <v/>
      </c>
      <c r="I187" s="234">
        <v>5924</v>
      </c>
      <c r="J187" s="138">
        <v>5396</v>
      </c>
      <c r="K187" s="138">
        <v>5043</v>
      </c>
      <c r="L187" s="178">
        <f t="shared" si="15"/>
        <v>0.93458117123795403</v>
      </c>
      <c r="M187" s="235"/>
      <c r="N187" s="138">
        <v>528</v>
      </c>
      <c r="O187" s="195">
        <f t="shared" si="16"/>
        <v>8.9128966914247126E-2</v>
      </c>
      <c r="P187" s="170">
        <f t="shared" si="17"/>
        <v>5924</v>
      </c>
      <c r="Q187" s="171">
        <f t="shared" si="18"/>
        <v>5396</v>
      </c>
      <c r="R187" s="171">
        <f t="shared" si="19"/>
        <v>528</v>
      </c>
      <c r="S187" s="187">
        <f t="shared" si="20"/>
        <v>8.9128966914247126E-2</v>
      </c>
      <c r="T187" s="248"/>
    </row>
    <row r="188" spans="1:20" x14ac:dyDescent="0.2">
      <c r="A188" s="186" t="s">
        <v>414</v>
      </c>
      <c r="B188" s="175" t="s">
        <v>120</v>
      </c>
      <c r="C188" s="176" t="s">
        <v>121</v>
      </c>
      <c r="D188" s="168"/>
      <c r="E188" s="169"/>
      <c r="F188" s="169"/>
      <c r="G188" s="169"/>
      <c r="H188" s="192" t="str">
        <f t="shared" si="14"/>
        <v/>
      </c>
      <c r="I188" s="234">
        <v>937</v>
      </c>
      <c r="J188" s="138">
        <v>704</v>
      </c>
      <c r="K188" s="138">
        <v>165</v>
      </c>
      <c r="L188" s="178">
        <f t="shared" si="15"/>
        <v>0.234375</v>
      </c>
      <c r="M188" s="235">
        <v>14</v>
      </c>
      <c r="N188" s="138">
        <v>219</v>
      </c>
      <c r="O188" s="195">
        <f t="shared" si="16"/>
        <v>0.23372465314834578</v>
      </c>
      <c r="P188" s="170">
        <f t="shared" si="17"/>
        <v>937</v>
      </c>
      <c r="Q188" s="171">
        <f t="shared" si="18"/>
        <v>718</v>
      </c>
      <c r="R188" s="171">
        <f t="shared" si="19"/>
        <v>219</v>
      </c>
      <c r="S188" s="187">
        <f t="shared" si="20"/>
        <v>0.23372465314834578</v>
      </c>
      <c r="T188" s="248"/>
    </row>
    <row r="189" spans="1:20" x14ac:dyDescent="0.2">
      <c r="A189" s="186" t="s">
        <v>414</v>
      </c>
      <c r="B189" s="175" t="s">
        <v>123</v>
      </c>
      <c r="C189" s="176" t="s">
        <v>124</v>
      </c>
      <c r="D189" s="168"/>
      <c r="E189" s="169"/>
      <c r="F189" s="169"/>
      <c r="G189" s="169"/>
      <c r="H189" s="192" t="str">
        <f t="shared" si="14"/>
        <v/>
      </c>
      <c r="I189" s="234">
        <v>80</v>
      </c>
      <c r="J189" s="138">
        <v>42</v>
      </c>
      <c r="K189" s="138">
        <v>15</v>
      </c>
      <c r="L189" s="178">
        <f t="shared" si="15"/>
        <v>0.35714285714285715</v>
      </c>
      <c r="M189" s="235"/>
      <c r="N189" s="138">
        <v>38</v>
      </c>
      <c r="O189" s="195">
        <f t="shared" si="16"/>
        <v>0.47499999999999998</v>
      </c>
      <c r="P189" s="170">
        <f t="shared" si="17"/>
        <v>80</v>
      </c>
      <c r="Q189" s="171">
        <f t="shared" si="18"/>
        <v>42</v>
      </c>
      <c r="R189" s="171">
        <f t="shared" si="19"/>
        <v>38</v>
      </c>
      <c r="S189" s="187">
        <f t="shared" si="20"/>
        <v>0.47499999999999998</v>
      </c>
      <c r="T189" s="248"/>
    </row>
    <row r="190" spans="1:20" x14ac:dyDescent="0.2">
      <c r="A190" s="186" t="s">
        <v>414</v>
      </c>
      <c r="B190" s="175" t="s">
        <v>128</v>
      </c>
      <c r="C190" s="176" t="s">
        <v>129</v>
      </c>
      <c r="D190" s="168"/>
      <c r="E190" s="169"/>
      <c r="F190" s="169"/>
      <c r="G190" s="169"/>
      <c r="H190" s="192" t="str">
        <f t="shared" si="14"/>
        <v/>
      </c>
      <c r="I190" s="234">
        <v>38</v>
      </c>
      <c r="J190" s="138">
        <v>38</v>
      </c>
      <c r="K190" s="138">
        <v>7</v>
      </c>
      <c r="L190" s="178">
        <f t="shared" si="15"/>
        <v>0.18421052631578946</v>
      </c>
      <c r="M190" s="235"/>
      <c r="N190" s="138"/>
      <c r="O190" s="195">
        <f t="shared" si="16"/>
        <v>0</v>
      </c>
      <c r="P190" s="170">
        <f t="shared" si="17"/>
        <v>38</v>
      </c>
      <c r="Q190" s="171">
        <f t="shared" si="18"/>
        <v>38</v>
      </c>
      <c r="R190" s="171" t="str">
        <f t="shared" si="19"/>
        <v/>
      </c>
      <c r="S190" s="187" t="str">
        <f t="shared" si="20"/>
        <v/>
      </c>
      <c r="T190" s="248"/>
    </row>
    <row r="191" spans="1:20" x14ac:dyDescent="0.2">
      <c r="A191" s="186" t="s">
        <v>414</v>
      </c>
      <c r="B191" s="175" t="s">
        <v>481</v>
      </c>
      <c r="C191" s="176" t="s">
        <v>130</v>
      </c>
      <c r="D191" s="168"/>
      <c r="E191" s="169"/>
      <c r="F191" s="169"/>
      <c r="G191" s="169"/>
      <c r="H191" s="192" t="str">
        <f t="shared" si="14"/>
        <v/>
      </c>
      <c r="I191" s="234">
        <v>749</v>
      </c>
      <c r="J191" s="138">
        <v>716</v>
      </c>
      <c r="K191" s="138">
        <v>3</v>
      </c>
      <c r="L191" s="178">
        <f t="shared" si="15"/>
        <v>4.1899441340782122E-3</v>
      </c>
      <c r="M191" s="235"/>
      <c r="N191" s="138">
        <v>33</v>
      </c>
      <c r="O191" s="195">
        <f t="shared" si="16"/>
        <v>4.4058744993324434E-2</v>
      </c>
      <c r="P191" s="170">
        <f t="shared" si="17"/>
        <v>749</v>
      </c>
      <c r="Q191" s="171">
        <f t="shared" si="18"/>
        <v>716</v>
      </c>
      <c r="R191" s="171">
        <f t="shared" si="19"/>
        <v>33</v>
      </c>
      <c r="S191" s="187">
        <f t="shared" si="20"/>
        <v>4.4058744993324434E-2</v>
      </c>
      <c r="T191" s="248"/>
    </row>
    <row r="192" spans="1:20" x14ac:dyDescent="0.2">
      <c r="A192" s="186" t="s">
        <v>414</v>
      </c>
      <c r="B192" s="175" t="s">
        <v>339</v>
      </c>
      <c r="C192" s="176" t="s">
        <v>340</v>
      </c>
      <c r="D192" s="168"/>
      <c r="E192" s="169"/>
      <c r="F192" s="169"/>
      <c r="G192" s="169"/>
      <c r="H192" s="192" t="str">
        <f t="shared" si="14"/>
        <v/>
      </c>
      <c r="I192" s="234">
        <v>2777</v>
      </c>
      <c r="J192" s="138">
        <v>2053</v>
      </c>
      <c r="K192" s="138">
        <v>82</v>
      </c>
      <c r="L192" s="178">
        <f t="shared" si="15"/>
        <v>3.9941548952752072E-2</v>
      </c>
      <c r="M192" s="235"/>
      <c r="N192" s="138">
        <v>724</v>
      </c>
      <c r="O192" s="195">
        <f t="shared" si="16"/>
        <v>0.26071299963989919</v>
      </c>
      <c r="P192" s="170">
        <f t="shared" si="17"/>
        <v>2777</v>
      </c>
      <c r="Q192" s="171">
        <f t="shared" si="18"/>
        <v>2053</v>
      </c>
      <c r="R192" s="171">
        <f t="shared" si="19"/>
        <v>724</v>
      </c>
      <c r="S192" s="187">
        <f t="shared" si="20"/>
        <v>0.26071299963989919</v>
      </c>
      <c r="T192" s="248"/>
    </row>
    <row r="193" spans="1:20" x14ac:dyDescent="0.2">
      <c r="A193" s="186" t="s">
        <v>414</v>
      </c>
      <c r="B193" s="175" t="s">
        <v>131</v>
      </c>
      <c r="C193" s="176" t="s">
        <v>132</v>
      </c>
      <c r="D193" s="168"/>
      <c r="E193" s="169"/>
      <c r="F193" s="169"/>
      <c r="G193" s="169"/>
      <c r="H193" s="192" t="str">
        <f t="shared" si="14"/>
        <v/>
      </c>
      <c r="I193" s="234">
        <v>490</v>
      </c>
      <c r="J193" s="138">
        <v>344</v>
      </c>
      <c r="K193" s="138">
        <v>119</v>
      </c>
      <c r="L193" s="178">
        <f t="shared" si="15"/>
        <v>0.34593023255813954</v>
      </c>
      <c r="M193" s="235"/>
      <c r="N193" s="138">
        <v>146</v>
      </c>
      <c r="O193" s="195">
        <f t="shared" si="16"/>
        <v>0.29795918367346941</v>
      </c>
      <c r="P193" s="170">
        <f t="shared" si="17"/>
        <v>490</v>
      </c>
      <c r="Q193" s="171">
        <f t="shared" si="18"/>
        <v>344</v>
      </c>
      <c r="R193" s="171">
        <f t="shared" si="19"/>
        <v>146</v>
      </c>
      <c r="S193" s="187">
        <f t="shared" si="20"/>
        <v>0.29795918367346941</v>
      </c>
      <c r="T193" s="248"/>
    </row>
    <row r="194" spans="1:20" x14ac:dyDescent="0.2">
      <c r="A194" s="186" t="s">
        <v>414</v>
      </c>
      <c r="B194" s="175" t="s">
        <v>145</v>
      </c>
      <c r="C194" s="176" t="s">
        <v>146</v>
      </c>
      <c r="D194" s="168"/>
      <c r="E194" s="169"/>
      <c r="F194" s="169"/>
      <c r="G194" s="169"/>
      <c r="H194" s="192" t="str">
        <f t="shared" ref="H194:H257" si="21">IF((E194+G194)&lt;&gt;0,G194/(E194+G194),"")</f>
        <v/>
      </c>
      <c r="I194" s="234">
        <v>424</v>
      </c>
      <c r="J194" s="138">
        <v>270</v>
      </c>
      <c r="K194" s="138">
        <v>47</v>
      </c>
      <c r="L194" s="178">
        <f t="shared" ref="L194:L257" si="22">IF(J194&lt;&gt;0,K194/J194,"")</f>
        <v>0.17407407407407408</v>
      </c>
      <c r="M194" s="235"/>
      <c r="N194" s="138">
        <v>154</v>
      </c>
      <c r="O194" s="195">
        <f t="shared" ref="O194:O257" si="23">IF((J194+M194+N194)&lt;&gt;0,N194/(J194+M194+N194),"")</f>
        <v>0.3632075471698113</v>
      </c>
      <c r="P194" s="170">
        <f t="shared" ref="P194:P257" si="24">IF(SUM(D194,I194)&gt;0,SUM(D194,I194),"")</f>
        <v>424</v>
      </c>
      <c r="Q194" s="171">
        <f t="shared" ref="Q194:Q257" si="25">IF(SUM(E194,J194, M194)&gt;0,SUM(E194,J194, M194),"")</f>
        <v>270</v>
      </c>
      <c r="R194" s="171">
        <f t="shared" ref="R194:R257" si="26">IF(SUM(G194,N194)&gt;0,SUM(G194,N194),"")</f>
        <v>154</v>
      </c>
      <c r="S194" s="187">
        <f t="shared" ref="S194:S257" si="27">IFERROR(IF((Q194+R194)&lt;&gt;0,R194/(Q194+R194),""),"")</f>
        <v>0.3632075471698113</v>
      </c>
      <c r="T194" s="248"/>
    </row>
    <row r="195" spans="1:20" x14ac:dyDescent="0.2">
      <c r="A195" s="186" t="s">
        <v>414</v>
      </c>
      <c r="B195" s="175" t="s">
        <v>548</v>
      </c>
      <c r="C195" s="176" t="s">
        <v>71</v>
      </c>
      <c r="D195" s="168"/>
      <c r="E195" s="169"/>
      <c r="F195" s="169"/>
      <c r="G195" s="169"/>
      <c r="H195" s="192" t="str">
        <f t="shared" si="21"/>
        <v/>
      </c>
      <c r="I195" s="234">
        <v>889</v>
      </c>
      <c r="J195" s="138">
        <v>93</v>
      </c>
      <c r="K195" s="138">
        <v>73</v>
      </c>
      <c r="L195" s="178">
        <f t="shared" si="22"/>
        <v>0.78494623655913975</v>
      </c>
      <c r="M195" s="235">
        <v>686</v>
      </c>
      <c r="N195" s="138">
        <v>110</v>
      </c>
      <c r="O195" s="195">
        <f t="shared" si="23"/>
        <v>0.12373453318335208</v>
      </c>
      <c r="P195" s="170">
        <f t="shared" si="24"/>
        <v>889</v>
      </c>
      <c r="Q195" s="171">
        <f t="shared" si="25"/>
        <v>779</v>
      </c>
      <c r="R195" s="171">
        <f t="shared" si="26"/>
        <v>110</v>
      </c>
      <c r="S195" s="187">
        <f t="shared" si="27"/>
        <v>0.12373453318335208</v>
      </c>
      <c r="T195" s="248"/>
    </row>
    <row r="196" spans="1:20" x14ac:dyDescent="0.2">
      <c r="A196" s="186" t="s">
        <v>414</v>
      </c>
      <c r="B196" s="175" t="s">
        <v>151</v>
      </c>
      <c r="C196" s="176" t="s">
        <v>152</v>
      </c>
      <c r="D196" s="168"/>
      <c r="E196" s="169"/>
      <c r="F196" s="169"/>
      <c r="G196" s="169"/>
      <c r="H196" s="192" t="str">
        <f t="shared" si="21"/>
        <v/>
      </c>
      <c r="I196" s="234">
        <v>620</v>
      </c>
      <c r="J196" s="138">
        <v>425</v>
      </c>
      <c r="K196" s="138">
        <v>52</v>
      </c>
      <c r="L196" s="178">
        <f t="shared" si="22"/>
        <v>0.12235294117647059</v>
      </c>
      <c r="M196" s="235"/>
      <c r="N196" s="138">
        <v>195</v>
      </c>
      <c r="O196" s="195">
        <f t="shared" si="23"/>
        <v>0.31451612903225806</v>
      </c>
      <c r="P196" s="170">
        <f t="shared" si="24"/>
        <v>620</v>
      </c>
      <c r="Q196" s="171">
        <f t="shared" si="25"/>
        <v>425</v>
      </c>
      <c r="R196" s="171">
        <f t="shared" si="26"/>
        <v>195</v>
      </c>
      <c r="S196" s="187">
        <f t="shared" si="27"/>
        <v>0.31451612903225806</v>
      </c>
      <c r="T196" s="248"/>
    </row>
    <row r="197" spans="1:20" x14ac:dyDescent="0.2">
      <c r="A197" s="186" t="s">
        <v>414</v>
      </c>
      <c r="B197" s="175" t="s">
        <v>156</v>
      </c>
      <c r="C197" s="176" t="s">
        <v>157</v>
      </c>
      <c r="D197" s="168"/>
      <c r="E197" s="169"/>
      <c r="F197" s="169"/>
      <c r="G197" s="169"/>
      <c r="H197" s="192" t="str">
        <f t="shared" si="21"/>
        <v/>
      </c>
      <c r="I197" s="234">
        <v>21</v>
      </c>
      <c r="J197" s="138">
        <v>21</v>
      </c>
      <c r="K197" s="138">
        <v>4</v>
      </c>
      <c r="L197" s="178">
        <f t="shared" si="22"/>
        <v>0.19047619047619047</v>
      </c>
      <c r="M197" s="235"/>
      <c r="N197" s="138"/>
      <c r="O197" s="195">
        <f t="shared" si="23"/>
        <v>0</v>
      </c>
      <c r="P197" s="170">
        <f t="shared" si="24"/>
        <v>21</v>
      </c>
      <c r="Q197" s="171">
        <f t="shared" si="25"/>
        <v>21</v>
      </c>
      <c r="R197" s="171" t="str">
        <f t="shared" si="26"/>
        <v/>
      </c>
      <c r="S197" s="187" t="str">
        <f t="shared" si="27"/>
        <v/>
      </c>
      <c r="T197" s="248"/>
    </row>
    <row r="198" spans="1:20" x14ac:dyDescent="0.2">
      <c r="A198" s="186" t="s">
        <v>414</v>
      </c>
      <c r="B198" s="175" t="s">
        <v>158</v>
      </c>
      <c r="C198" s="176" t="s">
        <v>159</v>
      </c>
      <c r="D198" s="168"/>
      <c r="E198" s="169"/>
      <c r="F198" s="169"/>
      <c r="G198" s="169"/>
      <c r="H198" s="192" t="str">
        <f t="shared" si="21"/>
        <v/>
      </c>
      <c r="I198" s="234">
        <v>1196</v>
      </c>
      <c r="J198" s="138">
        <v>1176</v>
      </c>
      <c r="K198" s="138">
        <v>442</v>
      </c>
      <c r="L198" s="178">
        <f t="shared" si="22"/>
        <v>0.37585034013605439</v>
      </c>
      <c r="M198" s="235"/>
      <c r="N198" s="138">
        <v>20</v>
      </c>
      <c r="O198" s="195">
        <f t="shared" si="23"/>
        <v>1.6722408026755852E-2</v>
      </c>
      <c r="P198" s="170">
        <f t="shared" si="24"/>
        <v>1196</v>
      </c>
      <c r="Q198" s="171">
        <f t="shared" si="25"/>
        <v>1176</v>
      </c>
      <c r="R198" s="171">
        <f t="shared" si="26"/>
        <v>20</v>
      </c>
      <c r="S198" s="187">
        <f t="shared" si="27"/>
        <v>1.6722408026755852E-2</v>
      </c>
      <c r="T198" s="248"/>
    </row>
    <row r="199" spans="1:20" x14ac:dyDescent="0.2">
      <c r="A199" s="186" t="s">
        <v>414</v>
      </c>
      <c r="B199" s="175" t="s">
        <v>162</v>
      </c>
      <c r="C199" s="176" t="s">
        <v>163</v>
      </c>
      <c r="D199" s="168"/>
      <c r="E199" s="169"/>
      <c r="F199" s="169"/>
      <c r="G199" s="169"/>
      <c r="H199" s="192" t="str">
        <f t="shared" si="21"/>
        <v/>
      </c>
      <c r="I199" s="234">
        <v>1</v>
      </c>
      <c r="J199" s="138">
        <v>1</v>
      </c>
      <c r="K199" s="138">
        <v>1</v>
      </c>
      <c r="L199" s="178">
        <f t="shared" si="22"/>
        <v>1</v>
      </c>
      <c r="M199" s="235"/>
      <c r="N199" s="138"/>
      <c r="O199" s="195">
        <f t="shared" si="23"/>
        <v>0</v>
      </c>
      <c r="P199" s="170">
        <f t="shared" si="24"/>
        <v>1</v>
      </c>
      <c r="Q199" s="171">
        <f t="shared" si="25"/>
        <v>1</v>
      </c>
      <c r="R199" s="171" t="str">
        <f t="shared" si="26"/>
        <v/>
      </c>
      <c r="S199" s="187" t="str">
        <f t="shared" si="27"/>
        <v/>
      </c>
      <c r="T199" s="248"/>
    </row>
    <row r="200" spans="1:20" x14ac:dyDescent="0.2">
      <c r="A200" s="186" t="s">
        <v>414</v>
      </c>
      <c r="B200" s="175" t="s">
        <v>164</v>
      </c>
      <c r="C200" s="176" t="s">
        <v>165</v>
      </c>
      <c r="D200" s="168"/>
      <c r="E200" s="169"/>
      <c r="F200" s="169"/>
      <c r="G200" s="169"/>
      <c r="H200" s="192" t="str">
        <f t="shared" si="21"/>
        <v/>
      </c>
      <c r="I200" s="234">
        <v>148</v>
      </c>
      <c r="J200" s="138">
        <v>124</v>
      </c>
      <c r="K200" s="138">
        <v>23</v>
      </c>
      <c r="L200" s="178">
        <f t="shared" si="22"/>
        <v>0.18548387096774194</v>
      </c>
      <c r="M200" s="235">
        <v>8</v>
      </c>
      <c r="N200" s="138">
        <v>16</v>
      </c>
      <c r="O200" s="195">
        <f t="shared" si="23"/>
        <v>0.10810810810810811</v>
      </c>
      <c r="P200" s="170">
        <f t="shared" si="24"/>
        <v>148</v>
      </c>
      <c r="Q200" s="171">
        <f t="shared" si="25"/>
        <v>132</v>
      </c>
      <c r="R200" s="171">
        <f t="shared" si="26"/>
        <v>16</v>
      </c>
      <c r="S200" s="187">
        <f t="shared" si="27"/>
        <v>0.10810810810810811</v>
      </c>
      <c r="T200" s="248"/>
    </row>
    <row r="201" spans="1:20" ht="29" x14ac:dyDescent="0.2">
      <c r="A201" s="186" t="s">
        <v>414</v>
      </c>
      <c r="B201" s="175" t="s">
        <v>166</v>
      </c>
      <c r="C201" s="176" t="s">
        <v>168</v>
      </c>
      <c r="D201" s="168"/>
      <c r="E201" s="169"/>
      <c r="F201" s="169"/>
      <c r="G201" s="169"/>
      <c r="H201" s="192" t="str">
        <f t="shared" si="21"/>
        <v/>
      </c>
      <c r="I201" s="234">
        <v>636</v>
      </c>
      <c r="J201" s="138">
        <v>575</v>
      </c>
      <c r="K201" s="138">
        <v>353</v>
      </c>
      <c r="L201" s="178">
        <f t="shared" si="22"/>
        <v>0.61391304347826092</v>
      </c>
      <c r="M201" s="235"/>
      <c r="N201" s="138">
        <v>61</v>
      </c>
      <c r="O201" s="195">
        <f t="shared" si="23"/>
        <v>9.5911949685534598E-2</v>
      </c>
      <c r="P201" s="170">
        <f t="shared" si="24"/>
        <v>636</v>
      </c>
      <c r="Q201" s="171">
        <f t="shared" si="25"/>
        <v>575</v>
      </c>
      <c r="R201" s="171">
        <f t="shared" si="26"/>
        <v>61</v>
      </c>
      <c r="S201" s="187">
        <f t="shared" si="27"/>
        <v>9.5911949685534598E-2</v>
      </c>
      <c r="T201" s="248"/>
    </row>
    <row r="202" spans="1:20" ht="29" x14ac:dyDescent="0.2">
      <c r="A202" s="186" t="s">
        <v>414</v>
      </c>
      <c r="B202" s="175" t="s">
        <v>166</v>
      </c>
      <c r="C202" s="176" t="s">
        <v>167</v>
      </c>
      <c r="D202" s="168"/>
      <c r="E202" s="169"/>
      <c r="F202" s="169"/>
      <c r="G202" s="169"/>
      <c r="H202" s="192" t="str">
        <f t="shared" si="21"/>
        <v/>
      </c>
      <c r="I202" s="234">
        <v>24</v>
      </c>
      <c r="J202" s="138">
        <v>18</v>
      </c>
      <c r="K202" s="138">
        <v>15</v>
      </c>
      <c r="L202" s="178">
        <f t="shared" si="22"/>
        <v>0.83333333333333337</v>
      </c>
      <c r="M202" s="235"/>
      <c r="N202" s="138">
        <v>6</v>
      </c>
      <c r="O202" s="195">
        <f t="shared" si="23"/>
        <v>0.25</v>
      </c>
      <c r="P202" s="170">
        <f t="shared" si="24"/>
        <v>24</v>
      </c>
      <c r="Q202" s="171">
        <f t="shared" si="25"/>
        <v>18</v>
      </c>
      <c r="R202" s="171">
        <f t="shared" si="26"/>
        <v>6</v>
      </c>
      <c r="S202" s="187">
        <f t="shared" si="27"/>
        <v>0.25</v>
      </c>
      <c r="T202" s="248"/>
    </row>
    <row r="203" spans="1:20" ht="29" x14ac:dyDescent="0.2">
      <c r="A203" s="186" t="s">
        <v>414</v>
      </c>
      <c r="B203" s="175" t="s">
        <v>166</v>
      </c>
      <c r="C203" s="176" t="s">
        <v>169</v>
      </c>
      <c r="D203" s="168"/>
      <c r="E203" s="169"/>
      <c r="F203" s="169"/>
      <c r="G203" s="169"/>
      <c r="H203" s="192" t="str">
        <f t="shared" si="21"/>
        <v/>
      </c>
      <c r="I203" s="234">
        <v>38</v>
      </c>
      <c r="J203" s="138">
        <v>30</v>
      </c>
      <c r="K203" s="138">
        <v>12</v>
      </c>
      <c r="L203" s="178">
        <f t="shared" si="22"/>
        <v>0.4</v>
      </c>
      <c r="M203" s="235"/>
      <c r="N203" s="138">
        <v>8</v>
      </c>
      <c r="O203" s="195">
        <f t="shared" si="23"/>
        <v>0.21052631578947367</v>
      </c>
      <c r="P203" s="170">
        <f t="shared" si="24"/>
        <v>38</v>
      </c>
      <c r="Q203" s="171">
        <f t="shared" si="25"/>
        <v>30</v>
      </c>
      <c r="R203" s="171">
        <f t="shared" si="26"/>
        <v>8</v>
      </c>
      <c r="S203" s="187">
        <f t="shared" si="27"/>
        <v>0.21052631578947367</v>
      </c>
      <c r="T203" s="248"/>
    </row>
    <row r="204" spans="1:20" x14ac:dyDescent="0.2">
      <c r="A204" s="186" t="s">
        <v>414</v>
      </c>
      <c r="B204" s="175" t="s">
        <v>172</v>
      </c>
      <c r="C204" s="176" t="s">
        <v>173</v>
      </c>
      <c r="D204" s="168"/>
      <c r="E204" s="169"/>
      <c r="F204" s="169"/>
      <c r="G204" s="169"/>
      <c r="H204" s="192" t="str">
        <f t="shared" si="21"/>
        <v/>
      </c>
      <c r="I204" s="234">
        <v>11651</v>
      </c>
      <c r="J204" s="138">
        <v>10662</v>
      </c>
      <c r="K204" s="138">
        <v>9779</v>
      </c>
      <c r="L204" s="178">
        <f t="shared" si="22"/>
        <v>0.91718251735134126</v>
      </c>
      <c r="M204" s="235">
        <v>6</v>
      </c>
      <c r="N204" s="138">
        <v>983</v>
      </c>
      <c r="O204" s="195">
        <f t="shared" si="23"/>
        <v>8.4370440305553171E-2</v>
      </c>
      <c r="P204" s="170">
        <f t="shared" si="24"/>
        <v>11651</v>
      </c>
      <c r="Q204" s="171">
        <f t="shared" si="25"/>
        <v>10668</v>
      </c>
      <c r="R204" s="171">
        <f t="shared" si="26"/>
        <v>983</v>
      </c>
      <c r="S204" s="187">
        <f t="shared" si="27"/>
        <v>8.4370440305553171E-2</v>
      </c>
      <c r="T204" s="248"/>
    </row>
    <row r="205" spans="1:20" x14ac:dyDescent="0.2">
      <c r="A205" s="186" t="s">
        <v>414</v>
      </c>
      <c r="B205" s="175" t="s">
        <v>174</v>
      </c>
      <c r="C205" s="176" t="s">
        <v>175</v>
      </c>
      <c r="D205" s="168"/>
      <c r="E205" s="169"/>
      <c r="F205" s="169"/>
      <c r="G205" s="169"/>
      <c r="H205" s="192" t="str">
        <f t="shared" si="21"/>
        <v/>
      </c>
      <c r="I205" s="234">
        <v>124</v>
      </c>
      <c r="J205" s="138">
        <v>95</v>
      </c>
      <c r="K205" s="138">
        <v>35</v>
      </c>
      <c r="L205" s="178">
        <f t="shared" si="22"/>
        <v>0.36842105263157893</v>
      </c>
      <c r="M205" s="235"/>
      <c r="N205" s="138">
        <v>29</v>
      </c>
      <c r="O205" s="195">
        <f t="shared" si="23"/>
        <v>0.23387096774193547</v>
      </c>
      <c r="P205" s="170">
        <f t="shared" si="24"/>
        <v>124</v>
      </c>
      <c r="Q205" s="171">
        <f t="shared" si="25"/>
        <v>95</v>
      </c>
      <c r="R205" s="171">
        <f t="shared" si="26"/>
        <v>29</v>
      </c>
      <c r="S205" s="187">
        <f t="shared" si="27"/>
        <v>0.23387096774193547</v>
      </c>
      <c r="T205" s="248"/>
    </row>
    <row r="206" spans="1:20" x14ac:dyDescent="0.2">
      <c r="A206" s="186" t="s">
        <v>414</v>
      </c>
      <c r="B206" s="175" t="s">
        <v>176</v>
      </c>
      <c r="C206" s="176" t="s">
        <v>487</v>
      </c>
      <c r="D206" s="168"/>
      <c r="E206" s="169"/>
      <c r="F206" s="169"/>
      <c r="G206" s="169"/>
      <c r="H206" s="192" t="str">
        <f t="shared" si="21"/>
        <v/>
      </c>
      <c r="I206" s="234">
        <v>383</v>
      </c>
      <c r="J206" s="138">
        <v>379</v>
      </c>
      <c r="K206" s="138">
        <v>329</v>
      </c>
      <c r="L206" s="178">
        <f t="shared" si="22"/>
        <v>0.86807387862796836</v>
      </c>
      <c r="M206" s="235"/>
      <c r="N206" s="138">
        <v>4</v>
      </c>
      <c r="O206" s="195">
        <f t="shared" si="23"/>
        <v>1.0443864229765013E-2</v>
      </c>
      <c r="P206" s="170">
        <f t="shared" si="24"/>
        <v>383</v>
      </c>
      <c r="Q206" s="171">
        <f t="shared" si="25"/>
        <v>379</v>
      </c>
      <c r="R206" s="171">
        <f t="shared" si="26"/>
        <v>4</v>
      </c>
      <c r="S206" s="187">
        <f t="shared" si="27"/>
        <v>1.0443864229765013E-2</v>
      </c>
      <c r="T206" s="248"/>
    </row>
    <row r="207" spans="1:20" x14ac:dyDescent="0.2">
      <c r="A207" s="186" t="s">
        <v>414</v>
      </c>
      <c r="B207" s="175" t="s">
        <v>178</v>
      </c>
      <c r="C207" s="176" t="s">
        <v>178</v>
      </c>
      <c r="D207" s="168"/>
      <c r="E207" s="169"/>
      <c r="F207" s="169"/>
      <c r="G207" s="169"/>
      <c r="H207" s="192" t="str">
        <f t="shared" si="21"/>
        <v/>
      </c>
      <c r="I207" s="234">
        <v>181</v>
      </c>
      <c r="J207" s="138">
        <v>168</v>
      </c>
      <c r="K207" s="138">
        <v>51</v>
      </c>
      <c r="L207" s="178">
        <f t="shared" si="22"/>
        <v>0.30357142857142855</v>
      </c>
      <c r="M207" s="235"/>
      <c r="N207" s="138">
        <v>13</v>
      </c>
      <c r="O207" s="195">
        <f t="shared" si="23"/>
        <v>7.18232044198895E-2</v>
      </c>
      <c r="P207" s="170">
        <f t="shared" si="24"/>
        <v>181</v>
      </c>
      <c r="Q207" s="171">
        <f t="shared" si="25"/>
        <v>168</v>
      </c>
      <c r="R207" s="171">
        <f t="shared" si="26"/>
        <v>13</v>
      </c>
      <c r="S207" s="187">
        <f t="shared" si="27"/>
        <v>7.18232044198895E-2</v>
      </c>
      <c r="T207" s="248"/>
    </row>
    <row r="208" spans="1:20" x14ac:dyDescent="0.2">
      <c r="A208" s="186" t="s">
        <v>414</v>
      </c>
      <c r="B208" s="175" t="s">
        <v>379</v>
      </c>
      <c r="C208" s="176" t="s">
        <v>380</v>
      </c>
      <c r="D208" s="168"/>
      <c r="E208" s="169"/>
      <c r="F208" s="169"/>
      <c r="G208" s="169"/>
      <c r="H208" s="192" t="str">
        <f t="shared" si="21"/>
        <v/>
      </c>
      <c r="I208" s="234">
        <v>1</v>
      </c>
      <c r="J208" s="138">
        <v>1</v>
      </c>
      <c r="K208" s="138">
        <v>1</v>
      </c>
      <c r="L208" s="178">
        <f t="shared" si="22"/>
        <v>1</v>
      </c>
      <c r="M208" s="235"/>
      <c r="N208" s="138"/>
      <c r="O208" s="195">
        <f t="shared" si="23"/>
        <v>0</v>
      </c>
      <c r="P208" s="170">
        <f t="shared" si="24"/>
        <v>1</v>
      </c>
      <c r="Q208" s="171">
        <f t="shared" si="25"/>
        <v>1</v>
      </c>
      <c r="R208" s="171" t="str">
        <f t="shared" si="26"/>
        <v/>
      </c>
      <c r="S208" s="187" t="str">
        <f t="shared" si="27"/>
        <v/>
      </c>
      <c r="T208" s="248"/>
    </row>
    <row r="209" spans="1:20" x14ac:dyDescent="0.2">
      <c r="A209" s="186" t="s">
        <v>414</v>
      </c>
      <c r="B209" s="175" t="s">
        <v>180</v>
      </c>
      <c r="C209" s="176" t="s">
        <v>182</v>
      </c>
      <c r="D209" s="168"/>
      <c r="E209" s="169"/>
      <c r="F209" s="169"/>
      <c r="G209" s="169"/>
      <c r="H209" s="192" t="str">
        <f t="shared" si="21"/>
        <v/>
      </c>
      <c r="I209" s="234">
        <v>1869</v>
      </c>
      <c r="J209" s="138">
        <v>1683</v>
      </c>
      <c r="K209" s="138">
        <v>396</v>
      </c>
      <c r="L209" s="178">
        <f t="shared" si="22"/>
        <v>0.23529411764705882</v>
      </c>
      <c r="M209" s="235"/>
      <c r="N209" s="138">
        <v>186</v>
      </c>
      <c r="O209" s="195">
        <f t="shared" si="23"/>
        <v>9.9518459069020862E-2</v>
      </c>
      <c r="P209" s="170">
        <f t="shared" si="24"/>
        <v>1869</v>
      </c>
      <c r="Q209" s="171">
        <f t="shared" si="25"/>
        <v>1683</v>
      </c>
      <c r="R209" s="171">
        <f t="shared" si="26"/>
        <v>186</v>
      </c>
      <c r="S209" s="187">
        <f t="shared" si="27"/>
        <v>9.9518459069020862E-2</v>
      </c>
      <c r="T209" s="248"/>
    </row>
    <row r="210" spans="1:20" x14ac:dyDescent="0.2">
      <c r="A210" s="186" t="s">
        <v>414</v>
      </c>
      <c r="B210" s="175" t="s">
        <v>536</v>
      </c>
      <c r="C210" s="176" t="s">
        <v>116</v>
      </c>
      <c r="D210" s="168"/>
      <c r="E210" s="169"/>
      <c r="F210" s="169"/>
      <c r="G210" s="169"/>
      <c r="H210" s="192" t="str">
        <f t="shared" si="21"/>
        <v/>
      </c>
      <c r="I210" s="234">
        <v>68</v>
      </c>
      <c r="J210" s="138">
        <v>64</v>
      </c>
      <c r="K210" s="138">
        <v>16</v>
      </c>
      <c r="L210" s="178">
        <f t="shared" si="22"/>
        <v>0.25</v>
      </c>
      <c r="M210" s="235"/>
      <c r="N210" s="138">
        <v>4</v>
      </c>
      <c r="O210" s="195">
        <f t="shared" si="23"/>
        <v>5.8823529411764705E-2</v>
      </c>
      <c r="P210" s="170">
        <f t="shared" si="24"/>
        <v>68</v>
      </c>
      <c r="Q210" s="171">
        <f t="shared" si="25"/>
        <v>64</v>
      </c>
      <c r="R210" s="171">
        <f t="shared" si="26"/>
        <v>4</v>
      </c>
      <c r="S210" s="187">
        <f t="shared" si="27"/>
        <v>5.8823529411764705E-2</v>
      </c>
      <c r="T210" s="248"/>
    </row>
    <row r="211" spans="1:20" x14ac:dyDescent="0.2">
      <c r="A211" s="186" t="s">
        <v>414</v>
      </c>
      <c r="B211" s="175" t="s">
        <v>482</v>
      </c>
      <c r="C211" s="176" t="s">
        <v>398</v>
      </c>
      <c r="D211" s="168"/>
      <c r="E211" s="169"/>
      <c r="F211" s="169"/>
      <c r="G211" s="169"/>
      <c r="H211" s="192" t="str">
        <f t="shared" si="21"/>
        <v/>
      </c>
      <c r="I211" s="234">
        <v>170</v>
      </c>
      <c r="J211" s="138">
        <v>120</v>
      </c>
      <c r="K211" s="138">
        <v>53</v>
      </c>
      <c r="L211" s="178">
        <f t="shared" si="22"/>
        <v>0.44166666666666665</v>
      </c>
      <c r="M211" s="235">
        <v>50</v>
      </c>
      <c r="N211" s="138"/>
      <c r="O211" s="195">
        <f t="shared" si="23"/>
        <v>0</v>
      </c>
      <c r="P211" s="170">
        <f t="shared" si="24"/>
        <v>170</v>
      </c>
      <c r="Q211" s="171">
        <f t="shared" si="25"/>
        <v>170</v>
      </c>
      <c r="R211" s="171" t="str">
        <f t="shared" si="26"/>
        <v/>
      </c>
      <c r="S211" s="187" t="str">
        <f t="shared" si="27"/>
        <v/>
      </c>
      <c r="T211" s="248"/>
    </row>
    <row r="212" spans="1:20" x14ac:dyDescent="0.2">
      <c r="A212" s="186" t="s">
        <v>414</v>
      </c>
      <c r="B212" s="175" t="s">
        <v>538</v>
      </c>
      <c r="C212" s="176" t="s">
        <v>194</v>
      </c>
      <c r="D212" s="168"/>
      <c r="E212" s="169"/>
      <c r="F212" s="169"/>
      <c r="G212" s="169"/>
      <c r="H212" s="192" t="str">
        <f t="shared" si="21"/>
        <v/>
      </c>
      <c r="I212" s="234">
        <v>25</v>
      </c>
      <c r="J212" s="138">
        <v>21</v>
      </c>
      <c r="K212" s="138">
        <v>4</v>
      </c>
      <c r="L212" s="178">
        <f t="shared" si="22"/>
        <v>0.19047619047619047</v>
      </c>
      <c r="M212" s="235"/>
      <c r="N212" s="138">
        <v>4</v>
      </c>
      <c r="O212" s="195">
        <f t="shared" si="23"/>
        <v>0.16</v>
      </c>
      <c r="P212" s="170">
        <f t="shared" si="24"/>
        <v>25</v>
      </c>
      <c r="Q212" s="171">
        <f t="shared" si="25"/>
        <v>21</v>
      </c>
      <c r="R212" s="171">
        <f t="shared" si="26"/>
        <v>4</v>
      </c>
      <c r="S212" s="187">
        <f t="shared" si="27"/>
        <v>0.16</v>
      </c>
      <c r="T212" s="248"/>
    </row>
    <row r="213" spans="1:20" x14ac:dyDescent="0.2">
      <c r="A213" s="186" t="s">
        <v>414</v>
      </c>
      <c r="B213" s="175" t="s">
        <v>196</v>
      </c>
      <c r="C213" s="176" t="s">
        <v>197</v>
      </c>
      <c r="D213" s="168"/>
      <c r="E213" s="169"/>
      <c r="F213" s="169"/>
      <c r="G213" s="169"/>
      <c r="H213" s="192" t="str">
        <f t="shared" si="21"/>
        <v/>
      </c>
      <c r="I213" s="234">
        <v>1972</v>
      </c>
      <c r="J213" s="138">
        <v>1870</v>
      </c>
      <c r="K213" s="138">
        <v>49</v>
      </c>
      <c r="L213" s="178">
        <f t="shared" si="22"/>
        <v>2.6203208556149733E-2</v>
      </c>
      <c r="M213" s="235"/>
      <c r="N213" s="138">
        <v>102</v>
      </c>
      <c r="O213" s="195">
        <f t="shared" si="23"/>
        <v>5.1724137931034482E-2</v>
      </c>
      <c r="P213" s="170">
        <f t="shared" si="24"/>
        <v>1972</v>
      </c>
      <c r="Q213" s="171">
        <f t="shared" si="25"/>
        <v>1870</v>
      </c>
      <c r="R213" s="171">
        <f t="shared" si="26"/>
        <v>102</v>
      </c>
      <c r="S213" s="187">
        <f t="shared" si="27"/>
        <v>5.1724137931034482E-2</v>
      </c>
      <c r="T213" s="248"/>
    </row>
    <row r="214" spans="1:20" x14ac:dyDescent="0.2">
      <c r="A214" s="186" t="s">
        <v>414</v>
      </c>
      <c r="B214" s="175" t="s">
        <v>200</v>
      </c>
      <c r="C214" s="176" t="s">
        <v>201</v>
      </c>
      <c r="D214" s="168"/>
      <c r="E214" s="169"/>
      <c r="F214" s="169"/>
      <c r="G214" s="169"/>
      <c r="H214" s="192" t="str">
        <f t="shared" si="21"/>
        <v/>
      </c>
      <c r="I214" s="234">
        <v>707</v>
      </c>
      <c r="J214" s="138">
        <v>374</v>
      </c>
      <c r="K214" s="138">
        <v>93</v>
      </c>
      <c r="L214" s="178">
        <f t="shared" si="22"/>
        <v>0.24866310160427807</v>
      </c>
      <c r="M214" s="235">
        <v>3</v>
      </c>
      <c r="N214" s="138">
        <v>330</v>
      </c>
      <c r="O214" s="195">
        <f t="shared" si="23"/>
        <v>0.46676096181046678</v>
      </c>
      <c r="P214" s="170">
        <f t="shared" si="24"/>
        <v>707</v>
      </c>
      <c r="Q214" s="171">
        <f t="shared" si="25"/>
        <v>377</v>
      </c>
      <c r="R214" s="171">
        <f t="shared" si="26"/>
        <v>330</v>
      </c>
      <c r="S214" s="187">
        <f t="shared" si="27"/>
        <v>0.46676096181046678</v>
      </c>
      <c r="T214" s="248"/>
    </row>
    <row r="215" spans="1:20" x14ac:dyDescent="0.2">
      <c r="A215" s="186" t="s">
        <v>414</v>
      </c>
      <c r="B215" s="175" t="s">
        <v>550</v>
      </c>
      <c r="C215" s="176" t="s">
        <v>202</v>
      </c>
      <c r="D215" s="168"/>
      <c r="E215" s="169"/>
      <c r="F215" s="169"/>
      <c r="G215" s="169"/>
      <c r="H215" s="192" t="str">
        <f t="shared" si="21"/>
        <v/>
      </c>
      <c r="I215" s="234">
        <v>2707</v>
      </c>
      <c r="J215" s="138">
        <v>1959</v>
      </c>
      <c r="K215" s="138">
        <v>434</v>
      </c>
      <c r="L215" s="178">
        <f t="shared" si="22"/>
        <v>0.22154160285860133</v>
      </c>
      <c r="M215" s="235"/>
      <c r="N215" s="138">
        <v>748</v>
      </c>
      <c r="O215" s="195">
        <f t="shared" si="23"/>
        <v>0.27632065016623569</v>
      </c>
      <c r="P215" s="170">
        <f t="shared" si="24"/>
        <v>2707</v>
      </c>
      <c r="Q215" s="171">
        <f t="shared" si="25"/>
        <v>1959</v>
      </c>
      <c r="R215" s="171">
        <f t="shared" si="26"/>
        <v>748</v>
      </c>
      <c r="S215" s="187">
        <f t="shared" si="27"/>
        <v>0.27632065016623569</v>
      </c>
      <c r="T215" s="248"/>
    </row>
    <row r="216" spans="1:20" x14ac:dyDescent="0.2">
      <c r="A216" s="186" t="s">
        <v>414</v>
      </c>
      <c r="B216" s="175" t="s">
        <v>550</v>
      </c>
      <c r="C216" s="176" t="s">
        <v>203</v>
      </c>
      <c r="D216" s="168"/>
      <c r="E216" s="169"/>
      <c r="F216" s="169"/>
      <c r="G216" s="169"/>
      <c r="H216" s="192" t="str">
        <f t="shared" si="21"/>
        <v/>
      </c>
      <c r="I216" s="234">
        <v>5668</v>
      </c>
      <c r="J216" s="138">
        <v>4888</v>
      </c>
      <c r="K216" s="138">
        <v>2689</v>
      </c>
      <c r="L216" s="178">
        <f t="shared" si="22"/>
        <v>0.55012274959083474</v>
      </c>
      <c r="M216" s="235">
        <v>3</v>
      </c>
      <c r="N216" s="138">
        <v>777</v>
      </c>
      <c r="O216" s="195">
        <f t="shared" si="23"/>
        <v>0.13708539167254763</v>
      </c>
      <c r="P216" s="170">
        <f t="shared" si="24"/>
        <v>5668</v>
      </c>
      <c r="Q216" s="171">
        <f t="shared" si="25"/>
        <v>4891</v>
      </c>
      <c r="R216" s="171">
        <f t="shared" si="26"/>
        <v>777</v>
      </c>
      <c r="S216" s="187">
        <f t="shared" si="27"/>
        <v>0.13708539167254763</v>
      </c>
      <c r="T216" s="248"/>
    </row>
    <row r="217" spans="1:20" x14ac:dyDescent="0.2">
      <c r="A217" s="186" t="s">
        <v>414</v>
      </c>
      <c r="B217" s="175" t="s">
        <v>206</v>
      </c>
      <c r="C217" s="176" t="s">
        <v>484</v>
      </c>
      <c r="D217" s="168">
        <v>2</v>
      </c>
      <c r="E217" s="169">
        <v>2</v>
      </c>
      <c r="F217" s="169"/>
      <c r="G217" s="169"/>
      <c r="H217" s="192">
        <f t="shared" si="21"/>
        <v>0</v>
      </c>
      <c r="I217" s="234">
        <v>12741</v>
      </c>
      <c r="J217" s="138">
        <v>12454</v>
      </c>
      <c r="K217" s="138">
        <v>8761</v>
      </c>
      <c r="L217" s="178">
        <f t="shared" si="22"/>
        <v>0.7034687650554039</v>
      </c>
      <c r="M217" s="235"/>
      <c r="N217" s="138">
        <v>287</v>
      </c>
      <c r="O217" s="195">
        <f t="shared" si="23"/>
        <v>2.2525704418805432E-2</v>
      </c>
      <c r="P217" s="170">
        <f t="shared" si="24"/>
        <v>12743</v>
      </c>
      <c r="Q217" s="171">
        <f t="shared" si="25"/>
        <v>12456</v>
      </c>
      <c r="R217" s="171">
        <f t="shared" si="26"/>
        <v>287</v>
      </c>
      <c r="S217" s="187">
        <f t="shared" si="27"/>
        <v>2.2522169033979439E-2</v>
      </c>
      <c r="T217" s="248"/>
    </row>
    <row r="218" spans="1:20" x14ac:dyDescent="0.2">
      <c r="A218" s="186" t="s">
        <v>414</v>
      </c>
      <c r="B218" s="175" t="s">
        <v>206</v>
      </c>
      <c r="C218" s="176" t="s">
        <v>485</v>
      </c>
      <c r="D218" s="168"/>
      <c r="E218" s="169"/>
      <c r="F218" s="169"/>
      <c r="G218" s="169"/>
      <c r="H218" s="192" t="str">
        <f t="shared" si="21"/>
        <v/>
      </c>
      <c r="I218" s="234">
        <v>14455</v>
      </c>
      <c r="J218" s="138">
        <v>14281</v>
      </c>
      <c r="K218" s="138">
        <v>9815</v>
      </c>
      <c r="L218" s="178">
        <f t="shared" si="22"/>
        <v>0.68727680134444369</v>
      </c>
      <c r="M218" s="235"/>
      <c r="N218" s="138">
        <v>174</v>
      </c>
      <c r="O218" s="195">
        <f t="shared" si="23"/>
        <v>1.2037357315807679E-2</v>
      </c>
      <c r="P218" s="170">
        <f t="shared" si="24"/>
        <v>14455</v>
      </c>
      <c r="Q218" s="171">
        <f t="shared" si="25"/>
        <v>14281</v>
      </c>
      <c r="R218" s="171">
        <f t="shared" si="26"/>
        <v>174</v>
      </c>
      <c r="S218" s="187">
        <f t="shared" si="27"/>
        <v>1.2037357315807679E-2</v>
      </c>
      <c r="T218" s="248"/>
    </row>
    <row r="219" spans="1:20" ht="29" x14ac:dyDescent="0.2">
      <c r="A219" s="186" t="s">
        <v>414</v>
      </c>
      <c r="B219" s="175" t="s">
        <v>209</v>
      </c>
      <c r="C219" s="176" t="s">
        <v>210</v>
      </c>
      <c r="D219" s="168"/>
      <c r="E219" s="169"/>
      <c r="F219" s="169"/>
      <c r="G219" s="169"/>
      <c r="H219" s="192" t="str">
        <f t="shared" si="21"/>
        <v/>
      </c>
      <c r="I219" s="234">
        <v>8370</v>
      </c>
      <c r="J219" s="138">
        <v>5445</v>
      </c>
      <c r="K219" s="138">
        <v>1493</v>
      </c>
      <c r="L219" s="178">
        <f t="shared" si="22"/>
        <v>0.27419651056014693</v>
      </c>
      <c r="M219" s="235">
        <v>45</v>
      </c>
      <c r="N219" s="138">
        <v>2880</v>
      </c>
      <c r="O219" s="195">
        <f t="shared" si="23"/>
        <v>0.34408602150537637</v>
      </c>
      <c r="P219" s="170">
        <f t="shared" si="24"/>
        <v>8370</v>
      </c>
      <c r="Q219" s="171">
        <f t="shared" si="25"/>
        <v>5490</v>
      </c>
      <c r="R219" s="171">
        <f t="shared" si="26"/>
        <v>2880</v>
      </c>
      <c r="S219" s="187">
        <f t="shared" si="27"/>
        <v>0.34408602150537637</v>
      </c>
      <c r="T219" s="248"/>
    </row>
    <row r="220" spans="1:20" x14ac:dyDescent="0.2">
      <c r="A220" s="186" t="s">
        <v>414</v>
      </c>
      <c r="B220" s="175" t="s">
        <v>212</v>
      </c>
      <c r="C220" s="176" t="s">
        <v>214</v>
      </c>
      <c r="D220" s="168"/>
      <c r="E220" s="169"/>
      <c r="F220" s="169"/>
      <c r="G220" s="169"/>
      <c r="H220" s="192" t="str">
        <f t="shared" si="21"/>
        <v/>
      </c>
      <c r="I220" s="234">
        <v>3035</v>
      </c>
      <c r="J220" s="138">
        <v>3026</v>
      </c>
      <c r="K220" s="138">
        <v>1183</v>
      </c>
      <c r="L220" s="178">
        <f t="shared" si="22"/>
        <v>0.39094514210178455</v>
      </c>
      <c r="M220" s="235"/>
      <c r="N220" s="138">
        <v>9</v>
      </c>
      <c r="O220" s="195">
        <f t="shared" si="23"/>
        <v>2.9654036243822075E-3</v>
      </c>
      <c r="P220" s="170">
        <f t="shared" si="24"/>
        <v>3035</v>
      </c>
      <c r="Q220" s="171">
        <f t="shared" si="25"/>
        <v>3026</v>
      </c>
      <c r="R220" s="171">
        <f t="shared" si="26"/>
        <v>9</v>
      </c>
      <c r="S220" s="187">
        <f t="shared" si="27"/>
        <v>2.9654036243822075E-3</v>
      </c>
      <c r="T220" s="248"/>
    </row>
    <row r="221" spans="1:20" x14ac:dyDescent="0.2">
      <c r="A221" s="186" t="s">
        <v>414</v>
      </c>
      <c r="B221" s="175" t="s">
        <v>217</v>
      </c>
      <c r="C221" s="176" t="s">
        <v>218</v>
      </c>
      <c r="D221" s="168"/>
      <c r="E221" s="169"/>
      <c r="F221" s="169"/>
      <c r="G221" s="169"/>
      <c r="H221" s="192" t="str">
        <f t="shared" si="21"/>
        <v/>
      </c>
      <c r="I221" s="234">
        <v>237</v>
      </c>
      <c r="J221" s="138">
        <v>232</v>
      </c>
      <c r="K221" s="138">
        <v>66</v>
      </c>
      <c r="L221" s="178">
        <f t="shared" si="22"/>
        <v>0.28448275862068967</v>
      </c>
      <c r="M221" s="235">
        <v>4</v>
      </c>
      <c r="N221" s="138">
        <v>1</v>
      </c>
      <c r="O221" s="195">
        <f t="shared" si="23"/>
        <v>4.2194092827004216E-3</v>
      </c>
      <c r="P221" s="170">
        <f t="shared" si="24"/>
        <v>237</v>
      </c>
      <c r="Q221" s="171">
        <f t="shared" si="25"/>
        <v>236</v>
      </c>
      <c r="R221" s="171">
        <f t="shared" si="26"/>
        <v>1</v>
      </c>
      <c r="S221" s="187">
        <f t="shared" si="27"/>
        <v>4.2194092827004216E-3</v>
      </c>
      <c r="T221" s="248"/>
    </row>
    <row r="222" spans="1:20" ht="29" x14ac:dyDescent="0.2">
      <c r="A222" s="186" t="s">
        <v>414</v>
      </c>
      <c r="B222" s="175" t="s">
        <v>217</v>
      </c>
      <c r="C222" s="176" t="s">
        <v>219</v>
      </c>
      <c r="D222" s="168"/>
      <c r="E222" s="169"/>
      <c r="F222" s="169"/>
      <c r="G222" s="169"/>
      <c r="H222" s="192" t="str">
        <f t="shared" si="21"/>
        <v/>
      </c>
      <c r="I222" s="234">
        <v>249</v>
      </c>
      <c r="J222" s="138">
        <v>237</v>
      </c>
      <c r="K222" s="138">
        <v>31</v>
      </c>
      <c r="L222" s="178">
        <f t="shared" si="22"/>
        <v>0.13080168776371309</v>
      </c>
      <c r="M222" s="235"/>
      <c r="N222" s="138">
        <v>12</v>
      </c>
      <c r="O222" s="195">
        <f t="shared" si="23"/>
        <v>4.8192771084337352E-2</v>
      </c>
      <c r="P222" s="170">
        <f t="shared" si="24"/>
        <v>249</v>
      </c>
      <c r="Q222" s="171">
        <f t="shared" si="25"/>
        <v>237</v>
      </c>
      <c r="R222" s="171">
        <f t="shared" si="26"/>
        <v>12</v>
      </c>
      <c r="S222" s="187">
        <f t="shared" si="27"/>
        <v>4.8192771084337352E-2</v>
      </c>
      <c r="T222" s="248"/>
    </row>
    <row r="223" spans="1:20" x14ac:dyDescent="0.2">
      <c r="A223" s="186" t="s">
        <v>414</v>
      </c>
      <c r="B223" s="175" t="s">
        <v>217</v>
      </c>
      <c r="C223" s="176" t="s">
        <v>221</v>
      </c>
      <c r="D223" s="168"/>
      <c r="E223" s="169"/>
      <c r="F223" s="169"/>
      <c r="G223" s="169"/>
      <c r="H223" s="192" t="str">
        <f t="shared" si="21"/>
        <v/>
      </c>
      <c r="I223" s="234">
        <v>342</v>
      </c>
      <c r="J223" s="138">
        <v>321</v>
      </c>
      <c r="K223" s="138">
        <v>12</v>
      </c>
      <c r="L223" s="178">
        <f t="shared" si="22"/>
        <v>3.7383177570093455E-2</v>
      </c>
      <c r="M223" s="235"/>
      <c r="N223" s="138">
        <v>21</v>
      </c>
      <c r="O223" s="195">
        <f t="shared" si="23"/>
        <v>6.1403508771929821E-2</v>
      </c>
      <c r="P223" s="170">
        <f t="shared" si="24"/>
        <v>342</v>
      </c>
      <c r="Q223" s="171">
        <f t="shared" si="25"/>
        <v>321</v>
      </c>
      <c r="R223" s="171">
        <f t="shared" si="26"/>
        <v>21</v>
      </c>
      <c r="S223" s="187">
        <f t="shared" si="27"/>
        <v>6.1403508771929821E-2</v>
      </c>
      <c r="T223" s="248"/>
    </row>
    <row r="224" spans="1:20" x14ac:dyDescent="0.2">
      <c r="A224" s="186" t="s">
        <v>414</v>
      </c>
      <c r="B224" s="175" t="s">
        <v>217</v>
      </c>
      <c r="C224" s="176" t="s">
        <v>223</v>
      </c>
      <c r="D224" s="168"/>
      <c r="E224" s="169"/>
      <c r="F224" s="169"/>
      <c r="G224" s="169"/>
      <c r="H224" s="192" t="str">
        <f t="shared" si="21"/>
        <v/>
      </c>
      <c r="I224" s="234">
        <v>214</v>
      </c>
      <c r="J224" s="138">
        <v>212</v>
      </c>
      <c r="K224" s="138">
        <v>44</v>
      </c>
      <c r="L224" s="178">
        <f t="shared" si="22"/>
        <v>0.20754716981132076</v>
      </c>
      <c r="M224" s="235">
        <v>2</v>
      </c>
      <c r="N224" s="138"/>
      <c r="O224" s="195">
        <f t="shared" si="23"/>
        <v>0</v>
      </c>
      <c r="P224" s="170">
        <f t="shared" si="24"/>
        <v>214</v>
      </c>
      <c r="Q224" s="171">
        <f t="shared" si="25"/>
        <v>214</v>
      </c>
      <c r="R224" s="171" t="str">
        <f t="shared" si="26"/>
        <v/>
      </c>
      <c r="S224" s="187" t="str">
        <f t="shared" si="27"/>
        <v/>
      </c>
      <c r="T224" s="248"/>
    </row>
    <row r="225" spans="1:20" x14ac:dyDescent="0.2">
      <c r="A225" s="186" t="s">
        <v>414</v>
      </c>
      <c r="B225" s="175" t="s">
        <v>224</v>
      </c>
      <c r="C225" s="176" t="s">
        <v>225</v>
      </c>
      <c r="D225" s="168"/>
      <c r="E225" s="169"/>
      <c r="F225" s="169"/>
      <c r="G225" s="169"/>
      <c r="H225" s="192" t="str">
        <f t="shared" si="21"/>
        <v/>
      </c>
      <c r="I225" s="234">
        <v>4749</v>
      </c>
      <c r="J225" s="138">
        <v>3754</v>
      </c>
      <c r="K225" s="138">
        <v>814</v>
      </c>
      <c r="L225" s="178">
        <f t="shared" si="22"/>
        <v>0.21683537559936067</v>
      </c>
      <c r="M225" s="235">
        <v>2</v>
      </c>
      <c r="N225" s="138">
        <v>993</v>
      </c>
      <c r="O225" s="195">
        <f t="shared" si="23"/>
        <v>0.20909665192672142</v>
      </c>
      <c r="P225" s="170">
        <f t="shared" si="24"/>
        <v>4749</v>
      </c>
      <c r="Q225" s="171">
        <f t="shared" si="25"/>
        <v>3756</v>
      </c>
      <c r="R225" s="171">
        <f t="shared" si="26"/>
        <v>993</v>
      </c>
      <c r="S225" s="187">
        <f t="shared" si="27"/>
        <v>0.20909665192672142</v>
      </c>
      <c r="T225" s="248"/>
    </row>
    <row r="226" spans="1:20" x14ac:dyDescent="0.2">
      <c r="A226" s="186" t="s">
        <v>414</v>
      </c>
      <c r="B226" s="175" t="s">
        <v>539</v>
      </c>
      <c r="C226" s="176" t="s">
        <v>228</v>
      </c>
      <c r="D226" s="168"/>
      <c r="E226" s="169"/>
      <c r="F226" s="169"/>
      <c r="G226" s="169"/>
      <c r="H226" s="192" t="str">
        <f t="shared" si="21"/>
        <v/>
      </c>
      <c r="I226" s="234">
        <v>1550</v>
      </c>
      <c r="J226" s="138">
        <v>1329</v>
      </c>
      <c r="K226" s="138">
        <v>39</v>
      </c>
      <c r="L226" s="178">
        <f t="shared" si="22"/>
        <v>2.9345372460496615E-2</v>
      </c>
      <c r="M226" s="235"/>
      <c r="N226" s="138">
        <v>221</v>
      </c>
      <c r="O226" s="195">
        <f t="shared" si="23"/>
        <v>0.14258064516129032</v>
      </c>
      <c r="P226" s="170">
        <f t="shared" si="24"/>
        <v>1550</v>
      </c>
      <c r="Q226" s="171">
        <f t="shared" si="25"/>
        <v>1329</v>
      </c>
      <c r="R226" s="171">
        <f t="shared" si="26"/>
        <v>221</v>
      </c>
      <c r="S226" s="187">
        <f t="shared" si="27"/>
        <v>0.14258064516129032</v>
      </c>
      <c r="T226" s="248"/>
    </row>
    <row r="227" spans="1:20" x14ac:dyDescent="0.2">
      <c r="A227" s="186" t="s">
        <v>414</v>
      </c>
      <c r="B227" s="175" t="s">
        <v>230</v>
      </c>
      <c r="C227" s="176" t="s">
        <v>251</v>
      </c>
      <c r="D227" s="168"/>
      <c r="E227" s="169"/>
      <c r="F227" s="169"/>
      <c r="G227" s="169"/>
      <c r="H227" s="192" t="str">
        <f t="shared" si="21"/>
        <v/>
      </c>
      <c r="I227" s="234">
        <v>192</v>
      </c>
      <c r="J227" s="138">
        <v>179</v>
      </c>
      <c r="K227" s="138">
        <v>71</v>
      </c>
      <c r="L227" s="178">
        <f t="shared" si="22"/>
        <v>0.39664804469273746</v>
      </c>
      <c r="M227" s="235"/>
      <c r="N227" s="138">
        <v>13</v>
      </c>
      <c r="O227" s="195">
        <f t="shared" si="23"/>
        <v>6.7708333333333329E-2</v>
      </c>
      <c r="P227" s="170">
        <f t="shared" si="24"/>
        <v>192</v>
      </c>
      <c r="Q227" s="171">
        <f t="shared" si="25"/>
        <v>179</v>
      </c>
      <c r="R227" s="171">
        <f t="shared" si="26"/>
        <v>13</v>
      </c>
      <c r="S227" s="187">
        <f t="shared" si="27"/>
        <v>6.7708333333333329E-2</v>
      </c>
      <c r="T227" s="248"/>
    </row>
    <row r="228" spans="1:20" x14ac:dyDescent="0.2">
      <c r="A228" s="186" t="s">
        <v>415</v>
      </c>
      <c r="B228" s="175" t="s">
        <v>11</v>
      </c>
      <c r="C228" s="176" t="s">
        <v>12</v>
      </c>
      <c r="D228" s="168"/>
      <c r="E228" s="169"/>
      <c r="F228" s="169"/>
      <c r="G228" s="169"/>
      <c r="H228" s="192" t="str">
        <f t="shared" si="21"/>
        <v/>
      </c>
      <c r="I228" s="234">
        <v>3</v>
      </c>
      <c r="J228" s="138">
        <v>2</v>
      </c>
      <c r="K228" s="138">
        <v>1</v>
      </c>
      <c r="L228" s="178">
        <f t="shared" si="22"/>
        <v>0.5</v>
      </c>
      <c r="M228" s="235"/>
      <c r="N228" s="138">
        <v>1</v>
      </c>
      <c r="O228" s="195">
        <f t="shared" si="23"/>
        <v>0.33333333333333331</v>
      </c>
      <c r="P228" s="170">
        <f t="shared" si="24"/>
        <v>3</v>
      </c>
      <c r="Q228" s="171">
        <f t="shared" si="25"/>
        <v>2</v>
      </c>
      <c r="R228" s="171">
        <f t="shared" si="26"/>
        <v>1</v>
      </c>
      <c r="S228" s="187">
        <f t="shared" si="27"/>
        <v>0.33333333333333331</v>
      </c>
      <c r="T228" s="248"/>
    </row>
    <row r="229" spans="1:20" x14ac:dyDescent="0.2">
      <c r="A229" s="186" t="s">
        <v>415</v>
      </c>
      <c r="B229" s="175" t="s">
        <v>15</v>
      </c>
      <c r="C229" s="176" t="s">
        <v>16</v>
      </c>
      <c r="D229" s="168"/>
      <c r="E229" s="169"/>
      <c r="F229" s="169"/>
      <c r="G229" s="169"/>
      <c r="H229" s="192" t="str">
        <f t="shared" si="21"/>
        <v/>
      </c>
      <c r="I229" s="234">
        <v>1477</v>
      </c>
      <c r="J229" s="138">
        <v>1114</v>
      </c>
      <c r="K229" s="138">
        <v>221</v>
      </c>
      <c r="L229" s="178">
        <f t="shared" si="22"/>
        <v>0.19838420107719928</v>
      </c>
      <c r="M229" s="235">
        <v>1</v>
      </c>
      <c r="N229" s="138">
        <v>333</v>
      </c>
      <c r="O229" s="195">
        <f t="shared" si="23"/>
        <v>0.22997237569060774</v>
      </c>
      <c r="P229" s="170">
        <f t="shared" si="24"/>
        <v>1477</v>
      </c>
      <c r="Q229" s="171">
        <f t="shared" si="25"/>
        <v>1115</v>
      </c>
      <c r="R229" s="171">
        <f t="shared" si="26"/>
        <v>333</v>
      </c>
      <c r="S229" s="187">
        <f t="shared" si="27"/>
        <v>0.22997237569060774</v>
      </c>
      <c r="T229" s="248"/>
    </row>
    <row r="230" spans="1:20" x14ac:dyDescent="0.2">
      <c r="A230" s="186" t="s">
        <v>415</v>
      </c>
      <c r="B230" s="175" t="s">
        <v>19</v>
      </c>
      <c r="C230" s="176" t="s">
        <v>20</v>
      </c>
      <c r="D230" s="168"/>
      <c r="E230" s="169"/>
      <c r="F230" s="169"/>
      <c r="G230" s="169"/>
      <c r="H230" s="192" t="str">
        <f t="shared" si="21"/>
        <v/>
      </c>
      <c r="I230" s="234">
        <v>6</v>
      </c>
      <c r="J230" s="138">
        <v>8</v>
      </c>
      <c r="K230" s="138">
        <v>5</v>
      </c>
      <c r="L230" s="178">
        <f t="shared" si="22"/>
        <v>0.625</v>
      </c>
      <c r="M230" s="235"/>
      <c r="N230" s="138"/>
      <c r="O230" s="195">
        <f t="shared" si="23"/>
        <v>0</v>
      </c>
      <c r="P230" s="170">
        <f t="shared" si="24"/>
        <v>6</v>
      </c>
      <c r="Q230" s="171">
        <f t="shared" si="25"/>
        <v>8</v>
      </c>
      <c r="R230" s="171" t="str">
        <f t="shared" si="26"/>
        <v/>
      </c>
      <c r="S230" s="187" t="str">
        <f t="shared" si="27"/>
        <v/>
      </c>
      <c r="T230" s="248"/>
    </row>
    <row r="231" spans="1:20" x14ac:dyDescent="0.2">
      <c r="A231" s="186" t="s">
        <v>415</v>
      </c>
      <c r="B231" s="175" t="s">
        <v>314</v>
      </c>
      <c r="C231" s="176" t="s">
        <v>315</v>
      </c>
      <c r="D231" s="168"/>
      <c r="E231" s="169"/>
      <c r="F231" s="169"/>
      <c r="G231" s="169"/>
      <c r="H231" s="192" t="str">
        <f t="shared" si="21"/>
        <v/>
      </c>
      <c r="I231" s="234">
        <v>161</v>
      </c>
      <c r="J231" s="138">
        <v>124</v>
      </c>
      <c r="K231" s="138">
        <v>19</v>
      </c>
      <c r="L231" s="178">
        <f t="shared" si="22"/>
        <v>0.15322580645161291</v>
      </c>
      <c r="M231" s="235"/>
      <c r="N231" s="138">
        <v>23</v>
      </c>
      <c r="O231" s="195">
        <f t="shared" si="23"/>
        <v>0.15646258503401361</v>
      </c>
      <c r="P231" s="170">
        <f t="shared" si="24"/>
        <v>161</v>
      </c>
      <c r="Q231" s="171">
        <f t="shared" si="25"/>
        <v>124</v>
      </c>
      <c r="R231" s="171">
        <f t="shared" si="26"/>
        <v>23</v>
      </c>
      <c r="S231" s="187">
        <f t="shared" si="27"/>
        <v>0.15646258503401361</v>
      </c>
      <c r="T231" s="248"/>
    </row>
    <row r="232" spans="1:20" x14ac:dyDescent="0.2">
      <c r="A232" s="186" t="s">
        <v>415</v>
      </c>
      <c r="B232" s="175" t="s">
        <v>40</v>
      </c>
      <c r="C232" s="176" t="s">
        <v>41</v>
      </c>
      <c r="D232" s="168"/>
      <c r="E232" s="169"/>
      <c r="F232" s="169"/>
      <c r="G232" s="169"/>
      <c r="H232" s="192" t="str">
        <f t="shared" si="21"/>
        <v/>
      </c>
      <c r="I232" s="234">
        <v>60</v>
      </c>
      <c r="J232" s="138">
        <v>56</v>
      </c>
      <c r="K232" s="138"/>
      <c r="L232" s="178">
        <f t="shared" si="22"/>
        <v>0</v>
      </c>
      <c r="M232" s="235"/>
      <c r="N232" s="138">
        <v>3</v>
      </c>
      <c r="O232" s="195">
        <f t="shared" si="23"/>
        <v>5.0847457627118647E-2</v>
      </c>
      <c r="P232" s="170">
        <f t="shared" si="24"/>
        <v>60</v>
      </c>
      <c r="Q232" s="171">
        <f t="shared" si="25"/>
        <v>56</v>
      </c>
      <c r="R232" s="171">
        <f t="shared" si="26"/>
        <v>3</v>
      </c>
      <c r="S232" s="187">
        <f t="shared" si="27"/>
        <v>5.0847457627118647E-2</v>
      </c>
      <c r="T232" s="248"/>
    </row>
    <row r="233" spans="1:20" ht="29" x14ac:dyDescent="0.2">
      <c r="A233" s="186" t="s">
        <v>415</v>
      </c>
      <c r="B233" s="175" t="s">
        <v>40</v>
      </c>
      <c r="C233" s="176" t="s">
        <v>43</v>
      </c>
      <c r="D233" s="168"/>
      <c r="E233" s="169"/>
      <c r="F233" s="169"/>
      <c r="G233" s="169"/>
      <c r="H233" s="192" t="str">
        <f t="shared" si="21"/>
        <v/>
      </c>
      <c r="I233" s="234">
        <v>1892</v>
      </c>
      <c r="J233" s="138">
        <v>1506</v>
      </c>
      <c r="K233" s="138">
        <v>734</v>
      </c>
      <c r="L233" s="178">
        <f t="shared" si="22"/>
        <v>0.48738379814077026</v>
      </c>
      <c r="M233" s="235"/>
      <c r="N233" s="138">
        <v>240</v>
      </c>
      <c r="O233" s="195">
        <f t="shared" si="23"/>
        <v>0.13745704467353953</v>
      </c>
      <c r="P233" s="170">
        <f t="shared" si="24"/>
        <v>1892</v>
      </c>
      <c r="Q233" s="171">
        <f t="shared" si="25"/>
        <v>1506</v>
      </c>
      <c r="R233" s="171">
        <f t="shared" si="26"/>
        <v>240</v>
      </c>
      <c r="S233" s="187">
        <f t="shared" si="27"/>
        <v>0.13745704467353953</v>
      </c>
      <c r="T233" s="248"/>
    </row>
    <row r="234" spans="1:20" x14ac:dyDescent="0.2">
      <c r="A234" s="186" t="s">
        <v>415</v>
      </c>
      <c r="B234" s="175" t="s">
        <v>40</v>
      </c>
      <c r="C234" s="176" t="s">
        <v>44</v>
      </c>
      <c r="D234" s="168"/>
      <c r="E234" s="169"/>
      <c r="F234" s="169"/>
      <c r="G234" s="169"/>
      <c r="H234" s="192" t="str">
        <f t="shared" si="21"/>
        <v/>
      </c>
      <c r="I234" s="234">
        <v>6</v>
      </c>
      <c r="J234" s="138">
        <v>6</v>
      </c>
      <c r="K234" s="138">
        <v>1</v>
      </c>
      <c r="L234" s="178">
        <f t="shared" si="22"/>
        <v>0.16666666666666666</v>
      </c>
      <c r="M234" s="235"/>
      <c r="N234" s="138"/>
      <c r="O234" s="195">
        <f t="shared" si="23"/>
        <v>0</v>
      </c>
      <c r="P234" s="170">
        <f t="shared" si="24"/>
        <v>6</v>
      </c>
      <c r="Q234" s="171">
        <f t="shared" si="25"/>
        <v>6</v>
      </c>
      <c r="R234" s="171" t="str">
        <f t="shared" si="26"/>
        <v/>
      </c>
      <c r="S234" s="187" t="str">
        <f t="shared" si="27"/>
        <v/>
      </c>
      <c r="T234" s="248"/>
    </row>
    <row r="235" spans="1:20" x14ac:dyDescent="0.2">
      <c r="A235" s="186" t="s">
        <v>415</v>
      </c>
      <c r="B235" s="175" t="s">
        <v>59</v>
      </c>
      <c r="C235" s="176" t="s">
        <v>266</v>
      </c>
      <c r="D235" s="168">
        <v>7</v>
      </c>
      <c r="E235" s="169">
        <v>7</v>
      </c>
      <c r="F235" s="169">
        <v>2</v>
      </c>
      <c r="G235" s="169"/>
      <c r="H235" s="192">
        <f t="shared" si="21"/>
        <v>0</v>
      </c>
      <c r="I235" s="234">
        <v>1391</v>
      </c>
      <c r="J235" s="138">
        <v>1328</v>
      </c>
      <c r="K235" s="138">
        <v>429</v>
      </c>
      <c r="L235" s="178">
        <f t="shared" si="22"/>
        <v>0.32304216867469882</v>
      </c>
      <c r="M235" s="235">
        <v>2</v>
      </c>
      <c r="N235" s="138">
        <v>1</v>
      </c>
      <c r="O235" s="195">
        <f t="shared" si="23"/>
        <v>7.513148009015778E-4</v>
      </c>
      <c r="P235" s="170">
        <f t="shared" si="24"/>
        <v>1398</v>
      </c>
      <c r="Q235" s="171">
        <f t="shared" si="25"/>
        <v>1337</v>
      </c>
      <c r="R235" s="171">
        <f t="shared" si="26"/>
        <v>1</v>
      </c>
      <c r="S235" s="187">
        <f t="shared" si="27"/>
        <v>7.4738415545590436E-4</v>
      </c>
      <c r="T235" s="248"/>
    </row>
    <row r="236" spans="1:20" x14ac:dyDescent="0.2">
      <c r="A236" s="186" t="s">
        <v>415</v>
      </c>
      <c r="B236" s="175" t="s">
        <v>63</v>
      </c>
      <c r="C236" s="176" t="s">
        <v>64</v>
      </c>
      <c r="D236" s="168">
        <v>1</v>
      </c>
      <c r="E236" s="169"/>
      <c r="F236" s="169"/>
      <c r="G236" s="169"/>
      <c r="H236" s="192" t="str">
        <f t="shared" si="21"/>
        <v/>
      </c>
      <c r="I236" s="234">
        <v>1560</v>
      </c>
      <c r="J236" s="138">
        <v>1170</v>
      </c>
      <c r="K236" s="138">
        <v>680</v>
      </c>
      <c r="L236" s="178">
        <f t="shared" si="22"/>
        <v>0.58119658119658124</v>
      </c>
      <c r="M236" s="235">
        <v>2</v>
      </c>
      <c r="N236" s="138">
        <v>361</v>
      </c>
      <c r="O236" s="195">
        <f t="shared" si="23"/>
        <v>0.2354859752120026</v>
      </c>
      <c r="P236" s="170">
        <f t="shared" si="24"/>
        <v>1561</v>
      </c>
      <c r="Q236" s="171">
        <f t="shared" si="25"/>
        <v>1172</v>
      </c>
      <c r="R236" s="171">
        <f t="shared" si="26"/>
        <v>361</v>
      </c>
      <c r="S236" s="187">
        <f t="shared" si="27"/>
        <v>0.2354859752120026</v>
      </c>
      <c r="T236" s="248"/>
    </row>
    <row r="237" spans="1:20" x14ac:dyDescent="0.2">
      <c r="A237" s="186" t="s">
        <v>415</v>
      </c>
      <c r="B237" s="175" t="s">
        <v>72</v>
      </c>
      <c r="C237" s="176" t="s">
        <v>244</v>
      </c>
      <c r="D237" s="168"/>
      <c r="E237" s="169"/>
      <c r="F237" s="169"/>
      <c r="G237" s="169"/>
      <c r="H237" s="192" t="str">
        <f t="shared" si="21"/>
        <v/>
      </c>
      <c r="I237" s="234">
        <v>11</v>
      </c>
      <c r="J237" s="138">
        <v>7</v>
      </c>
      <c r="K237" s="138"/>
      <c r="L237" s="178">
        <f t="shared" si="22"/>
        <v>0</v>
      </c>
      <c r="M237" s="235"/>
      <c r="N237" s="138">
        <v>1</v>
      </c>
      <c r="O237" s="195">
        <f t="shared" si="23"/>
        <v>0.125</v>
      </c>
      <c r="P237" s="170">
        <f t="shared" si="24"/>
        <v>11</v>
      </c>
      <c r="Q237" s="171">
        <f t="shared" si="25"/>
        <v>7</v>
      </c>
      <c r="R237" s="171">
        <f t="shared" si="26"/>
        <v>1</v>
      </c>
      <c r="S237" s="187">
        <f t="shared" si="27"/>
        <v>0.125</v>
      </c>
      <c r="T237" s="248"/>
    </row>
    <row r="238" spans="1:20" x14ac:dyDescent="0.2">
      <c r="A238" s="186" t="s">
        <v>415</v>
      </c>
      <c r="B238" s="175" t="s">
        <v>76</v>
      </c>
      <c r="C238" s="176" t="s">
        <v>77</v>
      </c>
      <c r="D238" s="168"/>
      <c r="E238" s="169"/>
      <c r="F238" s="169"/>
      <c r="G238" s="169"/>
      <c r="H238" s="192" t="str">
        <f t="shared" si="21"/>
        <v/>
      </c>
      <c r="I238" s="234">
        <v>3</v>
      </c>
      <c r="J238" s="138">
        <v>3</v>
      </c>
      <c r="K238" s="138"/>
      <c r="L238" s="178">
        <f t="shared" si="22"/>
        <v>0</v>
      </c>
      <c r="M238" s="235"/>
      <c r="N238" s="138"/>
      <c r="O238" s="195">
        <f t="shared" si="23"/>
        <v>0</v>
      </c>
      <c r="P238" s="170">
        <f t="shared" si="24"/>
        <v>3</v>
      </c>
      <c r="Q238" s="171">
        <f t="shared" si="25"/>
        <v>3</v>
      </c>
      <c r="R238" s="171" t="str">
        <f t="shared" si="26"/>
        <v/>
      </c>
      <c r="S238" s="187" t="str">
        <f t="shared" si="27"/>
        <v/>
      </c>
      <c r="T238" s="248"/>
    </row>
    <row r="239" spans="1:20" x14ac:dyDescent="0.2">
      <c r="A239" s="186" t="s">
        <v>415</v>
      </c>
      <c r="B239" s="175" t="s">
        <v>76</v>
      </c>
      <c r="C239" s="176" t="s">
        <v>416</v>
      </c>
      <c r="D239" s="168"/>
      <c r="E239" s="169"/>
      <c r="F239" s="169"/>
      <c r="G239" s="169"/>
      <c r="H239" s="192" t="str">
        <f t="shared" si="21"/>
        <v/>
      </c>
      <c r="I239" s="234">
        <v>2</v>
      </c>
      <c r="J239" s="138">
        <v>2</v>
      </c>
      <c r="K239" s="138">
        <v>2</v>
      </c>
      <c r="L239" s="178">
        <f t="shared" si="22"/>
        <v>1</v>
      </c>
      <c r="M239" s="235"/>
      <c r="N239" s="138">
        <v>1</v>
      </c>
      <c r="O239" s="195">
        <f t="shared" si="23"/>
        <v>0.33333333333333331</v>
      </c>
      <c r="P239" s="170">
        <f t="shared" si="24"/>
        <v>2</v>
      </c>
      <c r="Q239" s="171">
        <f t="shared" si="25"/>
        <v>2</v>
      </c>
      <c r="R239" s="171">
        <f t="shared" si="26"/>
        <v>1</v>
      </c>
      <c r="S239" s="187">
        <f t="shared" si="27"/>
        <v>0.33333333333333331</v>
      </c>
      <c r="T239" s="248"/>
    </row>
    <row r="240" spans="1:20" x14ac:dyDescent="0.2">
      <c r="A240" s="186" t="s">
        <v>415</v>
      </c>
      <c r="B240" s="175" t="s">
        <v>79</v>
      </c>
      <c r="C240" s="176" t="s">
        <v>80</v>
      </c>
      <c r="D240" s="168">
        <v>7</v>
      </c>
      <c r="E240" s="169">
        <v>2</v>
      </c>
      <c r="F240" s="169"/>
      <c r="G240" s="169">
        <v>2</v>
      </c>
      <c r="H240" s="192">
        <f t="shared" si="21"/>
        <v>0.5</v>
      </c>
      <c r="I240" s="234">
        <v>2068</v>
      </c>
      <c r="J240" s="138">
        <v>939</v>
      </c>
      <c r="K240" s="138">
        <v>122</v>
      </c>
      <c r="L240" s="178">
        <f t="shared" si="22"/>
        <v>0.12992545260915869</v>
      </c>
      <c r="M240" s="235">
        <v>1</v>
      </c>
      <c r="N240" s="138">
        <v>950</v>
      </c>
      <c r="O240" s="195">
        <f t="shared" si="23"/>
        <v>0.50264550264550267</v>
      </c>
      <c r="P240" s="170">
        <f t="shared" si="24"/>
        <v>2075</v>
      </c>
      <c r="Q240" s="171">
        <f t="shared" si="25"/>
        <v>942</v>
      </c>
      <c r="R240" s="171">
        <f t="shared" si="26"/>
        <v>952</v>
      </c>
      <c r="S240" s="187">
        <f t="shared" si="27"/>
        <v>0.50263991552270326</v>
      </c>
      <c r="T240" s="248"/>
    </row>
    <row r="241" spans="1:20" x14ac:dyDescent="0.2">
      <c r="A241" s="186" t="s">
        <v>415</v>
      </c>
      <c r="B241" s="175" t="s">
        <v>81</v>
      </c>
      <c r="C241" s="176" t="s">
        <v>82</v>
      </c>
      <c r="D241" s="168"/>
      <c r="E241" s="169"/>
      <c r="F241" s="169"/>
      <c r="G241" s="169"/>
      <c r="H241" s="192" t="str">
        <f t="shared" si="21"/>
        <v/>
      </c>
      <c r="I241" s="234">
        <v>2</v>
      </c>
      <c r="J241" s="138">
        <v>1</v>
      </c>
      <c r="K241" s="138"/>
      <c r="L241" s="178">
        <f t="shared" si="22"/>
        <v>0</v>
      </c>
      <c r="M241" s="235"/>
      <c r="N241" s="138"/>
      <c r="O241" s="195">
        <f t="shared" si="23"/>
        <v>0</v>
      </c>
      <c r="P241" s="170">
        <f t="shared" si="24"/>
        <v>2</v>
      </c>
      <c r="Q241" s="171">
        <f t="shared" si="25"/>
        <v>1</v>
      </c>
      <c r="R241" s="171" t="str">
        <f t="shared" si="26"/>
        <v/>
      </c>
      <c r="S241" s="187" t="str">
        <f t="shared" si="27"/>
        <v/>
      </c>
      <c r="T241" s="248"/>
    </row>
    <row r="242" spans="1:20" x14ac:dyDescent="0.2">
      <c r="A242" s="186" t="s">
        <v>415</v>
      </c>
      <c r="B242" s="175" t="s">
        <v>370</v>
      </c>
      <c r="C242" s="176" t="s">
        <v>371</v>
      </c>
      <c r="D242" s="168"/>
      <c r="E242" s="169"/>
      <c r="F242" s="169"/>
      <c r="G242" s="169"/>
      <c r="H242" s="192" t="str">
        <f t="shared" si="21"/>
        <v/>
      </c>
      <c r="I242" s="234">
        <v>42</v>
      </c>
      <c r="J242" s="138">
        <v>42</v>
      </c>
      <c r="K242" s="138">
        <v>17</v>
      </c>
      <c r="L242" s="178">
        <f t="shared" si="22"/>
        <v>0.40476190476190477</v>
      </c>
      <c r="M242" s="235"/>
      <c r="N242" s="138"/>
      <c r="O242" s="195">
        <f t="shared" si="23"/>
        <v>0</v>
      </c>
      <c r="P242" s="170">
        <f t="shared" si="24"/>
        <v>42</v>
      </c>
      <c r="Q242" s="171">
        <f t="shared" si="25"/>
        <v>42</v>
      </c>
      <c r="R242" s="171" t="str">
        <f t="shared" si="26"/>
        <v/>
      </c>
      <c r="S242" s="187" t="str">
        <f t="shared" si="27"/>
        <v/>
      </c>
      <c r="T242" s="248"/>
    </row>
    <row r="243" spans="1:20" x14ac:dyDescent="0.2">
      <c r="A243" s="186" t="s">
        <v>415</v>
      </c>
      <c r="B243" s="175" t="s">
        <v>90</v>
      </c>
      <c r="C243" s="176" t="s">
        <v>91</v>
      </c>
      <c r="D243" s="168"/>
      <c r="E243" s="169"/>
      <c r="F243" s="169"/>
      <c r="G243" s="169"/>
      <c r="H243" s="192" t="str">
        <f t="shared" si="21"/>
        <v/>
      </c>
      <c r="I243" s="234">
        <v>8033</v>
      </c>
      <c r="J243" s="138">
        <v>5941</v>
      </c>
      <c r="K243" s="138">
        <v>4249</v>
      </c>
      <c r="L243" s="178">
        <f t="shared" si="22"/>
        <v>0.71519946137013968</v>
      </c>
      <c r="M243" s="235">
        <v>2</v>
      </c>
      <c r="N243" s="138">
        <v>1446</v>
      </c>
      <c r="O243" s="195">
        <f t="shared" si="23"/>
        <v>0.19569630531871701</v>
      </c>
      <c r="P243" s="170">
        <f t="shared" si="24"/>
        <v>8033</v>
      </c>
      <c r="Q243" s="171">
        <f t="shared" si="25"/>
        <v>5943</v>
      </c>
      <c r="R243" s="171">
        <f t="shared" si="26"/>
        <v>1446</v>
      </c>
      <c r="S243" s="187">
        <f t="shared" si="27"/>
        <v>0.19569630531871701</v>
      </c>
      <c r="T243" s="248"/>
    </row>
    <row r="244" spans="1:20" x14ac:dyDescent="0.2">
      <c r="A244" s="186" t="s">
        <v>415</v>
      </c>
      <c r="B244" s="175" t="s">
        <v>96</v>
      </c>
      <c r="C244" s="176" t="s">
        <v>97</v>
      </c>
      <c r="D244" s="168"/>
      <c r="E244" s="169"/>
      <c r="F244" s="169"/>
      <c r="G244" s="169"/>
      <c r="H244" s="192" t="str">
        <f t="shared" si="21"/>
        <v/>
      </c>
      <c r="I244" s="234">
        <v>4072</v>
      </c>
      <c r="J244" s="138">
        <v>3777</v>
      </c>
      <c r="K244" s="138">
        <v>2366</v>
      </c>
      <c r="L244" s="178">
        <f t="shared" si="22"/>
        <v>0.6264230871061689</v>
      </c>
      <c r="M244" s="235"/>
      <c r="N244" s="138">
        <v>176</v>
      </c>
      <c r="O244" s="195">
        <f t="shared" si="23"/>
        <v>4.4523146976979511E-2</v>
      </c>
      <c r="P244" s="170">
        <f t="shared" si="24"/>
        <v>4072</v>
      </c>
      <c r="Q244" s="171">
        <f t="shared" si="25"/>
        <v>3777</v>
      </c>
      <c r="R244" s="171">
        <f t="shared" si="26"/>
        <v>176</v>
      </c>
      <c r="S244" s="187">
        <f t="shared" si="27"/>
        <v>4.4523146976979511E-2</v>
      </c>
      <c r="T244" s="248"/>
    </row>
    <row r="245" spans="1:20" x14ac:dyDescent="0.2">
      <c r="A245" s="186" t="s">
        <v>415</v>
      </c>
      <c r="B245" s="175" t="s">
        <v>532</v>
      </c>
      <c r="C245" s="176" t="s">
        <v>98</v>
      </c>
      <c r="D245" s="168"/>
      <c r="E245" s="169"/>
      <c r="F245" s="169"/>
      <c r="G245" s="169"/>
      <c r="H245" s="192" t="str">
        <f t="shared" si="21"/>
        <v/>
      </c>
      <c r="I245" s="234">
        <v>1760</v>
      </c>
      <c r="J245" s="138">
        <v>1364</v>
      </c>
      <c r="K245" s="138">
        <v>488</v>
      </c>
      <c r="L245" s="178">
        <f t="shared" si="22"/>
        <v>0.35777126099706746</v>
      </c>
      <c r="M245" s="235">
        <v>4</v>
      </c>
      <c r="N245" s="138">
        <v>358</v>
      </c>
      <c r="O245" s="195">
        <f t="shared" si="23"/>
        <v>0.2074159907300116</v>
      </c>
      <c r="P245" s="170">
        <f t="shared" si="24"/>
        <v>1760</v>
      </c>
      <c r="Q245" s="171">
        <f t="shared" si="25"/>
        <v>1368</v>
      </c>
      <c r="R245" s="171">
        <f t="shared" si="26"/>
        <v>358</v>
      </c>
      <c r="S245" s="187">
        <f t="shared" si="27"/>
        <v>0.2074159907300116</v>
      </c>
      <c r="T245" s="248"/>
    </row>
    <row r="246" spans="1:20" x14ac:dyDescent="0.2">
      <c r="A246" s="186" t="s">
        <v>415</v>
      </c>
      <c r="B246" s="175" t="s">
        <v>114</v>
      </c>
      <c r="C246" s="176" t="s">
        <v>115</v>
      </c>
      <c r="D246" s="168">
        <v>4</v>
      </c>
      <c r="E246" s="169">
        <v>1</v>
      </c>
      <c r="F246" s="169"/>
      <c r="G246" s="169">
        <v>1</v>
      </c>
      <c r="H246" s="192">
        <f t="shared" si="21"/>
        <v>0.5</v>
      </c>
      <c r="I246" s="234">
        <v>3019</v>
      </c>
      <c r="J246" s="138">
        <v>1717</v>
      </c>
      <c r="K246" s="138">
        <v>522</v>
      </c>
      <c r="L246" s="178">
        <f t="shared" si="22"/>
        <v>0.30401863715783345</v>
      </c>
      <c r="M246" s="235">
        <v>4</v>
      </c>
      <c r="N246" s="138">
        <v>861</v>
      </c>
      <c r="O246" s="195">
        <f t="shared" si="23"/>
        <v>0.33346243222308286</v>
      </c>
      <c r="P246" s="170">
        <f t="shared" si="24"/>
        <v>3023</v>
      </c>
      <c r="Q246" s="171">
        <f t="shared" si="25"/>
        <v>1722</v>
      </c>
      <c r="R246" s="171">
        <f t="shared" si="26"/>
        <v>862</v>
      </c>
      <c r="S246" s="187">
        <f t="shared" si="27"/>
        <v>0.33359133126934987</v>
      </c>
      <c r="T246" s="248"/>
    </row>
    <row r="247" spans="1:20" x14ac:dyDescent="0.2">
      <c r="A247" s="186" t="s">
        <v>415</v>
      </c>
      <c r="B247" s="175" t="s">
        <v>120</v>
      </c>
      <c r="C247" s="176" t="s">
        <v>121</v>
      </c>
      <c r="D247" s="168"/>
      <c r="E247" s="169"/>
      <c r="F247" s="169"/>
      <c r="G247" s="169"/>
      <c r="H247" s="192" t="str">
        <f t="shared" si="21"/>
        <v/>
      </c>
      <c r="I247" s="234">
        <v>1036</v>
      </c>
      <c r="J247" s="138">
        <v>484</v>
      </c>
      <c r="K247" s="138">
        <v>200</v>
      </c>
      <c r="L247" s="178">
        <f t="shared" si="22"/>
        <v>0.41322314049586778</v>
      </c>
      <c r="M247" s="235">
        <v>36</v>
      </c>
      <c r="N247" s="138">
        <v>492</v>
      </c>
      <c r="O247" s="195">
        <f t="shared" si="23"/>
        <v>0.48616600790513836</v>
      </c>
      <c r="P247" s="170">
        <f t="shared" si="24"/>
        <v>1036</v>
      </c>
      <c r="Q247" s="171">
        <f t="shared" si="25"/>
        <v>520</v>
      </c>
      <c r="R247" s="171">
        <f t="shared" si="26"/>
        <v>492</v>
      </c>
      <c r="S247" s="187">
        <f t="shared" si="27"/>
        <v>0.48616600790513836</v>
      </c>
      <c r="T247" s="248"/>
    </row>
    <row r="248" spans="1:20" x14ac:dyDescent="0.2">
      <c r="A248" s="186" t="s">
        <v>415</v>
      </c>
      <c r="B248" s="175" t="s">
        <v>125</v>
      </c>
      <c r="C248" s="176" t="s">
        <v>126</v>
      </c>
      <c r="D248" s="168"/>
      <c r="E248" s="169"/>
      <c r="F248" s="169"/>
      <c r="G248" s="169"/>
      <c r="H248" s="192" t="str">
        <f t="shared" si="21"/>
        <v/>
      </c>
      <c r="I248" s="234">
        <v>363</v>
      </c>
      <c r="J248" s="138">
        <v>196</v>
      </c>
      <c r="K248" s="138">
        <v>34</v>
      </c>
      <c r="L248" s="178">
        <f t="shared" si="22"/>
        <v>0.17346938775510204</v>
      </c>
      <c r="M248" s="235"/>
      <c r="N248" s="138">
        <v>155</v>
      </c>
      <c r="O248" s="195">
        <f t="shared" si="23"/>
        <v>0.44159544159544162</v>
      </c>
      <c r="P248" s="170">
        <f t="shared" si="24"/>
        <v>363</v>
      </c>
      <c r="Q248" s="171">
        <f t="shared" si="25"/>
        <v>196</v>
      </c>
      <c r="R248" s="171">
        <f t="shared" si="26"/>
        <v>155</v>
      </c>
      <c r="S248" s="187">
        <f t="shared" si="27"/>
        <v>0.44159544159544162</v>
      </c>
      <c r="T248" s="248"/>
    </row>
    <row r="249" spans="1:20" x14ac:dyDescent="0.2">
      <c r="A249" s="186" t="s">
        <v>415</v>
      </c>
      <c r="B249" s="175" t="s">
        <v>128</v>
      </c>
      <c r="C249" s="176" t="s">
        <v>129</v>
      </c>
      <c r="D249" s="168">
        <v>2</v>
      </c>
      <c r="E249" s="169">
        <v>1</v>
      </c>
      <c r="F249" s="169">
        <v>1</v>
      </c>
      <c r="G249" s="169">
        <v>1</v>
      </c>
      <c r="H249" s="192">
        <f t="shared" si="21"/>
        <v>0.5</v>
      </c>
      <c r="I249" s="234">
        <v>63</v>
      </c>
      <c r="J249" s="138">
        <v>53</v>
      </c>
      <c r="K249" s="138">
        <v>44</v>
      </c>
      <c r="L249" s="178">
        <f t="shared" si="22"/>
        <v>0.83018867924528306</v>
      </c>
      <c r="M249" s="235"/>
      <c r="N249" s="138">
        <v>4</v>
      </c>
      <c r="O249" s="195">
        <f t="shared" si="23"/>
        <v>7.0175438596491224E-2</v>
      </c>
      <c r="P249" s="170">
        <f t="shared" si="24"/>
        <v>65</v>
      </c>
      <c r="Q249" s="171">
        <f t="shared" si="25"/>
        <v>54</v>
      </c>
      <c r="R249" s="171">
        <f t="shared" si="26"/>
        <v>5</v>
      </c>
      <c r="S249" s="187">
        <f t="shared" si="27"/>
        <v>8.4745762711864403E-2</v>
      </c>
      <c r="T249" s="248"/>
    </row>
    <row r="250" spans="1:20" x14ac:dyDescent="0.2">
      <c r="A250" s="186" t="s">
        <v>415</v>
      </c>
      <c r="B250" s="175" t="s">
        <v>138</v>
      </c>
      <c r="C250" s="176" t="s">
        <v>140</v>
      </c>
      <c r="D250" s="168"/>
      <c r="E250" s="169"/>
      <c r="F250" s="169"/>
      <c r="G250" s="169"/>
      <c r="H250" s="192" t="str">
        <f t="shared" si="21"/>
        <v/>
      </c>
      <c r="I250" s="234">
        <v>8</v>
      </c>
      <c r="J250" s="138">
        <v>8</v>
      </c>
      <c r="K250" s="138"/>
      <c r="L250" s="178">
        <f t="shared" si="22"/>
        <v>0</v>
      </c>
      <c r="M250" s="235"/>
      <c r="N250" s="138"/>
      <c r="O250" s="195">
        <f t="shared" si="23"/>
        <v>0</v>
      </c>
      <c r="P250" s="170">
        <f t="shared" si="24"/>
        <v>8</v>
      </c>
      <c r="Q250" s="171">
        <f t="shared" si="25"/>
        <v>8</v>
      </c>
      <c r="R250" s="171" t="str">
        <f t="shared" si="26"/>
        <v/>
      </c>
      <c r="S250" s="187" t="str">
        <f t="shared" si="27"/>
        <v/>
      </c>
      <c r="T250" s="248"/>
    </row>
    <row r="251" spans="1:20" x14ac:dyDescent="0.2">
      <c r="A251" s="186" t="s">
        <v>415</v>
      </c>
      <c r="B251" s="175" t="s">
        <v>145</v>
      </c>
      <c r="C251" s="176" t="s">
        <v>146</v>
      </c>
      <c r="D251" s="168"/>
      <c r="E251" s="169"/>
      <c r="F251" s="169"/>
      <c r="G251" s="169"/>
      <c r="H251" s="192" t="str">
        <f t="shared" si="21"/>
        <v/>
      </c>
      <c r="I251" s="234">
        <v>1745</v>
      </c>
      <c r="J251" s="138">
        <v>588</v>
      </c>
      <c r="K251" s="138">
        <v>147</v>
      </c>
      <c r="L251" s="178">
        <f t="shared" si="22"/>
        <v>0.25</v>
      </c>
      <c r="M251" s="235">
        <v>1</v>
      </c>
      <c r="N251" s="138">
        <v>1113</v>
      </c>
      <c r="O251" s="195">
        <f t="shared" si="23"/>
        <v>0.65393654524089306</v>
      </c>
      <c r="P251" s="170">
        <f t="shared" si="24"/>
        <v>1745</v>
      </c>
      <c r="Q251" s="171">
        <f t="shared" si="25"/>
        <v>589</v>
      </c>
      <c r="R251" s="171">
        <f t="shared" si="26"/>
        <v>1113</v>
      </c>
      <c r="S251" s="187">
        <f t="shared" si="27"/>
        <v>0.65393654524089306</v>
      </c>
      <c r="T251" s="248"/>
    </row>
    <row r="252" spans="1:20" x14ac:dyDescent="0.2">
      <c r="A252" s="186" t="s">
        <v>415</v>
      </c>
      <c r="B252" s="175" t="s">
        <v>147</v>
      </c>
      <c r="C252" s="176" t="s">
        <v>148</v>
      </c>
      <c r="D252" s="168"/>
      <c r="E252" s="169"/>
      <c r="F252" s="169"/>
      <c r="G252" s="169"/>
      <c r="H252" s="192" t="str">
        <f t="shared" si="21"/>
        <v/>
      </c>
      <c r="I252" s="234">
        <v>3</v>
      </c>
      <c r="J252" s="138">
        <v>3</v>
      </c>
      <c r="K252" s="138">
        <v>1</v>
      </c>
      <c r="L252" s="178">
        <f t="shared" si="22"/>
        <v>0.33333333333333331</v>
      </c>
      <c r="M252" s="235"/>
      <c r="N252" s="138"/>
      <c r="O252" s="195">
        <f t="shared" si="23"/>
        <v>0</v>
      </c>
      <c r="P252" s="170">
        <f t="shared" si="24"/>
        <v>3</v>
      </c>
      <c r="Q252" s="171">
        <f t="shared" si="25"/>
        <v>3</v>
      </c>
      <c r="R252" s="171" t="str">
        <f t="shared" si="26"/>
        <v/>
      </c>
      <c r="S252" s="187" t="str">
        <f t="shared" si="27"/>
        <v/>
      </c>
      <c r="T252" s="248"/>
    </row>
    <row r="253" spans="1:20" x14ac:dyDescent="0.2">
      <c r="A253" s="186" t="s">
        <v>415</v>
      </c>
      <c r="B253" s="175" t="s">
        <v>151</v>
      </c>
      <c r="C253" s="176" t="s">
        <v>152</v>
      </c>
      <c r="D253" s="168"/>
      <c r="E253" s="169"/>
      <c r="F253" s="169"/>
      <c r="G253" s="169"/>
      <c r="H253" s="192" t="str">
        <f t="shared" si="21"/>
        <v/>
      </c>
      <c r="I253" s="234">
        <v>2580</v>
      </c>
      <c r="J253" s="138">
        <v>1066</v>
      </c>
      <c r="K253" s="138">
        <v>369</v>
      </c>
      <c r="L253" s="178">
        <f t="shared" si="22"/>
        <v>0.34615384615384615</v>
      </c>
      <c r="M253" s="235">
        <v>17</v>
      </c>
      <c r="N253" s="138">
        <v>1415</v>
      </c>
      <c r="O253" s="195">
        <f t="shared" si="23"/>
        <v>0.56645316253002398</v>
      </c>
      <c r="P253" s="170">
        <f t="shared" si="24"/>
        <v>2580</v>
      </c>
      <c r="Q253" s="171">
        <f t="shared" si="25"/>
        <v>1083</v>
      </c>
      <c r="R253" s="171">
        <f t="shared" si="26"/>
        <v>1415</v>
      </c>
      <c r="S253" s="187">
        <f t="shared" si="27"/>
        <v>0.56645316253002398</v>
      </c>
      <c r="T253" s="248"/>
    </row>
    <row r="254" spans="1:20" x14ac:dyDescent="0.2">
      <c r="A254" s="186" t="s">
        <v>415</v>
      </c>
      <c r="B254" s="175" t="s">
        <v>158</v>
      </c>
      <c r="C254" s="176" t="s">
        <v>159</v>
      </c>
      <c r="D254" s="168"/>
      <c r="E254" s="169"/>
      <c r="F254" s="169"/>
      <c r="G254" s="169"/>
      <c r="H254" s="192" t="str">
        <f t="shared" si="21"/>
        <v/>
      </c>
      <c r="I254" s="234">
        <v>4197</v>
      </c>
      <c r="J254" s="138">
        <v>3686</v>
      </c>
      <c r="K254" s="138">
        <v>2624</v>
      </c>
      <c r="L254" s="178">
        <f t="shared" si="22"/>
        <v>0.71188279978296254</v>
      </c>
      <c r="M254" s="235"/>
      <c r="N254" s="138">
        <v>440</v>
      </c>
      <c r="O254" s="195">
        <f t="shared" si="23"/>
        <v>0.10664081434803684</v>
      </c>
      <c r="P254" s="170">
        <f t="shared" si="24"/>
        <v>4197</v>
      </c>
      <c r="Q254" s="171">
        <f t="shared" si="25"/>
        <v>3686</v>
      </c>
      <c r="R254" s="171">
        <f t="shared" si="26"/>
        <v>440</v>
      </c>
      <c r="S254" s="187">
        <f t="shared" si="27"/>
        <v>0.10664081434803684</v>
      </c>
      <c r="T254" s="248"/>
    </row>
    <row r="255" spans="1:20" x14ac:dyDescent="0.2">
      <c r="A255" s="186" t="s">
        <v>415</v>
      </c>
      <c r="B255" s="175" t="s">
        <v>160</v>
      </c>
      <c r="C255" s="176" t="s">
        <v>246</v>
      </c>
      <c r="D255" s="168"/>
      <c r="E255" s="169"/>
      <c r="F255" s="169"/>
      <c r="G255" s="169"/>
      <c r="H255" s="192" t="str">
        <f t="shared" si="21"/>
        <v/>
      </c>
      <c r="I255" s="234">
        <v>9</v>
      </c>
      <c r="J255" s="138">
        <v>1</v>
      </c>
      <c r="K255" s="138"/>
      <c r="L255" s="178">
        <f t="shared" si="22"/>
        <v>0</v>
      </c>
      <c r="M255" s="235">
        <v>2</v>
      </c>
      <c r="N255" s="138">
        <v>2</v>
      </c>
      <c r="O255" s="195">
        <f t="shared" si="23"/>
        <v>0.4</v>
      </c>
      <c r="P255" s="170">
        <f t="shared" si="24"/>
        <v>9</v>
      </c>
      <c r="Q255" s="171">
        <f t="shared" si="25"/>
        <v>3</v>
      </c>
      <c r="R255" s="171">
        <f t="shared" si="26"/>
        <v>2</v>
      </c>
      <c r="S255" s="187">
        <f t="shared" si="27"/>
        <v>0.4</v>
      </c>
      <c r="T255" s="248"/>
    </row>
    <row r="256" spans="1:20" ht="29" x14ac:dyDescent="0.2">
      <c r="A256" s="186" t="s">
        <v>415</v>
      </c>
      <c r="B256" s="175" t="s">
        <v>166</v>
      </c>
      <c r="C256" s="176" t="s">
        <v>168</v>
      </c>
      <c r="D256" s="168"/>
      <c r="E256" s="169"/>
      <c r="F256" s="169"/>
      <c r="G256" s="169"/>
      <c r="H256" s="192" t="str">
        <f t="shared" si="21"/>
        <v/>
      </c>
      <c r="I256" s="234">
        <v>1170</v>
      </c>
      <c r="J256" s="138">
        <v>884</v>
      </c>
      <c r="K256" s="138">
        <v>400</v>
      </c>
      <c r="L256" s="178">
        <f t="shared" si="22"/>
        <v>0.45248868778280543</v>
      </c>
      <c r="M256" s="235">
        <v>1</v>
      </c>
      <c r="N256" s="138">
        <v>249</v>
      </c>
      <c r="O256" s="195">
        <f t="shared" si="23"/>
        <v>0.21957671957671956</v>
      </c>
      <c r="P256" s="170">
        <f t="shared" si="24"/>
        <v>1170</v>
      </c>
      <c r="Q256" s="171">
        <f t="shared" si="25"/>
        <v>885</v>
      </c>
      <c r="R256" s="171">
        <f t="shared" si="26"/>
        <v>249</v>
      </c>
      <c r="S256" s="187">
        <f t="shared" si="27"/>
        <v>0.21957671957671956</v>
      </c>
      <c r="T256" s="248"/>
    </row>
    <row r="257" spans="1:20" x14ac:dyDescent="0.2">
      <c r="A257" s="186" t="s">
        <v>415</v>
      </c>
      <c r="B257" s="175" t="s">
        <v>172</v>
      </c>
      <c r="C257" s="176" t="s">
        <v>173</v>
      </c>
      <c r="D257" s="168">
        <v>2</v>
      </c>
      <c r="E257" s="169">
        <v>2</v>
      </c>
      <c r="F257" s="169"/>
      <c r="G257" s="169"/>
      <c r="H257" s="192">
        <f t="shared" si="21"/>
        <v>0</v>
      </c>
      <c r="I257" s="234">
        <v>1383</v>
      </c>
      <c r="J257" s="138">
        <v>1206</v>
      </c>
      <c r="K257" s="138">
        <v>521</v>
      </c>
      <c r="L257" s="178">
        <f t="shared" si="22"/>
        <v>0.43200663349917079</v>
      </c>
      <c r="M257" s="235"/>
      <c r="N257" s="138">
        <v>129</v>
      </c>
      <c r="O257" s="195">
        <f t="shared" si="23"/>
        <v>9.662921348314607E-2</v>
      </c>
      <c r="P257" s="170">
        <f t="shared" si="24"/>
        <v>1385</v>
      </c>
      <c r="Q257" s="171">
        <f t="shared" si="25"/>
        <v>1208</v>
      </c>
      <c r="R257" s="171">
        <f t="shared" si="26"/>
        <v>129</v>
      </c>
      <c r="S257" s="187">
        <f t="shared" si="27"/>
        <v>9.648466716529544E-2</v>
      </c>
      <c r="T257" s="248"/>
    </row>
    <row r="258" spans="1:20" x14ac:dyDescent="0.2">
      <c r="A258" s="186" t="s">
        <v>415</v>
      </c>
      <c r="B258" s="175" t="s">
        <v>178</v>
      </c>
      <c r="C258" s="176" t="s">
        <v>178</v>
      </c>
      <c r="D258" s="168"/>
      <c r="E258" s="169"/>
      <c r="F258" s="169"/>
      <c r="G258" s="169"/>
      <c r="H258" s="192" t="str">
        <f t="shared" ref="H258:H321" si="28">IF((E258+G258)&lt;&gt;0,G258/(E258+G258),"")</f>
        <v/>
      </c>
      <c r="I258" s="234">
        <v>2320</v>
      </c>
      <c r="J258" s="138">
        <v>2278</v>
      </c>
      <c r="K258" s="138">
        <v>328</v>
      </c>
      <c r="L258" s="178">
        <f t="shared" ref="L258:L321" si="29">IF(J258&lt;&gt;0,K258/J258,"")</f>
        <v>0.14398595258999122</v>
      </c>
      <c r="M258" s="235">
        <v>1</v>
      </c>
      <c r="N258" s="138">
        <v>17</v>
      </c>
      <c r="O258" s="195">
        <f t="shared" ref="O258:O321" si="30">IF((J258+M258+N258)&lt;&gt;0,N258/(J258+M258+N258),"")</f>
        <v>7.4041811846689894E-3</v>
      </c>
      <c r="P258" s="170">
        <f t="shared" ref="P258:P321" si="31">IF(SUM(D258,I258)&gt;0,SUM(D258,I258),"")</f>
        <v>2320</v>
      </c>
      <c r="Q258" s="171">
        <f t="shared" ref="Q258:Q321" si="32">IF(SUM(E258,J258, M258)&gt;0,SUM(E258,J258, M258),"")</f>
        <v>2279</v>
      </c>
      <c r="R258" s="171">
        <f t="shared" ref="R258:R321" si="33">IF(SUM(G258,N258)&gt;0,SUM(G258,N258),"")</f>
        <v>17</v>
      </c>
      <c r="S258" s="187">
        <f t="shared" ref="S258:S321" si="34">IFERROR(IF((Q258+R258)&lt;&gt;0,R258/(Q258+R258),""),"")</f>
        <v>7.4041811846689894E-3</v>
      </c>
      <c r="T258" s="248"/>
    </row>
    <row r="259" spans="1:20" x14ac:dyDescent="0.2">
      <c r="A259" s="186" t="s">
        <v>415</v>
      </c>
      <c r="B259" s="175" t="s">
        <v>183</v>
      </c>
      <c r="C259" s="176" t="s">
        <v>184</v>
      </c>
      <c r="D259" s="168"/>
      <c r="E259" s="169"/>
      <c r="F259" s="169"/>
      <c r="G259" s="169"/>
      <c r="H259" s="192" t="str">
        <f t="shared" si="28"/>
        <v/>
      </c>
      <c r="I259" s="234">
        <v>10</v>
      </c>
      <c r="J259" s="138">
        <v>8</v>
      </c>
      <c r="K259" s="138">
        <v>1</v>
      </c>
      <c r="L259" s="178">
        <f t="shared" si="29"/>
        <v>0.125</v>
      </c>
      <c r="M259" s="235"/>
      <c r="N259" s="138">
        <v>1</v>
      </c>
      <c r="O259" s="195">
        <f t="shared" si="30"/>
        <v>0.1111111111111111</v>
      </c>
      <c r="P259" s="170">
        <f t="shared" si="31"/>
        <v>10</v>
      </c>
      <c r="Q259" s="171">
        <f t="shared" si="32"/>
        <v>8</v>
      </c>
      <c r="R259" s="171">
        <f t="shared" si="33"/>
        <v>1</v>
      </c>
      <c r="S259" s="187">
        <f t="shared" si="34"/>
        <v>0.1111111111111111</v>
      </c>
      <c r="T259" s="248"/>
    </row>
    <row r="260" spans="1:20" x14ac:dyDescent="0.2">
      <c r="A260" s="186" t="s">
        <v>415</v>
      </c>
      <c r="B260" s="175" t="s">
        <v>191</v>
      </c>
      <c r="C260" s="176" t="s">
        <v>192</v>
      </c>
      <c r="D260" s="168"/>
      <c r="E260" s="169"/>
      <c r="F260" s="169"/>
      <c r="G260" s="169"/>
      <c r="H260" s="192" t="str">
        <f t="shared" si="28"/>
        <v/>
      </c>
      <c r="I260" s="234">
        <v>3</v>
      </c>
      <c r="J260" s="138">
        <v>2</v>
      </c>
      <c r="K260" s="138">
        <v>2</v>
      </c>
      <c r="L260" s="178">
        <f t="shared" si="29"/>
        <v>1</v>
      </c>
      <c r="M260" s="235"/>
      <c r="N260" s="138">
        <v>1</v>
      </c>
      <c r="O260" s="195">
        <f t="shared" si="30"/>
        <v>0.33333333333333331</v>
      </c>
      <c r="P260" s="170">
        <f t="shared" si="31"/>
        <v>3</v>
      </c>
      <c r="Q260" s="171">
        <f t="shared" si="32"/>
        <v>2</v>
      </c>
      <c r="R260" s="171">
        <f t="shared" si="33"/>
        <v>1</v>
      </c>
      <c r="S260" s="187">
        <f t="shared" si="34"/>
        <v>0.33333333333333331</v>
      </c>
      <c r="T260" s="248"/>
    </row>
    <row r="261" spans="1:20" x14ac:dyDescent="0.2">
      <c r="A261" s="186" t="s">
        <v>415</v>
      </c>
      <c r="B261" s="175" t="s">
        <v>196</v>
      </c>
      <c r="C261" s="176" t="s">
        <v>197</v>
      </c>
      <c r="D261" s="168">
        <v>1</v>
      </c>
      <c r="E261" s="169"/>
      <c r="F261" s="169"/>
      <c r="G261" s="169"/>
      <c r="H261" s="192" t="str">
        <f t="shared" si="28"/>
        <v/>
      </c>
      <c r="I261" s="234">
        <v>9454</v>
      </c>
      <c r="J261" s="138">
        <v>7857</v>
      </c>
      <c r="K261" s="138">
        <v>4067</v>
      </c>
      <c r="L261" s="178">
        <f t="shared" si="29"/>
        <v>0.51762759322896779</v>
      </c>
      <c r="M261" s="235">
        <v>2</v>
      </c>
      <c r="N261" s="138">
        <v>1144</v>
      </c>
      <c r="O261" s="195">
        <f t="shared" si="30"/>
        <v>0.12706875485949129</v>
      </c>
      <c r="P261" s="170">
        <f t="shared" si="31"/>
        <v>9455</v>
      </c>
      <c r="Q261" s="171">
        <f t="shared" si="32"/>
        <v>7859</v>
      </c>
      <c r="R261" s="171">
        <f t="shared" si="33"/>
        <v>1144</v>
      </c>
      <c r="S261" s="187">
        <f t="shared" si="34"/>
        <v>0.12706875485949129</v>
      </c>
      <c r="T261" s="248"/>
    </row>
    <row r="262" spans="1:20" x14ac:dyDescent="0.2">
      <c r="A262" s="186" t="s">
        <v>415</v>
      </c>
      <c r="B262" s="175" t="s">
        <v>550</v>
      </c>
      <c r="C262" s="176" t="s">
        <v>202</v>
      </c>
      <c r="D262" s="168"/>
      <c r="E262" s="169"/>
      <c r="F262" s="169"/>
      <c r="G262" s="169"/>
      <c r="H262" s="192" t="str">
        <f t="shared" si="28"/>
        <v/>
      </c>
      <c r="I262" s="234">
        <v>5407</v>
      </c>
      <c r="J262" s="138">
        <v>3526</v>
      </c>
      <c r="K262" s="138">
        <v>1565</v>
      </c>
      <c r="L262" s="178">
        <f t="shared" si="29"/>
        <v>0.44384571752694268</v>
      </c>
      <c r="M262" s="235">
        <v>4</v>
      </c>
      <c r="N262" s="138">
        <v>1822</v>
      </c>
      <c r="O262" s="195">
        <f t="shared" si="30"/>
        <v>0.34043348281016445</v>
      </c>
      <c r="P262" s="170">
        <f t="shared" si="31"/>
        <v>5407</v>
      </c>
      <c r="Q262" s="171">
        <f t="shared" si="32"/>
        <v>3530</v>
      </c>
      <c r="R262" s="171">
        <f t="shared" si="33"/>
        <v>1822</v>
      </c>
      <c r="S262" s="187">
        <f t="shared" si="34"/>
        <v>0.34043348281016445</v>
      </c>
      <c r="T262" s="248"/>
    </row>
    <row r="263" spans="1:20" ht="29" x14ac:dyDescent="0.2">
      <c r="A263" s="186" t="s">
        <v>415</v>
      </c>
      <c r="B263" s="175" t="s">
        <v>209</v>
      </c>
      <c r="C263" s="176" t="s">
        <v>211</v>
      </c>
      <c r="D263" s="168">
        <v>4</v>
      </c>
      <c r="E263" s="169"/>
      <c r="F263" s="169"/>
      <c r="G263" s="169">
        <v>1</v>
      </c>
      <c r="H263" s="192">
        <f t="shared" si="28"/>
        <v>1</v>
      </c>
      <c r="I263" s="234">
        <v>7254</v>
      </c>
      <c r="J263" s="138">
        <v>5913</v>
      </c>
      <c r="K263" s="138">
        <v>3337</v>
      </c>
      <c r="L263" s="178">
        <f t="shared" si="29"/>
        <v>0.56434973786571963</v>
      </c>
      <c r="M263" s="235">
        <v>7</v>
      </c>
      <c r="N263" s="138">
        <v>1043</v>
      </c>
      <c r="O263" s="195">
        <f t="shared" si="30"/>
        <v>0.14979175642682752</v>
      </c>
      <c r="P263" s="170">
        <f t="shared" si="31"/>
        <v>7258</v>
      </c>
      <c r="Q263" s="171">
        <f t="shared" si="32"/>
        <v>5920</v>
      </c>
      <c r="R263" s="171">
        <f t="shared" si="33"/>
        <v>1044</v>
      </c>
      <c r="S263" s="187">
        <f t="shared" si="34"/>
        <v>0.14991384261918439</v>
      </c>
      <c r="T263" s="248"/>
    </row>
    <row r="264" spans="1:20" x14ac:dyDescent="0.2">
      <c r="A264" s="186" t="s">
        <v>415</v>
      </c>
      <c r="B264" s="175" t="s">
        <v>212</v>
      </c>
      <c r="C264" s="176" t="s">
        <v>214</v>
      </c>
      <c r="D264" s="168">
        <v>10</v>
      </c>
      <c r="E264" s="169"/>
      <c r="F264" s="169"/>
      <c r="G264" s="169">
        <v>1</v>
      </c>
      <c r="H264" s="192">
        <f t="shared" si="28"/>
        <v>1</v>
      </c>
      <c r="I264" s="234">
        <v>6955</v>
      </c>
      <c r="J264" s="138">
        <v>6021</v>
      </c>
      <c r="K264" s="138">
        <v>3245</v>
      </c>
      <c r="L264" s="178">
        <f t="shared" si="29"/>
        <v>0.53894701876764661</v>
      </c>
      <c r="M264" s="235">
        <v>18</v>
      </c>
      <c r="N264" s="138">
        <v>264</v>
      </c>
      <c r="O264" s="195">
        <f t="shared" si="30"/>
        <v>4.1884816753926704E-2</v>
      </c>
      <c r="P264" s="170">
        <f t="shared" si="31"/>
        <v>6965</v>
      </c>
      <c r="Q264" s="171">
        <f t="shared" si="32"/>
        <v>6039</v>
      </c>
      <c r="R264" s="171">
        <f t="shared" si="33"/>
        <v>265</v>
      </c>
      <c r="S264" s="187">
        <f t="shared" si="34"/>
        <v>4.203680203045685E-2</v>
      </c>
      <c r="T264" s="248"/>
    </row>
    <row r="265" spans="1:20" x14ac:dyDescent="0.2">
      <c r="A265" s="186" t="s">
        <v>415</v>
      </c>
      <c r="B265" s="175" t="s">
        <v>217</v>
      </c>
      <c r="C265" s="176" t="s">
        <v>221</v>
      </c>
      <c r="D265" s="168">
        <v>7</v>
      </c>
      <c r="E265" s="169"/>
      <c r="F265" s="169"/>
      <c r="G265" s="169"/>
      <c r="H265" s="192" t="str">
        <f t="shared" si="28"/>
        <v/>
      </c>
      <c r="I265" s="234">
        <v>4419</v>
      </c>
      <c r="J265" s="138">
        <v>3515</v>
      </c>
      <c r="K265" s="138">
        <v>1064</v>
      </c>
      <c r="L265" s="178">
        <f t="shared" si="29"/>
        <v>0.30270270270270272</v>
      </c>
      <c r="M265" s="235">
        <v>2</v>
      </c>
      <c r="N265" s="138">
        <v>121</v>
      </c>
      <c r="O265" s="195">
        <f t="shared" si="30"/>
        <v>3.326003298515668E-2</v>
      </c>
      <c r="P265" s="170">
        <f t="shared" si="31"/>
        <v>4426</v>
      </c>
      <c r="Q265" s="171">
        <f t="shared" si="32"/>
        <v>3517</v>
      </c>
      <c r="R265" s="171">
        <f t="shared" si="33"/>
        <v>121</v>
      </c>
      <c r="S265" s="187">
        <f t="shared" si="34"/>
        <v>3.326003298515668E-2</v>
      </c>
      <c r="T265" s="248"/>
    </row>
    <row r="266" spans="1:20" x14ac:dyDescent="0.2">
      <c r="A266" s="186" t="s">
        <v>433</v>
      </c>
      <c r="B266" s="175" t="s">
        <v>8</v>
      </c>
      <c r="C266" s="176" t="s">
        <v>9</v>
      </c>
      <c r="D266" s="168"/>
      <c r="E266" s="169"/>
      <c r="F266" s="169"/>
      <c r="G266" s="169"/>
      <c r="H266" s="192" t="str">
        <f t="shared" si="28"/>
        <v/>
      </c>
      <c r="I266" s="234">
        <v>21</v>
      </c>
      <c r="J266" s="138">
        <v>21</v>
      </c>
      <c r="K266" s="138">
        <v>14</v>
      </c>
      <c r="L266" s="178">
        <f t="shared" si="29"/>
        <v>0.66666666666666663</v>
      </c>
      <c r="M266" s="235"/>
      <c r="N266" s="138"/>
      <c r="O266" s="195">
        <f t="shared" si="30"/>
        <v>0</v>
      </c>
      <c r="P266" s="170">
        <f t="shared" si="31"/>
        <v>21</v>
      </c>
      <c r="Q266" s="171">
        <f t="shared" si="32"/>
        <v>21</v>
      </c>
      <c r="R266" s="171" t="str">
        <f t="shared" si="33"/>
        <v/>
      </c>
      <c r="S266" s="187" t="str">
        <f t="shared" si="34"/>
        <v/>
      </c>
      <c r="T266" s="248"/>
    </row>
    <row r="267" spans="1:20" x14ac:dyDescent="0.2">
      <c r="A267" s="186" t="s">
        <v>433</v>
      </c>
      <c r="B267" s="175" t="s">
        <v>17</v>
      </c>
      <c r="C267" s="176" t="s">
        <v>18</v>
      </c>
      <c r="D267" s="168"/>
      <c r="E267" s="169"/>
      <c r="F267" s="169"/>
      <c r="G267" s="169"/>
      <c r="H267" s="192" t="str">
        <f t="shared" si="28"/>
        <v/>
      </c>
      <c r="I267" s="234">
        <v>3185</v>
      </c>
      <c r="J267" s="138">
        <v>2932</v>
      </c>
      <c r="K267" s="138">
        <v>2637</v>
      </c>
      <c r="L267" s="178">
        <f t="shared" si="29"/>
        <v>0.89938608458390179</v>
      </c>
      <c r="M267" s="235">
        <v>6</v>
      </c>
      <c r="N267" s="138">
        <v>168</v>
      </c>
      <c r="O267" s="195">
        <f t="shared" si="30"/>
        <v>5.4088860270444301E-2</v>
      </c>
      <c r="P267" s="170">
        <f t="shared" si="31"/>
        <v>3185</v>
      </c>
      <c r="Q267" s="171">
        <f t="shared" si="32"/>
        <v>2938</v>
      </c>
      <c r="R267" s="171">
        <f t="shared" si="33"/>
        <v>168</v>
      </c>
      <c r="S267" s="187">
        <f t="shared" si="34"/>
        <v>5.4088860270444301E-2</v>
      </c>
      <c r="T267" s="248"/>
    </row>
    <row r="268" spans="1:20" x14ac:dyDescent="0.2">
      <c r="A268" s="186" t="s">
        <v>433</v>
      </c>
      <c r="B268" s="175" t="s">
        <v>33</v>
      </c>
      <c r="C268" s="176" t="s">
        <v>34</v>
      </c>
      <c r="D268" s="168"/>
      <c r="E268" s="169"/>
      <c r="F268" s="169"/>
      <c r="G268" s="169"/>
      <c r="H268" s="192" t="str">
        <f t="shared" si="28"/>
        <v/>
      </c>
      <c r="I268" s="234">
        <v>62</v>
      </c>
      <c r="J268" s="138">
        <v>48</v>
      </c>
      <c r="K268" s="138">
        <v>48</v>
      </c>
      <c r="L268" s="178">
        <f t="shared" si="29"/>
        <v>1</v>
      </c>
      <c r="M268" s="235"/>
      <c r="N268" s="138">
        <v>13</v>
      </c>
      <c r="O268" s="195">
        <f t="shared" si="30"/>
        <v>0.21311475409836064</v>
      </c>
      <c r="P268" s="170">
        <f t="shared" si="31"/>
        <v>62</v>
      </c>
      <c r="Q268" s="171">
        <f t="shared" si="32"/>
        <v>48</v>
      </c>
      <c r="R268" s="171">
        <f t="shared" si="33"/>
        <v>13</v>
      </c>
      <c r="S268" s="187">
        <f t="shared" si="34"/>
        <v>0.21311475409836064</v>
      </c>
      <c r="T268" s="248"/>
    </row>
    <row r="269" spans="1:20" x14ac:dyDescent="0.2">
      <c r="A269" s="186" t="s">
        <v>433</v>
      </c>
      <c r="B269" s="175" t="s">
        <v>40</v>
      </c>
      <c r="C269" s="176" t="s">
        <v>41</v>
      </c>
      <c r="D269" s="168"/>
      <c r="E269" s="169"/>
      <c r="F269" s="169"/>
      <c r="G269" s="169"/>
      <c r="H269" s="192" t="str">
        <f t="shared" si="28"/>
        <v/>
      </c>
      <c r="I269" s="234">
        <v>77</v>
      </c>
      <c r="J269" s="138">
        <v>66</v>
      </c>
      <c r="K269" s="138">
        <v>58</v>
      </c>
      <c r="L269" s="178">
        <f t="shared" si="29"/>
        <v>0.87878787878787878</v>
      </c>
      <c r="M269" s="235"/>
      <c r="N269" s="138">
        <v>10</v>
      </c>
      <c r="O269" s="195">
        <f t="shared" si="30"/>
        <v>0.13157894736842105</v>
      </c>
      <c r="P269" s="170">
        <f t="shared" si="31"/>
        <v>77</v>
      </c>
      <c r="Q269" s="171">
        <f t="shared" si="32"/>
        <v>66</v>
      </c>
      <c r="R269" s="171">
        <f t="shared" si="33"/>
        <v>10</v>
      </c>
      <c r="S269" s="187">
        <f t="shared" si="34"/>
        <v>0.13157894736842105</v>
      </c>
      <c r="T269" s="248"/>
    </row>
    <row r="270" spans="1:20" x14ac:dyDescent="0.2">
      <c r="A270" s="186" t="s">
        <v>433</v>
      </c>
      <c r="B270" s="175" t="s">
        <v>63</v>
      </c>
      <c r="C270" s="176" t="s">
        <v>64</v>
      </c>
      <c r="D270" s="168"/>
      <c r="E270" s="169"/>
      <c r="F270" s="169"/>
      <c r="G270" s="169"/>
      <c r="H270" s="192" t="str">
        <f t="shared" si="28"/>
        <v/>
      </c>
      <c r="I270" s="234">
        <v>406</v>
      </c>
      <c r="J270" s="138">
        <v>152</v>
      </c>
      <c r="K270" s="138">
        <v>59</v>
      </c>
      <c r="L270" s="178">
        <f t="shared" si="29"/>
        <v>0.38815789473684209</v>
      </c>
      <c r="M270" s="235"/>
      <c r="N270" s="138">
        <v>252</v>
      </c>
      <c r="O270" s="195">
        <f t="shared" si="30"/>
        <v>0.62376237623762376</v>
      </c>
      <c r="P270" s="170">
        <f t="shared" si="31"/>
        <v>406</v>
      </c>
      <c r="Q270" s="171">
        <f t="shared" si="32"/>
        <v>152</v>
      </c>
      <c r="R270" s="171">
        <f t="shared" si="33"/>
        <v>252</v>
      </c>
      <c r="S270" s="187">
        <f t="shared" si="34"/>
        <v>0.62376237623762376</v>
      </c>
      <c r="T270" s="248"/>
    </row>
    <row r="271" spans="1:20" x14ac:dyDescent="0.2">
      <c r="A271" s="186" t="s">
        <v>433</v>
      </c>
      <c r="B271" s="175" t="s">
        <v>74</v>
      </c>
      <c r="C271" s="176" t="s">
        <v>75</v>
      </c>
      <c r="D271" s="168"/>
      <c r="E271" s="169"/>
      <c r="F271" s="169"/>
      <c r="G271" s="169"/>
      <c r="H271" s="192" t="str">
        <f t="shared" si="28"/>
        <v/>
      </c>
      <c r="I271" s="234">
        <v>321</v>
      </c>
      <c r="J271" s="138">
        <v>274</v>
      </c>
      <c r="K271" s="138">
        <v>16</v>
      </c>
      <c r="L271" s="178">
        <f t="shared" si="29"/>
        <v>5.8394160583941604E-2</v>
      </c>
      <c r="M271" s="235"/>
      <c r="N271" s="138">
        <v>47</v>
      </c>
      <c r="O271" s="195">
        <f t="shared" si="30"/>
        <v>0.14641744548286603</v>
      </c>
      <c r="P271" s="170">
        <f t="shared" si="31"/>
        <v>321</v>
      </c>
      <c r="Q271" s="171">
        <f t="shared" si="32"/>
        <v>274</v>
      </c>
      <c r="R271" s="171">
        <f t="shared" si="33"/>
        <v>47</v>
      </c>
      <c r="S271" s="187">
        <f t="shared" si="34"/>
        <v>0.14641744548286603</v>
      </c>
      <c r="T271" s="248"/>
    </row>
    <row r="272" spans="1:20" x14ac:dyDescent="0.2">
      <c r="A272" s="186" t="s">
        <v>433</v>
      </c>
      <c r="B272" s="175" t="s">
        <v>90</v>
      </c>
      <c r="C272" s="176" t="s">
        <v>91</v>
      </c>
      <c r="D272" s="168"/>
      <c r="E272" s="169"/>
      <c r="F272" s="169"/>
      <c r="G272" s="169"/>
      <c r="H272" s="192" t="str">
        <f t="shared" si="28"/>
        <v/>
      </c>
      <c r="I272" s="234">
        <v>1986</v>
      </c>
      <c r="J272" s="138">
        <v>860</v>
      </c>
      <c r="K272" s="138">
        <v>472</v>
      </c>
      <c r="L272" s="178">
        <f t="shared" si="29"/>
        <v>0.5488372093023256</v>
      </c>
      <c r="M272" s="235">
        <v>10</v>
      </c>
      <c r="N272" s="138">
        <v>1107</v>
      </c>
      <c r="O272" s="195">
        <f t="shared" si="30"/>
        <v>0.55993930197268593</v>
      </c>
      <c r="P272" s="170">
        <f t="shared" si="31"/>
        <v>1986</v>
      </c>
      <c r="Q272" s="171">
        <f t="shared" si="32"/>
        <v>870</v>
      </c>
      <c r="R272" s="171">
        <f t="shared" si="33"/>
        <v>1107</v>
      </c>
      <c r="S272" s="187">
        <f t="shared" si="34"/>
        <v>0.55993930197268593</v>
      </c>
      <c r="T272" s="248"/>
    </row>
    <row r="273" spans="1:20" x14ac:dyDescent="0.2">
      <c r="A273" s="186" t="s">
        <v>433</v>
      </c>
      <c r="B273" s="175" t="s">
        <v>101</v>
      </c>
      <c r="C273" s="176" t="s">
        <v>102</v>
      </c>
      <c r="D273" s="168"/>
      <c r="E273" s="169"/>
      <c r="F273" s="169"/>
      <c r="G273" s="169"/>
      <c r="H273" s="192" t="str">
        <f t="shared" si="28"/>
        <v/>
      </c>
      <c r="I273" s="234">
        <v>115</v>
      </c>
      <c r="J273" s="138">
        <v>72</v>
      </c>
      <c r="K273" s="138">
        <v>34</v>
      </c>
      <c r="L273" s="178">
        <f t="shared" si="29"/>
        <v>0.47222222222222221</v>
      </c>
      <c r="M273" s="235">
        <v>4</v>
      </c>
      <c r="N273" s="138">
        <v>39</v>
      </c>
      <c r="O273" s="195">
        <f t="shared" si="30"/>
        <v>0.33913043478260868</v>
      </c>
      <c r="P273" s="170">
        <f t="shared" si="31"/>
        <v>115</v>
      </c>
      <c r="Q273" s="171">
        <f t="shared" si="32"/>
        <v>76</v>
      </c>
      <c r="R273" s="171">
        <f t="shared" si="33"/>
        <v>39</v>
      </c>
      <c r="S273" s="187">
        <f t="shared" si="34"/>
        <v>0.33913043478260868</v>
      </c>
      <c r="T273" s="248"/>
    </row>
    <row r="274" spans="1:20" x14ac:dyDescent="0.2">
      <c r="A274" s="186" t="s">
        <v>433</v>
      </c>
      <c r="B274" s="175" t="s">
        <v>103</v>
      </c>
      <c r="C274" s="176" t="s">
        <v>104</v>
      </c>
      <c r="D274" s="168"/>
      <c r="E274" s="169"/>
      <c r="F274" s="169"/>
      <c r="G274" s="169"/>
      <c r="H274" s="192" t="str">
        <f t="shared" si="28"/>
        <v/>
      </c>
      <c r="I274" s="234">
        <v>26</v>
      </c>
      <c r="J274" s="138">
        <v>16</v>
      </c>
      <c r="K274" s="138">
        <v>6</v>
      </c>
      <c r="L274" s="178">
        <f t="shared" si="29"/>
        <v>0.375</v>
      </c>
      <c r="M274" s="235"/>
      <c r="N274" s="138">
        <v>10</v>
      </c>
      <c r="O274" s="195">
        <f t="shared" si="30"/>
        <v>0.38461538461538464</v>
      </c>
      <c r="P274" s="170">
        <f t="shared" si="31"/>
        <v>26</v>
      </c>
      <c r="Q274" s="171">
        <f t="shared" si="32"/>
        <v>16</v>
      </c>
      <c r="R274" s="171">
        <f t="shared" si="33"/>
        <v>10</v>
      </c>
      <c r="S274" s="187">
        <f t="shared" si="34"/>
        <v>0.38461538461538464</v>
      </c>
      <c r="T274" s="248"/>
    </row>
    <row r="275" spans="1:20" x14ac:dyDescent="0.2">
      <c r="A275" s="186" t="s">
        <v>433</v>
      </c>
      <c r="B275" s="175" t="s">
        <v>108</v>
      </c>
      <c r="C275" s="176" t="s">
        <v>109</v>
      </c>
      <c r="D275" s="168"/>
      <c r="E275" s="169"/>
      <c r="F275" s="169"/>
      <c r="G275" s="169"/>
      <c r="H275" s="192" t="str">
        <f t="shared" si="28"/>
        <v/>
      </c>
      <c r="I275" s="234">
        <v>18</v>
      </c>
      <c r="J275" s="138">
        <v>16</v>
      </c>
      <c r="K275" s="138">
        <v>10</v>
      </c>
      <c r="L275" s="178">
        <f t="shared" si="29"/>
        <v>0.625</v>
      </c>
      <c r="M275" s="235"/>
      <c r="N275" s="138">
        <v>2</v>
      </c>
      <c r="O275" s="195">
        <f t="shared" si="30"/>
        <v>0.1111111111111111</v>
      </c>
      <c r="P275" s="170">
        <f t="shared" si="31"/>
        <v>18</v>
      </c>
      <c r="Q275" s="171">
        <f t="shared" si="32"/>
        <v>16</v>
      </c>
      <c r="R275" s="171">
        <f t="shared" si="33"/>
        <v>2</v>
      </c>
      <c r="S275" s="187">
        <f t="shared" si="34"/>
        <v>0.1111111111111111</v>
      </c>
      <c r="T275" s="248"/>
    </row>
    <row r="276" spans="1:20" x14ac:dyDescent="0.2">
      <c r="A276" s="186" t="s">
        <v>433</v>
      </c>
      <c r="B276" s="175" t="s">
        <v>112</v>
      </c>
      <c r="C276" s="176" t="s">
        <v>549</v>
      </c>
      <c r="D276" s="168"/>
      <c r="E276" s="169"/>
      <c r="F276" s="169"/>
      <c r="G276" s="169"/>
      <c r="H276" s="192" t="str">
        <f t="shared" si="28"/>
        <v/>
      </c>
      <c r="I276" s="234">
        <v>988</v>
      </c>
      <c r="J276" s="138">
        <v>918</v>
      </c>
      <c r="K276" s="138">
        <v>377</v>
      </c>
      <c r="L276" s="178">
        <f t="shared" si="29"/>
        <v>0.41067538126361658</v>
      </c>
      <c r="M276" s="235">
        <v>5</v>
      </c>
      <c r="N276" s="138">
        <v>60</v>
      </c>
      <c r="O276" s="195">
        <f t="shared" si="30"/>
        <v>6.1037639877924724E-2</v>
      </c>
      <c r="P276" s="170">
        <f t="shared" si="31"/>
        <v>988</v>
      </c>
      <c r="Q276" s="171">
        <f t="shared" si="32"/>
        <v>923</v>
      </c>
      <c r="R276" s="171">
        <f t="shared" si="33"/>
        <v>60</v>
      </c>
      <c r="S276" s="187">
        <f t="shared" si="34"/>
        <v>6.1037639877924724E-2</v>
      </c>
      <c r="T276" s="248"/>
    </row>
    <row r="277" spans="1:20" ht="29" x14ac:dyDescent="0.2">
      <c r="A277" s="186" t="s">
        <v>433</v>
      </c>
      <c r="B277" s="175" t="s">
        <v>166</v>
      </c>
      <c r="C277" s="176" t="s">
        <v>168</v>
      </c>
      <c r="D277" s="168"/>
      <c r="E277" s="169"/>
      <c r="F277" s="169"/>
      <c r="G277" s="169"/>
      <c r="H277" s="192" t="str">
        <f t="shared" si="28"/>
        <v/>
      </c>
      <c r="I277" s="234">
        <v>6075</v>
      </c>
      <c r="J277" s="138">
        <v>4473</v>
      </c>
      <c r="K277" s="138">
        <v>3864</v>
      </c>
      <c r="L277" s="178">
        <f t="shared" si="29"/>
        <v>0.863849765258216</v>
      </c>
      <c r="M277" s="235">
        <v>44</v>
      </c>
      <c r="N277" s="138">
        <v>1232</v>
      </c>
      <c r="O277" s="195">
        <f t="shared" si="30"/>
        <v>0.214298138806749</v>
      </c>
      <c r="P277" s="170">
        <f t="shared" si="31"/>
        <v>6075</v>
      </c>
      <c r="Q277" s="171">
        <f t="shared" si="32"/>
        <v>4517</v>
      </c>
      <c r="R277" s="171">
        <f t="shared" si="33"/>
        <v>1232</v>
      </c>
      <c r="S277" s="187">
        <f t="shared" si="34"/>
        <v>0.214298138806749</v>
      </c>
      <c r="T277" s="248"/>
    </row>
    <row r="278" spans="1:20" ht="29" x14ac:dyDescent="0.2">
      <c r="A278" s="186" t="s">
        <v>433</v>
      </c>
      <c r="B278" s="175" t="s">
        <v>166</v>
      </c>
      <c r="C278" s="176" t="s">
        <v>423</v>
      </c>
      <c r="D278" s="168"/>
      <c r="E278" s="169"/>
      <c r="F278" s="169"/>
      <c r="G278" s="169"/>
      <c r="H278" s="192" t="str">
        <f t="shared" si="28"/>
        <v/>
      </c>
      <c r="I278" s="234">
        <v>477</v>
      </c>
      <c r="J278" s="138">
        <v>423</v>
      </c>
      <c r="K278" s="138">
        <v>389</v>
      </c>
      <c r="L278" s="178">
        <f t="shared" si="29"/>
        <v>0.91962174940898345</v>
      </c>
      <c r="M278" s="235"/>
      <c r="N278" s="138">
        <v>30</v>
      </c>
      <c r="O278" s="195">
        <f t="shared" si="30"/>
        <v>6.6225165562913912E-2</v>
      </c>
      <c r="P278" s="170">
        <f t="shared" si="31"/>
        <v>477</v>
      </c>
      <c r="Q278" s="171">
        <f t="shared" si="32"/>
        <v>423</v>
      </c>
      <c r="R278" s="171">
        <f t="shared" si="33"/>
        <v>30</v>
      </c>
      <c r="S278" s="187">
        <f t="shared" si="34"/>
        <v>6.6225165562913912E-2</v>
      </c>
      <c r="T278" s="248"/>
    </row>
    <row r="279" spans="1:20" ht="29" x14ac:dyDescent="0.2">
      <c r="A279" s="186" t="s">
        <v>433</v>
      </c>
      <c r="B279" s="175" t="s">
        <v>166</v>
      </c>
      <c r="C279" s="176" t="s">
        <v>167</v>
      </c>
      <c r="D279" s="168"/>
      <c r="E279" s="169"/>
      <c r="F279" s="169"/>
      <c r="G279" s="169"/>
      <c r="H279" s="192" t="str">
        <f t="shared" si="28"/>
        <v/>
      </c>
      <c r="I279" s="234">
        <v>6513</v>
      </c>
      <c r="J279" s="138">
        <v>6003</v>
      </c>
      <c r="K279" s="138">
        <v>5633</v>
      </c>
      <c r="L279" s="178">
        <f t="shared" si="29"/>
        <v>0.93836415125770445</v>
      </c>
      <c r="M279" s="235">
        <v>1</v>
      </c>
      <c r="N279" s="138">
        <v>474</v>
      </c>
      <c r="O279" s="195">
        <f t="shared" si="30"/>
        <v>7.3170731707317069E-2</v>
      </c>
      <c r="P279" s="170">
        <f t="shared" si="31"/>
        <v>6513</v>
      </c>
      <c r="Q279" s="171">
        <f t="shared" si="32"/>
        <v>6004</v>
      </c>
      <c r="R279" s="171">
        <f t="shared" si="33"/>
        <v>474</v>
      </c>
      <c r="S279" s="187">
        <f t="shared" si="34"/>
        <v>7.3170731707317069E-2</v>
      </c>
      <c r="T279" s="248"/>
    </row>
    <row r="280" spans="1:20" x14ac:dyDescent="0.2">
      <c r="A280" s="186" t="s">
        <v>433</v>
      </c>
      <c r="B280" s="175" t="s">
        <v>550</v>
      </c>
      <c r="C280" s="176" t="s">
        <v>202</v>
      </c>
      <c r="D280" s="168"/>
      <c r="E280" s="169"/>
      <c r="F280" s="169"/>
      <c r="G280" s="169"/>
      <c r="H280" s="192" t="str">
        <f t="shared" si="28"/>
        <v/>
      </c>
      <c r="I280" s="234">
        <v>1517</v>
      </c>
      <c r="J280" s="138">
        <v>722</v>
      </c>
      <c r="K280" s="138">
        <v>249</v>
      </c>
      <c r="L280" s="178">
        <f t="shared" si="29"/>
        <v>0.34487534626038779</v>
      </c>
      <c r="M280" s="235">
        <v>2</v>
      </c>
      <c r="N280" s="138">
        <v>786</v>
      </c>
      <c r="O280" s="195">
        <f t="shared" si="30"/>
        <v>0.52052980132450333</v>
      </c>
      <c r="P280" s="170">
        <f t="shared" si="31"/>
        <v>1517</v>
      </c>
      <c r="Q280" s="171">
        <f t="shared" si="32"/>
        <v>724</v>
      </c>
      <c r="R280" s="171">
        <f t="shared" si="33"/>
        <v>786</v>
      </c>
      <c r="S280" s="187">
        <f t="shared" si="34"/>
        <v>0.52052980132450333</v>
      </c>
      <c r="T280" s="248"/>
    </row>
    <row r="281" spans="1:20" x14ac:dyDescent="0.2">
      <c r="A281" s="186" t="s">
        <v>433</v>
      </c>
      <c r="B281" s="175" t="s">
        <v>206</v>
      </c>
      <c r="C281" s="176" t="s">
        <v>484</v>
      </c>
      <c r="D281" s="168"/>
      <c r="E281" s="169"/>
      <c r="F281" s="169"/>
      <c r="G281" s="169"/>
      <c r="H281" s="192" t="str">
        <f t="shared" si="28"/>
        <v/>
      </c>
      <c r="I281" s="234">
        <v>80</v>
      </c>
      <c r="J281" s="138">
        <v>60</v>
      </c>
      <c r="K281" s="138">
        <v>44</v>
      </c>
      <c r="L281" s="178">
        <f t="shared" si="29"/>
        <v>0.73333333333333328</v>
      </c>
      <c r="M281" s="235">
        <v>1</v>
      </c>
      <c r="N281" s="138">
        <v>19</v>
      </c>
      <c r="O281" s="195">
        <f t="shared" si="30"/>
        <v>0.23749999999999999</v>
      </c>
      <c r="P281" s="170">
        <f t="shared" si="31"/>
        <v>80</v>
      </c>
      <c r="Q281" s="171">
        <f t="shared" si="32"/>
        <v>61</v>
      </c>
      <c r="R281" s="171">
        <f t="shared" si="33"/>
        <v>19</v>
      </c>
      <c r="S281" s="187">
        <f t="shared" si="34"/>
        <v>0.23749999999999999</v>
      </c>
      <c r="T281" s="248"/>
    </row>
    <row r="282" spans="1:20" ht="29" x14ac:dyDescent="0.2">
      <c r="A282" s="186" t="s">
        <v>433</v>
      </c>
      <c r="B282" s="175" t="s">
        <v>209</v>
      </c>
      <c r="C282" s="176" t="s">
        <v>210</v>
      </c>
      <c r="D282" s="168"/>
      <c r="E282" s="169"/>
      <c r="F282" s="169"/>
      <c r="G282" s="169"/>
      <c r="H282" s="192" t="str">
        <f t="shared" si="28"/>
        <v/>
      </c>
      <c r="I282" s="234">
        <v>3</v>
      </c>
      <c r="J282" s="138">
        <v>2</v>
      </c>
      <c r="K282" s="138"/>
      <c r="L282" s="178">
        <f t="shared" si="29"/>
        <v>0</v>
      </c>
      <c r="M282" s="235"/>
      <c r="N282" s="138">
        <v>1</v>
      </c>
      <c r="O282" s="195">
        <f t="shared" si="30"/>
        <v>0.33333333333333331</v>
      </c>
      <c r="P282" s="170">
        <f t="shared" si="31"/>
        <v>3</v>
      </c>
      <c r="Q282" s="171">
        <f t="shared" si="32"/>
        <v>2</v>
      </c>
      <c r="R282" s="171">
        <f t="shared" si="33"/>
        <v>1</v>
      </c>
      <c r="S282" s="187">
        <f t="shared" si="34"/>
        <v>0.33333333333333331</v>
      </c>
      <c r="T282" s="248"/>
    </row>
    <row r="283" spans="1:20" x14ac:dyDescent="0.2">
      <c r="A283" s="186" t="s">
        <v>433</v>
      </c>
      <c r="B283" s="175" t="s">
        <v>212</v>
      </c>
      <c r="C283" s="176" t="s">
        <v>214</v>
      </c>
      <c r="D283" s="168"/>
      <c r="E283" s="169"/>
      <c r="F283" s="169"/>
      <c r="G283" s="169"/>
      <c r="H283" s="192" t="str">
        <f t="shared" si="28"/>
        <v/>
      </c>
      <c r="I283" s="234">
        <v>663</v>
      </c>
      <c r="J283" s="138">
        <v>500</v>
      </c>
      <c r="K283" s="138">
        <v>487</v>
      </c>
      <c r="L283" s="178">
        <f t="shared" si="29"/>
        <v>0.97399999999999998</v>
      </c>
      <c r="M283" s="235">
        <v>4</v>
      </c>
      <c r="N283" s="138">
        <v>153</v>
      </c>
      <c r="O283" s="195">
        <f t="shared" si="30"/>
        <v>0.23287671232876711</v>
      </c>
      <c r="P283" s="170">
        <f t="shared" si="31"/>
        <v>663</v>
      </c>
      <c r="Q283" s="171">
        <f t="shared" si="32"/>
        <v>504</v>
      </c>
      <c r="R283" s="171">
        <f t="shared" si="33"/>
        <v>153</v>
      </c>
      <c r="S283" s="187">
        <f t="shared" si="34"/>
        <v>0.23287671232876711</v>
      </c>
      <c r="T283" s="248"/>
    </row>
    <row r="284" spans="1:20" x14ac:dyDescent="0.2">
      <c r="A284" s="186" t="s">
        <v>433</v>
      </c>
      <c r="B284" s="175" t="s">
        <v>217</v>
      </c>
      <c r="C284" s="176" t="s">
        <v>221</v>
      </c>
      <c r="D284" s="168"/>
      <c r="E284" s="169"/>
      <c r="F284" s="169"/>
      <c r="G284" s="169"/>
      <c r="H284" s="192" t="str">
        <f t="shared" si="28"/>
        <v/>
      </c>
      <c r="I284" s="234">
        <v>321</v>
      </c>
      <c r="J284" s="138">
        <v>226</v>
      </c>
      <c r="K284" s="138">
        <v>83</v>
      </c>
      <c r="L284" s="178">
        <f t="shared" si="29"/>
        <v>0.36725663716814161</v>
      </c>
      <c r="M284" s="235">
        <v>6</v>
      </c>
      <c r="N284" s="138">
        <v>88</v>
      </c>
      <c r="O284" s="195">
        <f t="shared" si="30"/>
        <v>0.27500000000000002</v>
      </c>
      <c r="P284" s="170">
        <f t="shared" si="31"/>
        <v>321</v>
      </c>
      <c r="Q284" s="171">
        <f t="shared" si="32"/>
        <v>232</v>
      </c>
      <c r="R284" s="171">
        <f t="shared" si="33"/>
        <v>88</v>
      </c>
      <c r="S284" s="187">
        <f t="shared" si="34"/>
        <v>0.27500000000000002</v>
      </c>
      <c r="T284" s="248"/>
    </row>
    <row r="285" spans="1:20" ht="29" x14ac:dyDescent="0.2">
      <c r="A285" s="186" t="s">
        <v>433</v>
      </c>
      <c r="B285" s="175" t="s">
        <v>217</v>
      </c>
      <c r="C285" s="176" t="s">
        <v>222</v>
      </c>
      <c r="D285" s="168"/>
      <c r="E285" s="169"/>
      <c r="F285" s="169"/>
      <c r="G285" s="169"/>
      <c r="H285" s="192" t="str">
        <f t="shared" si="28"/>
        <v/>
      </c>
      <c r="I285" s="234">
        <v>297</v>
      </c>
      <c r="J285" s="138">
        <v>249</v>
      </c>
      <c r="K285" s="138">
        <v>183</v>
      </c>
      <c r="L285" s="178">
        <f t="shared" si="29"/>
        <v>0.73493975903614461</v>
      </c>
      <c r="M285" s="235">
        <v>1</v>
      </c>
      <c r="N285" s="138">
        <v>42</v>
      </c>
      <c r="O285" s="195">
        <f t="shared" si="30"/>
        <v>0.14383561643835616</v>
      </c>
      <c r="P285" s="170">
        <f t="shared" si="31"/>
        <v>297</v>
      </c>
      <c r="Q285" s="171">
        <f t="shared" si="32"/>
        <v>250</v>
      </c>
      <c r="R285" s="171">
        <f t="shared" si="33"/>
        <v>42</v>
      </c>
      <c r="S285" s="187">
        <f t="shared" si="34"/>
        <v>0.14383561643835616</v>
      </c>
      <c r="T285" s="248"/>
    </row>
    <row r="286" spans="1:20" x14ac:dyDescent="0.2">
      <c r="A286" s="186" t="s">
        <v>385</v>
      </c>
      <c r="B286" s="175" t="s">
        <v>2</v>
      </c>
      <c r="C286" s="176" t="s">
        <v>3</v>
      </c>
      <c r="D286" s="168"/>
      <c r="E286" s="169"/>
      <c r="F286" s="169"/>
      <c r="G286" s="169"/>
      <c r="H286" s="192" t="str">
        <f t="shared" si="28"/>
        <v/>
      </c>
      <c r="I286" s="234">
        <v>522</v>
      </c>
      <c r="J286" s="138">
        <v>308</v>
      </c>
      <c r="K286" s="138">
        <v>62</v>
      </c>
      <c r="L286" s="178">
        <f t="shared" si="29"/>
        <v>0.20129870129870131</v>
      </c>
      <c r="M286" s="198"/>
      <c r="N286" s="27">
        <v>205</v>
      </c>
      <c r="O286" s="195">
        <f t="shared" si="30"/>
        <v>0.39961013645224169</v>
      </c>
      <c r="P286" s="170">
        <f t="shared" si="31"/>
        <v>522</v>
      </c>
      <c r="Q286" s="171">
        <f t="shared" si="32"/>
        <v>308</v>
      </c>
      <c r="R286" s="171">
        <f t="shared" si="33"/>
        <v>205</v>
      </c>
      <c r="S286" s="187">
        <f t="shared" si="34"/>
        <v>0.39961013645224169</v>
      </c>
      <c r="T286" s="248"/>
    </row>
    <row r="287" spans="1:20" x14ac:dyDescent="0.2">
      <c r="A287" s="186" t="s">
        <v>385</v>
      </c>
      <c r="B287" s="175" t="s">
        <v>6</v>
      </c>
      <c r="C287" s="176" t="s">
        <v>7</v>
      </c>
      <c r="D287" s="168"/>
      <c r="E287" s="169"/>
      <c r="F287" s="169"/>
      <c r="G287" s="169"/>
      <c r="H287" s="192" t="str">
        <f t="shared" si="28"/>
        <v/>
      </c>
      <c r="I287" s="234">
        <v>1</v>
      </c>
      <c r="J287" s="138">
        <v>1</v>
      </c>
      <c r="K287" s="138"/>
      <c r="L287" s="178">
        <f t="shared" si="29"/>
        <v>0</v>
      </c>
      <c r="M287" s="198"/>
      <c r="N287" s="27"/>
      <c r="O287" s="195">
        <f t="shared" si="30"/>
        <v>0</v>
      </c>
      <c r="P287" s="170">
        <f t="shared" si="31"/>
        <v>1</v>
      </c>
      <c r="Q287" s="171">
        <f t="shared" si="32"/>
        <v>1</v>
      </c>
      <c r="R287" s="171" t="str">
        <f t="shared" si="33"/>
        <v/>
      </c>
      <c r="S287" s="187" t="str">
        <f t="shared" si="34"/>
        <v/>
      </c>
      <c r="T287" s="248"/>
    </row>
    <row r="288" spans="1:20" x14ac:dyDescent="0.2">
      <c r="A288" s="186" t="s">
        <v>385</v>
      </c>
      <c r="B288" s="175" t="s">
        <v>8</v>
      </c>
      <c r="C288" s="176" t="s">
        <v>9</v>
      </c>
      <c r="D288" s="168"/>
      <c r="E288" s="169"/>
      <c r="F288" s="169"/>
      <c r="G288" s="169"/>
      <c r="H288" s="192" t="str">
        <f t="shared" si="28"/>
        <v/>
      </c>
      <c r="I288" s="234">
        <v>120</v>
      </c>
      <c r="J288" s="138">
        <v>119</v>
      </c>
      <c r="K288" s="138">
        <v>54</v>
      </c>
      <c r="L288" s="178">
        <f t="shared" si="29"/>
        <v>0.45378151260504201</v>
      </c>
      <c r="M288" s="198"/>
      <c r="N288" s="27"/>
      <c r="O288" s="195">
        <f t="shared" si="30"/>
        <v>0</v>
      </c>
      <c r="P288" s="170">
        <f t="shared" si="31"/>
        <v>120</v>
      </c>
      <c r="Q288" s="171">
        <f t="shared" si="32"/>
        <v>119</v>
      </c>
      <c r="R288" s="171" t="str">
        <f t="shared" si="33"/>
        <v/>
      </c>
      <c r="S288" s="187" t="str">
        <f t="shared" si="34"/>
        <v/>
      </c>
      <c r="T288" s="248"/>
    </row>
    <row r="289" spans="1:20" x14ac:dyDescent="0.2">
      <c r="A289" s="186" t="s">
        <v>385</v>
      </c>
      <c r="B289" s="175" t="s">
        <v>30</v>
      </c>
      <c r="C289" s="176" t="s">
        <v>31</v>
      </c>
      <c r="D289" s="168"/>
      <c r="E289" s="169"/>
      <c r="F289" s="169"/>
      <c r="G289" s="169"/>
      <c r="H289" s="192" t="str">
        <f t="shared" si="28"/>
        <v/>
      </c>
      <c r="I289" s="234">
        <v>163</v>
      </c>
      <c r="J289" s="138">
        <v>157</v>
      </c>
      <c r="K289" s="138">
        <v>113</v>
      </c>
      <c r="L289" s="178">
        <f t="shared" si="29"/>
        <v>0.71974522292993626</v>
      </c>
      <c r="M289" s="198">
        <v>6</v>
      </c>
      <c r="N289" s="27">
        <v>1</v>
      </c>
      <c r="O289" s="195">
        <f t="shared" si="30"/>
        <v>6.0975609756097563E-3</v>
      </c>
      <c r="P289" s="170">
        <f t="shared" si="31"/>
        <v>163</v>
      </c>
      <c r="Q289" s="171">
        <f t="shared" si="32"/>
        <v>163</v>
      </c>
      <c r="R289" s="171">
        <f t="shared" si="33"/>
        <v>1</v>
      </c>
      <c r="S289" s="187">
        <f t="shared" si="34"/>
        <v>6.0975609756097563E-3</v>
      </c>
      <c r="T289" s="248"/>
    </row>
    <row r="290" spans="1:20" ht="29" x14ac:dyDescent="0.2">
      <c r="A290" s="186" t="s">
        <v>385</v>
      </c>
      <c r="B290" s="175" t="s">
        <v>38</v>
      </c>
      <c r="C290" s="176" t="s">
        <v>39</v>
      </c>
      <c r="D290" s="168"/>
      <c r="E290" s="169"/>
      <c r="F290" s="169"/>
      <c r="G290" s="169"/>
      <c r="H290" s="192" t="str">
        <f t="shared" si="28"/>
        <v/>
      </c>
      <c r="I290" s="234">
        <v>16</v>
      </c>
      <c r="J290" s="138">
        <v>6</v>
      </c>
      <c r="K290" s="138">
        <v>4</v>
      </c>
      <c r="L290" s="178">
        <f t="shared" si="29"/>
        <v>0.66666666666666663</v>
      </c>
      <c r="M290" s="198"/>
      <c r="N290" s="27">
        <v>3</v>
      </c>
      <c r="O290" s="195">
        <f t="shared" si="30"/>
        <v>0.33333333333333331</v>
      </c>
      <c r="P290" s="170">
        <f t="shared" si="31"/>
        <v>16</v>
      </c>
      <c r="Q290" s="171">
        <f t="shared" si="32"/>
        <v>6</v>
      </c>
      <c r="R290" s="171">
        <f t="shared" si="33"/>
        <v>3</v>
      </c>
      <c r="S290" s="187">
        <f t="shared" si="34"/>
        <v>0.33333333333333331</v>
      </c>
      <c r="T290" s="248"/>
    </row>
    <row r="291" spans="1:20" x14ac:dyDescent="0.2">
      <c r="A291" s="186" t="s">
        <v>385</v>
      </c>
      <c r="B291" s="175" t="s">
        <v>40</v>
      </c>
      <c r="C291" s="176" t="s">
        <v>41</v>
      </c>
      <c r="D291" s="168">
        <v>1</v>
      </c>
      <c r="E291" s="169">
        <v>1</v>
      </c>
      <c r="F291" s="169"/>
      <c r="G291" s="169"/>
      <c r="H291" s="192">
        <f t="shared" si="28"/>
        <v>0</v>
      </c>
      <c r="I291" s="234">
        <v>451</v>
      </c>
      <c r="J291" s="138">
        <v>386</v>
      </c>
      <c r="K291" s="138">
        <v>102</v>
      </c>
      <c r="L291" s="178">
        <f t="shared" si="29"/>
        <v>0.26424870466321243</v>
      </c>
      <c r="M291" s="198">
        <v>15</v>
      </c>
      <c r="N291" s="27">
        <v>10</v>
      </c>
      <c r="O291" s="195">
        <f t="shared" si="30"/>
        <v>2.4330900243309004E-2</v>
      </c>
      <c r="P291" s="170">
        <f t="shared" si="31"/>
        <v>452</v>
      </c>
      <c r="Q291" s="171">
        <f t="shared" si="32"/>
        <v>402</v>
      </c>
      <c r="R291" s="171">
        <f t="shared" si="33"/>
        <v>10</v>
      </c>
      <c r="S291" s="187">
        <f t="shared" si="34"/>
        <v>2.4271844660194174E-2</v>
      </c>
      <c r="T291" s="248"/>
    </row>
    <row r="292" spans="1:20" x14ac:dyDescent="0.2">
      <c r="A292" s="186" t="s">
        <v>385</v>
      </c>
      <c r="B292" s="175" t="s">
        <v>40</v>
      </c>
      <c r="C292" s="176" t="s">
        <v>44</v>
      </c>
      <c r="D292" s="168"/>
      <c r="E292" s="169"/>
      <c r="F292" s="169"/>
      <c r="G292" s="169"/>
      <c r="H292" s="192" t="str">
        <f t="shared" si="28"/>
        <v/>
      </c>
      <c r="I292" s="234">
        <v>821</v>
      </c>
      <c r="J292" s="138">
        <v>762</v>
      </c>
      <c r="K292" s="138">
        <v>449</v>
      </c>
      <c r="L292" s="178">
        <f t="shared" si="29"/>
        <v>0.58923884514435698</v>
      </c>
      <c r="M292" s="198"/>
      <c r="N292" s="27">
        <v>23</v>
      </c>
      <c r="O292" s="195">
        <f t="shared" si="30"/>
        <v>2.9299363057324841E-2</v>
      </c>
      <c r="P292" s="170">
        <f t="shared" si="31"/>
        <v>821</v>
      </c>
      <c r="Q292" s="171">
        <f t="shared" si="32"/>
        <v>762</v>
      </c>
      <c r="R292" s="171">
        <f t="shared" si="33"/>
        <v>23</v>
      </c>
      <c r="S292" s="187">
        <f t="shared" si="34"/>
        <v>2.9299363057324841E-2</v>
      </c>
      <c r="T292" s="248"/>
    </row>
    <row r="293" spans="1:20" x14ac:dyDescent="0.2">
      <c r="A293" s="186" t="s">
        <v>385</v>
      </c>
      <c r="B293" s="175" t="s">
        <v>55</v>
      </c>
      <c r="C293" s="176" t="s">
        <v>56</v>
      </c>
      <c r="D293" s="168"/>
      <c r="E293" s="169"/>
      <c r="F293" s="169"/>
      <c r="G293" s="169"/>
      <c r="H293" s="192" t="str">
        <f t="shared" si="28"/>
        <v/>
      </c>
      <c r="I293" s="234">
        <v>251</v>
      </c>
      <c r="J293" s="138">
        <v>165</v>
      </c>
      <c r="K293" s="138">
        <v>48</v>
      </c>
      <c r="L293" s="178">
        <f t="shared" si="29"/>
        <v>0.29090909090909089</v>
      </c>
      <c r="M293" s="198"/>
      <c r="N293" s="27">
        <v>80</v>
      </c>
      <c r="O293" s="195">
        <f t="shared" si="30"/>
        <v>0.32653061224489793</v>
      </c>
      <c r="P293" s="170">
        <f t="shared" si="31"/>
        <v>251</v>
      </c>
      <c r="Q293" s="171">
        <f t="shared" si="32"/>
        <v>165</v>
      </c>
      <c r="R293" s="171">
        <f t="shared" si="33"/>
        <v>80</v>
      </c>
      <c r="S293" s="187">
        <f t="shared" si="34"/>
        <v>0.32653061224489793</v>
      </c>
      <c r="T293" s="248"/>
    </row>
    <row r="294" spans="1:20" x14ac:dyDescent="0.2">
      <c r="A294" s="186" t="s">
        <v>385</v>
      </c>
      <c r="B294" s="175" t="s">
        <v>63</v>
      </c>
      <c r="C294" s="176" t="s">
        <v>64</v>
      </c>
      <c r="D294" s="168"/>
      <c r="E294" s="169"/>
      <c r="F294" s="169"/>
      <c r="G294" s="169"/>
      <c r="H294" s="192" t="str">
        <f t="shared" si="28"/>
        <v/>
      </c>
      <c r="I294" s="234">
        <v>824</v>
      </c>
      <c r="J294" s="138">
        <v>583</v>
      </c>
      <c r="K294" s="138">
        <v>203</v>
      </c>
      <c r="L294" s="178">
        <f t="shared" si="29"/>
        <v>0.34819897084048029</v>
      </c>
      <c r="M294" s="198">
        <v>3</v>
      </c>
      <c r="N294" s="27">
        <v>233</v>
      </c>
      <c r="O294" s="195">
        <f t="shared" si="30"/>
        <v>0.28449328449328448</v>
      </c>
      <c r="P294" s="170">
        <f t="shared" si="31"/>
        <v>824</v>
      </c>
      <c r="Q294" s="171">
        <f t="shared" si="32"/>
        <v>586</v>
      </c>
      <c r="R294" s="171">
        <f t="shared" si="33"/>
        <v>233</v>
      </c>
      <c r="S294" s="187">
        <f t="shared" si="34"/>
        <v>0.28449328449328448</v>
      </c>
      <c r="T294" s="248"/>
    </row>
    <row r="295" spans="1:20" x14ac:dyDescent="0.2">
      <c r="A295" s="186" t="s">
        <v>385</v>
      </c>
      <c r="B295" s="175" t="s">
        <v>67</v>
      </c>
      <c r="C295" s="176" t="s">
        <v>68</v>
      </c>
      <c r="D295" s="168"/>
      <c r="E295" s="169"/>
      <c r="F295" s="169"/>
      <c r="G295" s="169"/>
      <c r="H295" s="192" t="str">
        <f t="shared" si="28"/>
        <v/>
      </c>
      <c r="I295" s="234">
        <v>305</v>
      </c>
      <c r="J295" s="138">
        <v>237</v>
      </c>
      <c r="K295" s="138">
        <v>9</v>
      </c>
      <c r="L295" s="178">
        <f t="shared" si="29"/>
        <v>3.7974683544303799E-2</v>
      </c>
      <c r="M295" s="198">
        <v>1</v>
      </c>
      <c r="N295" s="27">
        <v>48</v>
      </c>
      <c r="O295" s="195">
        <f t="shared" si="30"/>
        <v>0.16783216783216784</v>
      </c>
      <c r="P295" s="170">
        <f t="shared" si="31"/>
        <v>305</v>
      </c>
      <c r="Q295" s="171">
        <f t="shared" si="32"/>
        <v>238</v>
      </c>
      <c r="R295" s="171">
        <f t="shared" si="33"/>
        <v>48</v>
      </c>
      <c r="S295" s="187">
        <f t="shared" si="34"/>
        <v>0.16783216783216784</v>
      </c>
      <c r="T295" s="248"/>
    </row>
    <row r="296" spans="1:20" x14ac:dyDescent="0.2">
      <c r="A296" s="186" t="s">
        <v>385</v>
      </c>
      <c r="B296" s="175" t="s">
        <v>76</v>
      </c>
      <c r="C296" s="176" t="s">
        <v>77</v>
      </c>
      <c r="D296" s="168"/>
      <c r="E296" s="169"/>
      <c r="F296" s="169"/>
      <c r="G296" s="169"/>
      <c r="H296" s="192" t="str">
        <f t="shared" si="28"/>
        <v/>
      </c>
      <c r="I296" s="234">
        <v>4</v>
      </c>
      <c r="J296" s="138">
        <v>4</v>
      </c>
      <c r="K296" s="138">
        <v>2</v>
      </c>
      <c r="L296" s="178">
        <f t="shared" si="29"/>
        <v>0.5</v>
      </c>
      <c r="M296" s="198"/>
      <c r="N296" s="27"/>
      <c r="O296" s="195">
        <f t="shared" si="30"/>
        <v>0</v>
      </c>
      <c r="P296" s="170">
        <f t="shared" si="31"/>
        <v>4</v>
      </c>
      <c r="Q296" s="171">
        <f t="shared" si="32"/>
        <v>4</v>
      </c>
      <c r="R296" s="171" t="str">
        <f t="shared" si="33"/>
        <v/>
      </c>
      <c r="S296" s="187" t="str">
        <f t="shared" si="34"/>
        <v/>
      </c>
      <c r="T296" s="248"/>
    </row>
    <row r="297" spans="1:20" x14ac:dyDescent="0.2">
      <c r="A297" s="186" t="s">
        <v>385</v>
      </c>
      <c r="B297" s="175" t="s">
        <v>530</v>
      </c>
      <c r="C297" s="176" t="s">
        <v>87</v>
      </c>
      <c r="D297" s="168">
        <v>1</v>
      </c>
      <c r="E297" s="169">
        <v>1</v>
      </c>
      <c r="F297" s="169"/>
      <c r="G297" s="169"/>
      <c r="H297" s="192">
        <f t="shared" si="28"/>
        <v>0</v>
      </c>
      <c r="I297" s="234">
        <v>480</v>
      </c>
      <c r="J297" s="138">
        <v>376</v>
      </c>
      <c r="K297" s="138">
        <v>40</v>
      </c>
      <c r="L297" s="178">
        <f t="shared" si="29"/>
        <v>0.10638297872340426</v>
      </c>
      <c r="M297" s="198"/>
      <c r="N297" s="27">
        <v>97</v>
      </c>
      <c r="O297" s="195">
        <f t="shared" si="30"/>
        <v>0.20507399577167018</v>
      </c>
      <c r="P297" s="170">
        <f t="shared" si="31"/>
        <v>481</v>
      </c>
      <c r="Q297" s="171">
        <f t="shared" si="32"/>
        <v>377</v>
      </c>
      <c r="R297" s="171">
        <f t="shared" si="33"/>
        <v>97</v>
      </c>
      <c r="S297" s="187">
        <f t="shared" si="34"/>
        <v>0.20464135021097046</v>
      </c>
      <c r="T297" s="248"/>
    </row>
    <row r="298" spans="1:20" x14ac:dyDescent="0.2">
      <c r="A298" s="186" t="s">
        <v>385</v>
      </c>
      <c r="B298" s="175" t="s">
        <v>90</v>
      </c>
      <c r="C298" s="176" t="s">
        <v>91</v>
      </c>
      <c r="D298" s="168">
        <v>1</v>
      </c>
      <c r="E298" s="169"/>
      <c r="F298" s="169"/>
      <c r="G298" s="169"/>
      <c r="H298" s="192" t="str">
        <f t="shared" si="28"/>
        <v/>
      </c>
      <c r="I298" s="234">
        <v>7950</v>
      </c>
      <c r="J298" s="138">
        <v>6297</v>
      </c>
      <c r="K298" s="138">
        <v>1518</v>
      </c>
      <c r="L298" s="178">
        <f t="shared" si="29"/>
        <v>0.24106717484516435</v>
      </c>
      <c r="M298" s="198">
        <v>13</v>
      </c>
      <c r="N298" s="27">
        <v>1323</v>
      </c>
      <c r="O298" s="195">
        <f t="shared" si="30"/>
        <v>0.17332634612865191</v>
      </c>
      <c r="P298" s="170">
        <f t="shared" si="31"/>
        <v>7951</v>
      </c>
      <c r="Q298" s="171">
        <f t="shared" si="32"/>
        <v>6310</v>
      </c>
      <c r="R298" s="171">
        <f t="shared" si="33"/>
        <v>1323</v>
      </c>
      <c r="S298" s="187">
        <f t="shared" si="34"/>
        <v>0.17332634612865191</v>
      </c>
      <c r="T298" s="248"/>
    </row>
    <row r="299" spans="1:20" x14ac:dyDescent="0.2">
      <c r="A299" s="186" t="s">
        <v>385</v>
      </c>
      <c r="B299" s="175" t="s">
        <v>96</v>
      </c>
      <c r="C299" s="176" t="s">
        <v>97</v>
      </c>
      <c r="D299" s="168">
        <v>1</v>
      </c>
      <c r="E299" s="169"/>
      <c r="F299" s="169"/>
      <c r="G299" s="169"/>
      <c r="H299" s="192" t="str">
        <f t="shared" si="28"/>
        <v/>
      </c>
      <c r="I299" s="234">
        <v>1981</v>
      </c>
      <c r="J299" s="138">
        <v>1768</v>
      </c>
      <c r="K299" s="138">
        <v>998</v>
      </c>
      <c r="L299" s="178">
        <f t="shared" si="29"/>
        <v>0.56447963800904977</v>
      </c>
      <c r="M299" s="198">
        <v>4</v>
      </c>
      <c r="N299" s="27">
        <v>160</v>
      </c>
      <c r="O299" s="195">
        <f t="shared" si="30"/>
        <v>8.2815734989648032E-2</v>
      </c>
      <c r="P299" s="170">
        <f t="shared" si="31"/>
        <v>1982</v>
      </c>
      <c r="Q299" s="171">
        <f t="shared" si="32"/>
        <v>1772</v>
      </c>
      <c r="R299" s="171">
        <f t="shared" si="33"/>
        <v>160</v>
      </c>
      <c r="S299" s="187">
        <f t="shared" si="34"/>
        <v>8.2815734989648032E-2</v>
      </c>
      <c r="T299" s="248"/>
    </row>
    <row r="300" spans="1:20" x14ac:dyDescent="0.2">
      <c r="A300" s="186" t="s">
        <v>385</v>
      </c>
      <c r="B300" s="175" t="s">
        <v>532</v>
      </c>
      <c r="C300" s="176" t="s">
        <v>98</v>
      </c>
      <c r="D300" s="168"/>
      <c r="E300" s="169"/>
      <c r="F300" s="169"/>
      <c r="G300" s="169"/>
      <c r="H300" s="192" t="str">
        <f t="shared" si="28"/>
        <v/>
      </c>
      <c r="I300" s="234">
        <v>1836</v>
      </c>
      <c r="J300" s="138">
        <v>1177</v>
      </c>
      <c r="K300" s="138">
        <v>123</v>
      </c>
      <c r="L300" s="178">
        <f t="shared" si="29"/>
        <v>0.10450297366185217</v>
      </c>
      <c r="M300" s="198">
        <v>10</v>
      </c>
      <c r="N300" s="27">
        <v>608</v>
      </c>
      <c r="O300" s="195">
        <f t="shared" si="30"/>
        <v>0.33871866295264624</v>
      </c>
      <c r="P300" s="170">
        <f t="shared" si="31"/>
        <v>1836</v>
      </c>
      <c r="Q300" s="171">
        <f t="shared" si="32"/>
        <v>1187</v>
      </c>
      <c r="R300" s="171">
        <f t="shared" si="33"/>
        <v>608</v>
      </c>
      <c r="S300" s="187">
        <f t="shared" si="34"/>
        <v>0.33871866295264624</v>
      </c>
      <c r="T300" s="248"/>
    </row>
    <row r="301" spans="1:20" x14ac:dyDescent="0.2">
      <c r="A301" s="186" t="s">
        <v>385</v>
      </c>
      <c r="B301" s="175" t="s">
        <v>101</v>
      </c>
      <c r="C301" s="176" t="s">
        <v>102</v>
      </c>
      <c r="D301" s="168">
        <v>7</v>
      </c>
      <c r="E301" s="169"/>
      <c r="F301" s="169"/>
      <c r="G301" s="169"/>
      <c r="H301" s="192" t="str">
        <f t="shared" si="28"/>
        <v/>
      </c>
      <c r="I301" s="234">
        <v>431</v>
      </c>
      <c r="J301" s="138">
        <v>401</v>
      </c>
      <c r="K301" s="138">
        <v>118</v>
      </c>
      <c r="L301" s="178">
        <f t="shared" si="29"/>
        <v>0.29426433915211969</v>
      </c>
      <c r="M301" s="198"/>
      <c r="N301" s="27">
        <v>33</v>
      </c>
      <c r="O301" s="195">
        <f t="shared" si="30"/>
        <v>7.6036866359447008E-2</v>
      </c>
      <c r="P301" s="170">
        <f t="shared" si="31"/>
        <v>438</v>
      </c>
      <c r="Q301" s="171">
        <f t="shared" si="32"/>
        <v>401</v>
      </c>
      <c r="R301" s="171">
        <f t="shared" si="33"/>
        <v>33</v>
      </c>
      <c r="S301" s="187">
        <f t="shared" si="34"/>
        <v>7.6036866359447008E-2</v>
      </c>
      <c r="T301" s="248"/>
    </row>
    <row r="302" spans="1:20" x14ac:dyDescent="0.2">
      <c r="A302" s="186" t="s">
        <v>385</v>
      </c>
      <c r="B302" s="175" t="s">
        <v>103</v>
      </c>
      <c r="C302" s="176" t="s">
        <v>104</v>
      </c>
      <c r="D302" s="168"/>
      <c r="E302" s="169"/>
      <c r="F302" s="169"/>
      <c r="G302" s="169"/>
      <c r="H302" s="192" t="str">
        <f t="shared" si="28"/>
        <v/>
      </c>
      <c r="I302" s="234">
        <v>155</v>
      </c>
      <c r="J302" s="138">
        <v>110</v>
      </c>
      <c r="K302" s="138">
        <v>25</v>
      </c>
      <c r="L302" s="178">
        <f t="shared" si="29"/>
        <v>0.22727272727272727</v>
      </c>
      <c r="M302" s="198">
        <v>15</v>
      </c>
      <c r="N302" s="27">
        <v>13</v>
      </c>
      <c r="O302" s="195">
        <f t="shared" si="30"/>
        <v>9.420289855072464E-2</v>
      </c>
      <c r="P302" s="170">
        <f t="shared" si="31"/>
        <v>155</v>
      </c>
      <c r="Q302" s="171">
        <f t="shared" si="32"/>
        <v>125</v>
      </c>
      <c r="R302" s="171">
        <f t="shared" si="33"/>
        <v>13</v>
      </c>
      <c r="S302" s="187">
        <f t="shared" si="34"/>
        <v>9.420289855072464E-2</v>
      </c>
      <c r="T302" s="248"/>
    </row>
    <row r="303" spans="1:20" x14ac:dyDescent="0.2">
      <c r="A303" s="186" t="s">
        <v>385</v>
      </c>
      <c r="B303" s="175" t="s">
        <v>108</v>
      </c>
      <c r="C303" s="176" t="s">
        <v>109</v>
      </c>
      <c r="D303" s="168"/>
      <c r="E303" s="169"/>
      <c r="F303" s="169"/>
      <c r="G303" s="169"/>
      <c r="H303" s="192" t="str">
        <f t="shared" si="28"/>
        <v/>
      </c>
      <c r="I303" s="234">
        <v>150</v>
      </c>
      <c r="J303" s="138">
        <v>118</v>
      </c>
      <c r="K303" s="138">
        <v>10</v>
      </c>
      <c r="L303" s="178">
        <f t="shared" si="29"/>
        <v>8.4745762711864403E-2</v>
      </c>
      <c r="M303" s="198"/>
      <c r="N303" s="27">
        <v>22</v>
      </c>
      <c r="O303" s="195">
        <f t="shared" si="30"/>
        <v>0.15714285714285714</v>
      </c>
      <c r="P303" s="170">
        <f t="shared" si="31"/>
        <v>150</v>
      </c>
      <c r="Q303" s="171">
        <f t="shared" si="32"/>
        <v>118</v>
      </c>
      <c r="R303" s="171">
        <f t="shared" si="33"/>
        <v>22</v>
      </c>
      <c r="S303" s="187">
        <f t="shared" si="34"/>
        <v>0.15714285714285714</v>
      </c>
      <c r="T303" s="248"/>
    </row>
    <row r="304" spans="1:20" x14ac:dyDescent="0.2">
      <c r="A304" s="186" t="s">
        <v>385</v>
      </c>
      <c r="B304" s="175" t="s">
        <v>112</v>
      </c>
      <c r="C304" s="176" t="s">
        <v>549</v>
      </c>
      <c r="D304" s="168"/>
      <c r="E304" s="169"/>
      <c r="F304" s="169"/>
      <c r="G304" s="169"/>
      <c r="H304" s="192" t="str">
        <f t="shared" si="28"/>
        <v/>
      </c>
      <c r="I304" s="234">
        <v>61</v>
      </c>
      <c r="J304" s="138">
        <v>47</v>
      </c>
      <c r="K304" s="138">
        <v>3</v>
      </c>
      <c r="L304" s="178">
        <f t="shared" si="29"/>
        <v>6.3829787234042548E-2</v>
      </c>
      <c r="M304" s="198"/>
      <c r="N304" s="27"/>
      <c r="O304" s="195">
        <f t="shared" si="30"/>
        <v>0</v>
      </c>
      <c r="P304" s="170">
        <f t="shared" si="31"/>
        <v>61</v>
      </c>
      <c r="Q304" s="171">
        <f t="shared" si="32"/>
        <v>47</v>
      </c>
      <c r="R304" s="171" t="str">
        <f t="shared" si="33"/>
        <v/>
      </c>
      <c r="S304" s="187" t="str">
        <f t="shared" si="34"/>
        <v/>
      </c>
      <c r="T304" s="248"/>
    </row>
    <row r="305" spans="1:20" x14ac:dyDescent="0.2">
      <c r="A305" s="186" t="s">
        <v>385</v>
      </c>
      <c r="B305" s="175" t="s">
        <v>114</v>
      </c>
      <c r="C305" s="176" t="s">
        <v>115</v>
      </c>
      <c r="D305" s="168"/>
      <c r="E305" s="169"/>
      <c r="F305" s="169"/>
      <c r="G305" s="169"/>
      <c r="H305" s="192" t="str">
        <f t="shared" si="28"/>
        <v/>
      </c>
      <c r="I305" s="234">
        <v>862</v>
      </c>
      <c r="J305" s="138">
        <v>491</v>
      </c>
      <c r="K305" s="138">
        <v>23</v>
      </c>
      <c r="L305" s="178">
        <f t="shared" si="29"/>
        <v>4.684317718940937E-2</v>
      </c>
      <c r="M305" s="198">
        <v>6</v>
      </c>
      <c r="N305" s="27">
        <v>355</v>
      </c>
      <c r="O305" s="195">
        <f t="shared" si="30"/>
        <v>0.41666666666666669</v>
      </c>
      <c r="P305" s="170">
        <f t="shared" si="31"/>
        <v>862</v>
      </c>
      <c r="Q305" s="171">
        <f t="shared" si="32"/>
        <v>497</v>
      </c>
      <c r="R305" s="171">
        <f t="shared" si="33"/>
        <v>355</v>
      </c>
      <c r="S305" s="187">
        <f t="shared" si="34"/>
        <v>0.41666666666666669</v>
      </c>
      <c r="T305" s="248"/>
    </row>
    <row r="306" spans="1:20" x14ac:dyDescent="0.2">
      <c r="A306" s="186" t="s">
        <v>385</v>
      </c>
      <c r="B306" s="175" t="s">
        <v>117</v>
      </c>
      <c r="C306" s="176" t="s">
        <v>118</v>
      </c>
      <c r="D306" s="168"/>
      <c r="E306" s="169"/>
      <c r="F306" s="169"/>
      <c r="G306" s="169"/>
      <c r="H306" s="192" t="str">
        <f t="shared" si="28"/>
        <v/>
      </c>
      <c r="I306" s="234">
        <v>3484</v>
      </c>
      <c r="J306" s="138">
        <v>30</v>
      </c>
      <c r="K306" s="138">
        <v>7</v>
      </c>
      <c r="L306" s="178">
        <f t="shared" si="29"/>
        <v>0.23333333333333334</v>
      </c>
      <c r="M306" s="198">
        <v>2360</v>
      </c>
      <c r="N306" s="27">
        <v>930</v>
      </c>
      <c r="O306" s="195">
        <f t="shared" si="30"/>
        <v>0.28012048192771083</v>
      </c>
      <c r="P306" s="170">
        <f t="shared" si="31"/>
        <v>3484</v>
      </c>
      <c r="Q306" s="171">
        <f t="shared" si="32"/>
        <v>2390</v>
      </c>
      <c r="R306" s="171">
        <f t="shared" si="33"/>
        <v>930</v>
      </c>
      <c r="S306" s="187">
        <f t="shared" si="34"/>
        <v>0.28012048192771083</v>
      </c>
      <c r="T306" s="248"/>
    </row>
    <row r="307" spans="1:20" x14ac:dyDescent="0.2">
      <c r="A307" s="186" t="s">
        <v>385</v>
      </c>
      <c r="B307" s="175" t="s">
        <v>509</v>
      </c>
      <c r="C307" s="176" t="s">
        <v>510</v>
      </c>
      <c r="D307" s="168"/>
      <c r="E307" s="169"/>
      <c r="F307" s="169"/>
      <c r="G307" s="169"/>
      <c r="H307" s="192" t="str">
        <f t="shared" si="28"/>
        <v/>
      </c>
      <c r="I307" s="234">
        <v>0</v>
      </c>
      <c r="J307" s="138"/>
      <c r="K307" s="138"/>
      <c r="L307" s="178" t="str">
        <f t="shared" si="29"/>
        <v/>
      </c>
      <c r="M307" s="198">
        <v>1</v>
      </c>
      <c r="N307" s="27"/>
      <c r="O307" s="195">
        <f t="shared" si="30"/>
        <v>0</v>
      </c>
      <c r="P307" s="170" t="str">
        <f t="shared" si="31"/>
        <v/>
      </c>
      <c r="Q307" s="171">
        <f t="shared" si="32"/>
        <v>1</v>
      </c>
      <c r="R307" s="171" t="str">
        <f t="shared" si="33"/>
        <v/>
      </c>
      <c r="S307" s="187" t="str">
        <f t="shared" si="34"/>
        <v/>
      </c>
      <c r="T307" s="248"/>
    </row>
    <row r="308" spans="1:20" x14ac:dyDescent="0.2">
      <c r="A308" s="186" t="s">
        <v>385</v>
      </c>
      <c r="B308" s="175" t="s">
        <v>123</v>
      </c>
      <c r="C308" s="176" t="s">
        <v>124</v>
      </c>
      <c r="D308" s="168"/>
      <c r="E308" s="169"/>
      <c r="F308" s="169"/>
      <c r="G308" s="169"/>
      <c r="H308" s="192" t="str">
        <f t="shared" si="28"/>
        <v/>
      </c>
      <c r="I308" s="234">
        <v>66</v>
      </c>
      <c r="J308" s="138">
        <v>50</v>
      </c>
      <c r="K308" s="138">
        <v>16</v>
      </c>
      <c r="L308" s="178">
        <f t="shared" si="29"/>
        <v>0.32</v>
      </c>
      <c r="M308" s="198"/>
      <c r="N308" s="27">
        <v>12</v>
      </c>
      <c r="O308" s="195">
        <f t="shared" si="30"/>
        <v>0.19354838709677419</v>
      </c>
      <c r="P308" s="170">
        <f t="shared" si="31"/>
        <v>66</v>
      </c>
      <c r="Q308" s="171">
        <f t="shared" si="32"/>
        <v>50</v>
      </c>
      <c r="R308" s="171">
        <f t="shared" si="33"/>
        <v>12</v>
      </c>
      <c r="S308" s="187">
        <f t="shared" si="34"/>
        <v>0.19354838709677419</v>
      </c>
      <c r="T308" s="248"/>
    </row>
    <row r="309" spans="1:20" x14ac:dyDescent="0.2">
      <c r="A309" s="186" t="s">
        <v>385</v>
      </c>
      <c r="B309" s="175" t="s">
        <v>128</v>
      </c>
      <c r="C309" s="176" t="s">
        <v>129</v>
      </c>
      <c r="D309" s="168"/>
      <c r="E309" s="169"/>
      <c r="F309" s="169"/>
      <c r="G309" s="169"/>
      <c r="H309" s="192" t="str">
        <f t="shared" si="28"/>
        <v/>
      </c>
      <c r="I309" s="234">
        <v>28</v>
      </c>
      <c r="J309" s="138">
        <v>21</v>
      </c>
      <c r="K309" s="138">
        <v>16</v>
      </c>
      <c r="L309" s="178">
        <f t="shared" si="29"/>
        <v>0.76190476190476186</v>
      </c>
      <c r="M309" s="198"/>
      <c r="N309" s="27">
        <v>4</v>
      </c>
      <c r="O309" s="195">
        <f t="shared" si="30"/>
        <v>0.16</v>
      </c>
      <c r="P309" s="170">
        <f t="shared" si="31"/>
        <v>28</v>
      </c>
      <c r="Q309" s="171">
        <f t="shared" si="32"/>
        <v>21</v>
      </c>
      <c r="R309" s="171">
        <f t="shared" si="33"/>
        <v>4</v>
      </c>
      <c r="S309" s="187">
        <f t="shared" si="34"/>
        <v>0.16</v>
      </c>
      <c r="T309" s="248"/>
    </row>
    <row r="310" spans="1:20" x14ac:dyDescent="0.2">
      <c r="A310" s="186" t="s">
        <v>385</v>
      </c>
      <c r="B310" s="175" t="s">
        <v>131</v>
      </c>
      <c r="C310" s="176" t="s">
        <v>132</v>
      </c>
      <c r="D310" s="168">
        <v>1</v>
      </c>
      <c r="E310" s="169"/>
      <c r="F310" s="169"/>
      <c r="G310" s="169"/>
      <c r="H310" s="192" t="str">
        <f t="shared" si="28"/>
        <v/>
      </c>
      <c r="I310" s="234">
        <v>857</v>
      </c>
      <c r="J310" s="138">
        <v>378</v>
      </c>
      <c r="K310" s="138">
        <v>100</v>
      </c>
      <c r="L310" s="178">
        <f t="shared" si="29"/>
        <v>0.26455026455026454</v>
      </c>
      <c r="M310" s="198">
        <v>1</v>
      </c>
      <c r="N310" s="27">
        <v>456</v>
      </c>
      <c r="O310" s="195">
        <f t="shared" si="30"/>
        <v>0.54610778443113772</v>
      </c>
      <c r="P310" s="170">
        <f t="shared" si="31"/>
        <v>858</v>
      </c>
      <c r="Q310" s="171">
        <f t="shared" si="32"/>
        <v>379</v>
      </c>
      <c r="R310" s="171">
        <f t="shared" si="33"/>
        <v>456</v>
      </c>
      <c r="S310" s="187">
        <f t="shared" si="34"/>
        <v>0.54610778443113772</v>
      </c>
      <c r="T310" s="248"/>
    </row>
    <row r="311" spans="1:20" x14ac:dyDescent="0.2">
      <c r="A311" s="186" t="s">
        <v>385</v>
      </c>
      <c r="B311" s="175" t="s">
        <v>133</v>
      </c>
      <c r="C311" s="176" t="s">
        <v>134</v>
      </c>
      <c r="D311" s="168"/>
      <c r="E311" s="169"/>
      <c r="F311" s="169"/>
      <c r="G311" s="169"/>
      <c r="H311" s="192" t="str">
        <f t="shared" si="28"/>
        <v/>
      </c>
      <c r="I311" s="234">
        <v>153</v>
      </c>
      <c r="J311" s="138">
        <v>142</v>
      </c>
      <c r="K311" s="138">
        <v>50</v>
      </c>
      <c r="L311" s="178">
        <f t="shared" si="29"/>
        <v>0.352112676056338</v>
      </c>
      <c r="M311" s="198">
        <v>1</v>
      </c>
      <c r="N311" s="27">
        <v>6</v>
      </c>
      <c r="O311" s="195">
        <f t="shared" si="30"/>
        <v>4.0268456375838924E-2</v>
      </c>
      <c r="P311" s="170">
        <f t="shared" si="31"/>
        <v>153</v>
      </c>
      <c r="Q311" s="171">
        <f t="shared" si="32"/>
        <v>143</v>
      </c>
      <c r="R311" s="171">
        <f t="shared" si="33"/>
        <v>6</v>
      </c>
      <c r="S311" s="187">
        <f t="shared" si="34"/>
        <v>4.0268456375838924E-2</v>
      </c>
      <c r="T311" s="248"/>
    </row>
    <row r="312" spans="1:20" x14ac:dyDescent="0.2">
      <c r="A312" s="186" t="s">
        <v>385</v>
      </c>
      <c r="B312" s="175" t="s">
        <v>135</v>
      </c>
      <c r="C312" s="176" t="s">
        <v>245</v>
      </c>
      <c r="D312" s="168"/>
      <c r="E312" s="169"/>
      <c r="F312" s="169"/>
      <c r="G312" s="169"/>
      <c r="H312" s="192" t="str">
        <f t="shared" si="28"/>
        <v/>
      </c>
      <c r="I312" s="234">
        <v>543</v>
      </c>
      <c r="J312" s="138">
        <v>489</v>
      </c>
      <c r="K312" s="138">
        <v>315</v>
      </c>
      <c r="L312" s="178">
        <f t="shared" si="29"/>
        <v>0.64417177914110424</v>
      </c>
      <c r="M312" s="198">
        <v>7</v>
      </c>
      <c r="N312" s="27">
        <v>43</v>
      </c>
      <c r="O312" s="195">
        <f t="shared" si="30"/>
        <v>7.9777365491651209E-2</v>
      </c>
      <c r="P312" s="170">
        <f t="shared" si="31"/>
        <v>543</v>
      </c>
      <c r="Q312" s="171">
        <f t="shared" si="32"/>
        <v>496</v>
      </c>
      <c r="R312" s="171">
        <f t="shared" si="33"/>
        <v>43</v>
      </c>
      <c r="S312" s="187">
        <f t="shared" si="34"/>
        <v>7.9777365491651209E-2</v>
      </c>
      <c r="T312" s="248"/>
    </row>
    <row r="313" spans="1:20" x14ac:dyDescent="0.2">
      <c r="A313" s="186" t="s">
        <v>385</v>
      </c>
      <c r="B313" s="175" t="s">
        <v>136</v>
      </c>
      <c r="C313" s="176" t="s">
        <v>137</v>
      </c>
      <c r="D313" s="168"/>
      <c r="E313" s="169"/>
      <c r="F313" s="169"/>
      <c r="G313" s="169"/>
      <c r="H313" s="192" t="str">
        <f t="shared" si="28"/>
        <v/>
      </c>
      <c r="I313" s="234">
        <v>823</v>
      </c>
      <c r="J313" s="138">
        <v>561</v>
      </c>
      <c r="K313" s="138">
        <v>28</v>
      </c>
      <c r="L313" s="178">
        <f t="shared" si="29"/>
        <v>4.9910873440285206E-2</v>
      </c>
      <c r="M313" s="198"/>
      <c r="N313" s="27">
        <v>251</v>
      </c>
      <c r="O313" s="195">
        <f t="shared" si="30"/>
        <v>0.30911330049261082</v>
      </c>
      <c r="P313" s="170">
        <f t="shared" si="31"/>
        <v>823</v>
      </c>
      <c r="Q313" s="171">
        <f t="shared" si="32"/>
        <v>561</v>
      </c>
      <c r="R313" s="171">
        <f t="shared" si="33"/>
        <v>251</v>
      </c>
      <c r="S313" s="187">
        <f t="shared" si="34"/>
        <v>0.30911330049261082</v>
      </c>
      <c r="T313" s="248"/>
    </row>
    <row r="314" spans="1:20" x14ac:dyDescent="0.2">
      <c r="A314" s="186" t="s">
        <v>385</v>
      </c>
      <c r="B314" s="175" t="s">
        <v>145</v>
      </c>
      <c r="C314" s="176" t="s">
        <v>146</v>
      </c>
      <c r="D314" s="168"/>
      <c r="E314" s="169"/>
      <c r="F314" s="169"/>
      <c r="G314" s="169"/>
      <c r="H314" s="192" t="str">
        <f t="shared" si="28"/>
        <v/>
      </c>
      <c r="I314" s="234">
        <v>1505</v>
      </c>
      <c r="J314" s="138">
        <v>632</v>
      </c>
      <c r="K314" s="138">
        <v>11</v>
      </c>
      <c r="L314" s="178">
        <f t="shared" si="29"/>
        <v>1.740506329113924E-2</v>
      </c>
      <c r="M314" s="198">
        <v>3</v>
      </c>
      <c r="N314" s="27">
        <v>818</v>
      </c>
      <c r="O314" s="195">
        <f t="shared" si="30"/>
        <v>0.56297315898141775</v>
      </c>
      <c r="P314" s="170">
        <f t="shared" si="31"/>
        <v>1505</v>
      </c>
      <c r="Q314" s="171">
        <f t="shared" si="32"/>
        <v>635</v>
      </c>
      <c r="R314" s="171">
        <f t="shared" si="33"/>
        <v>818</v>
      </c>
      <c r="S314" s="187">
        <f t="shared" si="34"/>
        <v>0.56297315898141775</v>
      </c>
      <c r="T314" s="248"/>
    </row>
    <row r="315" spans="1:20" x14ac:dyDescent="0.2">
      <c r="A315" s="186" t="s">
        <v>385</v>
      </c>
      <c r="B315" s="175" t="s">
        <v>156</v>
      </c>
      <c r="C315" s="176" t="s">
        <v>157</v>
      </c>
      <c r="D315" s="168"/>
      <c r="E315" s="169"/>
      <c r="F315" s="169"/>
      <c r="G315" s="169"/>
      <c r="H315" s="192" t="str">
        <f t="shared" si="28"/>
        <v/>
      </c>
      <c r="I315" s="234">
        <v>27</v>
      </c>
      <c r="J315" s="138">
        <v>27</v>
      </c>
      <c r="K315" s="138">
        <v>15</v>
      </c>
      <c r="L315" s="178">
        <f t="shared" si="29"/>
        <v>0.55555555555555558</v>
      </c>
      <c r="M315" s="198"/>
      <c r="N315" s="27"/>
      <c r="O315" s="195">
        <f t="shared" si="30"/>
        <v>0</v>
      </c>
      <c r="P315" s="170">
        <f t="shared" si="31"/>
        <v>27</v>
      </c>
      <c r="Q315" s="171">
        <f t="shared" si="32"/>
        <v>27</v>
      </c>
      <c r="R315" s="171" t="str">
        <f t="shared" si="33"/>
        <v/>
      </c>
      <c r="S315" s="187" t="str">
        <f t="shared" si="34"/>
        <v/>
      </c>
      <c r="T315" s="248"/>
    </row>
    <row r="316" spans="1:20" x14ac:dyDescent="0.2">
      <c r="A316" s="186" t="s">
        <v>385</v>
      </c>
      <c r="B316" s="175" t="s">
        <v>158</v>
      </c>
      <c r="C316" s="176" t="s">
        <v>159</v>
      </c>
      <c r="D316" s="168"/>
      <c r="E316" s="169"/>
      <c r="F316" s="169"/>
      <c r="G316" s="169"/>
      <c r="H316" s="192" t="str">
        <f t="shared" si="28"/>
        <v/>
      </c>
      <c r="I316" s="234">
        <v>1587</v>
      </c>
      <c r="J316" s="138">
        <v>1127</v>
      </c>
      <c r="K316" s="138">
        <v>580</v>
      </c>
      <c r="L316" s="178">
        <f t="shared" si="29"/>
        <v>0.51464063886424138</v>
      </c>
      <c r="M316" s="198"/>
      <c r="N316" s="27">
        <v>430</v>
      </c>
      <c r="O316" s="195">
        <f t="shared" si="30"/>
        <v>0.27617212588310852</v>
      </c>
      <c r="P316" s="170">
        <f t="shared" si="31"/>
        <v>1587</v>
      </c>
      <c r="Q316" s="171">
        <f t="shared" si="32"/>
        <v>1127</v>
      </c>
      <c r="R316" s="171">
        <f t="shared" si="33"/>
        <v>430</v>
      </c>
      <c r="S316" s="187">
        <f t="shared" si="34"/>
        <v>0.27617212588310852</v>
      </c>
      <c r="T316" s="248"/>
    </row>
    <row r="317" spans="1:20" ht="29" x14ac:dyDescent="0.2">
      <c r="A317" s="186" t="s">
        <v>385</v>
      </c>
      <c r="B317" s="175" t="s">
        <v>166</v>
      </c>
      <c r="C317" s="176" t="s">
        <v>168</v>
      </c>
      <c r="D317" s="168">
        <v>4</v>
      </c>
      <c r="E317" s="169"/>
      <c r="F317" s="169"/>
      <c r="G317" s="169">
        <v>1</v>
      </c>
      <c r="H317" s="192">
        <f t="shared" si="28"/>
        <v>1</v>
      </c>
      <c r="I317" s="234">
        <v>14741</v>
      </c>
      <c r="J317" s="138">
        <v>11306</v>
      </c>
      <c r="K317" s="138">
        <v>7542</v>
      </c>
      <c r="L317" s="178">
        <f t="shared" si="29"/>
        <v>0.66707942685299837</v>
      </c>
      <c r="M317" s="198">
        <v>81</v>
      </c>
      <c r="N317" s="27">
        <v>2928</v>
      </c>
      <c r="O317" s="195">
        <f t="shared" si="30"/>
        <v>0.20454069158225638</v>
      </c>
      <c r="P317" s="170">
        <f t="shared" si="31"/>
        <v>14745</v>
      </c>
      <c r="Q317" s="171">
        <f t="shared" si="32"/>
        <v>11387</v>
      </c>
      <c r="R317" s="171">
        <f t="shared" si="33"/>
        <v>2929</v>
      </c>
      <c r="S317" s="187">
        <f t="shared" si="34"/>
        <v>0.20459625593741268</v>
      </c>
      <c r="T317" s="248"/>
    </row>
    <row r="318" spans="1:20" ht="29" x14ac:dyDescent="0.2">
      <c r="A318" s="186" t="s">
        <v>385</v>
      </c>
      <c r="B318" s="175" t="s">
        <v>166</v>
      </c>
      <c r="C318" s="176" t="s">
        <v>248</v>
      </c>
      <c r="D318" s="168"/>
      <c r="E318" s="169"/>
      <c r="F318" s="169"/>
      <c r="G318" s="169"/>
      <c r="H318" s="192" t="str">
        <f t="shared" si="28"/>
        <v/>
      </c>
      <c r="I318" s="234">
        <v>2627</v>
      </c>
      <c r="J318" s="138">
        <v>2542</v>
      </c>
      <c r="K318" s="138">
        <v>2164</v>
      </c>
      <c r="L318" s="178">
        <f t="shared" si="29"/>
        <v>0.85129819040125887</v>
      </c>
      <c r="M318" s="198"/>
      <c r="N318" s="27">
        <v>47</v>
      </c>
      <c r="O318" s="195">
        <f t="shared" si="30"/>
        <v>1.8153727307840865E-2</v>
      </c>
      <c r="P318" s="170">
        <f t="shared" si="31"/>
        <v>2627</v>
      </c>
      <c r="Q318" s="171">
        <f t="shared" si="32"/>
        <v>2542</v>
      </c>
      <c r="R318" s="171">
        <f t="shared" si="33"/>
        <v>47</v>
      </c>
      <c r="S318" s="187">
        <f t="shared" si="34"/>
        <v>1.8153727307840865E-2</v>
      </c>
      <c r="T318" s="248"/>
    </row>
    <row r="319" spans="1:20" ht="29" x14ac:dyDescent="0.2">
      <c r="A319" s="186" t="s">
        <v>385</v>
      </c>
      <c r="B319" s="175" t="s">
        <v>166</v>
      </c>
      <c r="C319" s="176" t="s">
        <v>249</v>
      </c>
      <c r="D319" s="168"/>
      <c r="E319" s="169"/>
      <c r="F319" s="169"/>
      <c r="G319" s="169"/>
      <c r="H319" s="192" t="str">
        <f t="shared" si="28"/>
        <v/>
      </c>
      <c r="I319" s="234">
        <v>9972</v>
      </c>
      <c r="J319" s="138">
        <v>9672</v>
      </c>
      <c r="K319" s="138">
        <v>8739</v>
      </c>
      <c r="L319" s="178">
        <f t="shared" si="29"/>
        <v>0.90353598014888337</v>
      </c>
      <c r="M319" s="198"/>
      <c r="N319" s="27">
        <v>70</v>
      </c>
      <c r="O319" s="195">
        <f t="shared" si="30"/>
        <v>7.1853828782590841E-3</v>
      </c>
      <c r="P319" s="170">
        <f t="shared" si="31"/>
        <v>9972</v>
      </c>
      <c r="Q319" s="171">
        <f t="shared" si="32"/>
        <v>9672</v>
      </c>
      <c r="R319" s="171">
        <f t="shared" si="33"/>
        <v>70</v>
      </c>
      <c r="S319" s="187">
        <f t="shared" si="34"/>
        <v>7.1853828782590841E-3</v>
      </c>
      <c r="T319" s="248"/>
    </row>
    <row r="320" spans="1:20" ht="29" x14ac:dyDescent="0.2">
      <c r="A320" s="186" t="s">
        <v>385</v>
      </c>
      <c r="B320" s="175" t="s">
        <v>166</v>
      </c>
      <c r="C320" s="176" t="s">
        <v>167</v>
      </c>
      <c r="D320" s="168">
        <v>15</v>
      </c>
      <c r="E320" s="169"/>
      <c r="F320" s="169"/>
      <c r="G320" s="169"/>
      <c r="H320" s="192" t="str">
        <f t="shared" si="28"/>
        <v/>
      </c>
      <c r="I320" s="234">
        <v>85397</v>
      </c>
      <c r="J320" s="138">
        <v>81803</v>
      </c>
      <c r="K320" s="138">
        <v>75279</v>
      </c>
      <c r="L320" s="178">
        <f t="shared" si="29"/>
        <v>0.92024742368861778</v>
      </c>
      <c r="M320" s="198">
        <v>7</v>
      </c>
      <c r="N320" s="27">
        <v>1677</v>
      </c>
      <c r="O320" s="195">
        <f t="shared" si="30"/>
        <v>2.0086959646412016E-2</v>
      </c>
      <c r="P320" s="170">
        <f t="shared" si="31"/>
        <v>85412</v>
      </c>
      <c r="Q320" s="171">
        <f t="shared" si="32"/>
        <v>81810</v>
      </c>
      <c r="R320" s="171">
        <f t="shared" si="33"/>
        <v>1677</v>
      </c>
      <c r="S320" s="187">
        <f t="shared" si="34"/>
        <v>2.0086959646412016E-2</v>
      </c>
      <c r="T320" s="248"/>
    </row>
    <row r="321" spans="1:20" x14ac:dyDescent="0.2">
      <c r="A321" s="186" t="s">
        <v>385</v>
      </c>
      <c r="B321" s="175" t="s">
        <v>172</v>
      </c>
      <c r="C321" s="176" t="s">
        <v>173</v>
      </c>
      <c r="D321" s="168"/>
      <c r="E321" s="169"/>
      <c r="F321" s="169"/>
      <c r="G321" s="169"/>
      <c r="H321" s="192" t="str">
        <f t="shared" si="28"/>
        <v/>
      </c>
      <c r="I321" s="234">
        <v>89</v>
      </c>
      <c r="J321" s="138">
        <v>87</v>
      </c>
      <c r="K321" s="138">
        <v>23</v>
      </c>
      <c r="L321" s="178">
        <f t="shared" si="29"/>
        <v>0.26436781609195403</v>
      </c>
      <c r="M321" s="198">
        <v>2</v>
      </c>
      <c r="N321" s="27"/>
      <c r="O321" s="195">
        <f t="shared" si="30"/>
        <v>0</v>
      </c>
      <c r="P321" s="170">
        <f t="shared" si="31"/>
        <v>89</v>
      </c>
      <c r="Q321" s="171">
        <f t="shared" si="32"/>
        <v>89</v>
      </c>
      <c r="R321" s="171" t="str">
        <f t="shared" si="33"/>
        <v/>
      </c>
      <c r="S321" s="187" t="str">
        <f t="shared" si="34"/>
        <v/>
      </c>
      <c r="T321" s="248"/>
    </row>
    <row r="322" spans="1:20" x14ac:dyDescent="0.2">
      <c r="A322" s="186" t="s">
        <v>385</v>
      </c>
      <c r="B322" s="175" t="s">
        <v>176</v>
      </c>
      <c r="C322" s="176" t="s">
        <v>487</v>
      </c>
      <c r="D322" s="168"/>
      <c r="E322" s="169"/>
      <c r="F322" s="169"/>
      <c r="G322" s="169"/>
      <c r="H322" s="192" t="str">
        <f t="shared" ref="H322:H385" si="35">IF((E322+G322)&lt;&gt;0,G322/(E322+G322),"")</f>
        <v/>
      </c>
      <c r="I322" s="234">
        <v>104</v>
      </c>
      <c r="J322" s="138">
        <v>87</v>
      </c>
      <c r="K322" s="138">
        <v>49</v>
      </c>
      <c r="L322" s="178">
        <f t="shared" ref="L322:L385" si="36">IF(J322&lt;&gt;0,K322/J322,"")</f>
        <v>0.56321839080459768</v>
      </c>
      <c r="M322" s="198"/>
      <c r="N322" s="27">
        <v>15</v>
      </c>
      <c r="O322" s="195">
        <f t="shared" ref="O322:O385" si="37">IF((J322+M322+N322)&lt;&gt;0,N322/(J322+M322+N322),"")</f>
        <v>0.14705882352941177</v>
      </c>
      <c r="P322" s="170">
        <f t="shared" ref="P322:P385" si="38">IF(SUM(D322,I322)&gt;0,SUM(D322,I322),"")</f>
        <v>104</v>
      </c>
      <c r="Q322" s="171">
        <f t="shared" ref="Q322:Q385" si="39">IF(SUM(E322,J322, M322)&gt;0,SUM(E322,J322, M322),"")</f>
        <v>87</v>
      </c>
      <c r="R322" s="171">
        <f t="shared" ref="R322:R385" si="40">IF(SUM(G322,N322)&gt;0,SUM(G322,N322),"")</f>
        <v>15</v>
      </c>
      <c r="S322" s="187">
        <f t="shared" ref="S322:S385" si="41">IFERROR(IF((Q322+R322)&lt;&gt;0,R322/(Q322+R322),""),"")</f>
        <v>0.14705882352941177</v>
      </c>
      <c r="T322" s="248"/>
    </row>
    <row r="323" spans="1:20" x14ac:dyDescent="0.2">
      <c r="A323" s="186" t="s">
        <v>385</v>
      </c>
      <c r="B323" s="175" t="s">
        <v>180</v>
      </c>
      <c r="C323" s="176" t="s">
        <v>182</v>
      </c>
      <c r="D323" s="168"/>
      <c r="E323" s="169"/>
      <c r="F323" s="169"/>
      <c r="G323" s="169"/>
      <c r="H323" s="192" t="str">
        <f t="shared" si="35"/>
        <v/>
      </c>
      <c r="I323" s="234">
        <v>1267</v>
      </c>
      <c r="J323" s="138">
        <v>1197</v>
      </c>
      <c r="K323" s="138">
        <v>1030</v>
      </c>
      <c r="L323" s="178">
        <f t="shared" si="36"/>
        <v>0.86048454469507096</v>
      </c>
      <c r="M323" s="198">
        <v>2</v>
      </c>
      <c r="N323" s="27">
        <v>52</v>
      </c>
      <c r="O323" s="195">
        <f t="shared" si="37"/>
        <v>4.1566746602717829E-2</v>
      </c>
      <c r="P323" s="170">
        <f t="shared" si="38"/>
        <v>1267</v>
      </c>
      <c r="Q323" s="171">
        <f t="shared" si="39"/>
        <v>1199</v>
      </c>
      <c r="R323" s="171">
        <f t="shared" si="40"/>
        <v>52</v>
      </c>
      <c r="S323" s="187">
        <f t="shared" si="41"/>
        <v>4.1566746602717829E-2</v>
      </c>
      <c r="T323" s="248"/>
    </row>
    <row r="324" spans="1:20" x14ac:dyDescent="0.2">
      <c r="A324" s="186" t="s">
        <v>385</v>
      </c>
      <c r="B324" s="175" t="s">
        <v>536</v>
      </c>
      <c r="C324" s="176" t="s">
        <v>116</v>
      </c>
      <c r="D324" s="168"/>
      <c r="E324" s="169"/>
      <c r="F324" s="169"/>
      <c r="G324" s="169"/>
      <c r="H324" s="192" t="str">
        <f t="shared" si="35"/>
        <v/>
      </c>
      <c r="I324" s="234">
        <v>39</v>
      </c>
      <c r="J324" s="138">
        <v>24</v>
      </c>
      <c r="K324" s="138">
        <v>2</v>
      </c>
      <c r="L324" s="178">
        <f t="shared" si="36"/>
        <v>8.3333333333333329E-2</v>
      </c>
      <c r="M324" s="198"/>
      <c r="N324" s="27">
        <v>13</v>
      </c>
      <c r="O324" s="195">
        <f t="shared" si="37"/>
        <v>0.35135135135135137</v>
      </c>
      <c r="P324" s="170">
        <f t="shared" si="38"/>
        <v>39</v>
      </c>
      <c r="Q324" s="171">
        <f t="shared" si="39"/>
        <v>24</v>
      </c>
      <c r="R324" s="171">
        <f t="shared" si="40"/>
        <v>13</v>
      </c>
      <c r="S324" s="187">
        <f t="shared" si="41"/>
        <v>0.35135135135135137</v>
      </c>
      <c r="T324" s="248"/>
    </row>
    <row r="325" spans="1:20" x14ac:dyDescent="0.2">
      <c r="A325" s="186" t="s">
        <v>385</v>
      </c>
      <c r="B325" s="175" t="s">
        <v>480</v>
      </c>
      <c r="C325" s="176" t="s">
        <v>195</v>
      </c>
      <c r="D325" s="168"/>
      <c r="E325" s="169"/>
      <c r="F325" s="169"/>
      <c r="G325" s="169"/>
      <c r="H325" s="192" t="str">
        <f t="shared" si="35"/>
        <v/>
      </c>
      <c r="I325" s="234">
        <v>347</v>
      </c>
      <c r="J325" s="138">
        <v>214</v>
      </c>
      <c r="K325" s="138">
        <v>17</v>
      </c>
      <c r="L325" s="178">
        <f t="shared" si="36"/>
        <v>7.9439252336448593E-2</v>
      </c>
      <c r="M325" s="198"/>
      <c r="N325" s="27">
        <v>115</v>
      </c>
      <c r="O325" s="195">
        <f t="shared" si="37"/>
        <v>0.34954407294832829</v>
      </c>
      <c r="P325" s="170">
        <f t="shared" si="38"/>
        <v>347</v>
      </c>
      <c r="Q325" s="171">
        <f t="shared" si="39"/>
        <v>214</v>
      </c>
      <c r="R325" s="171">
        <f t="shared" si="40"/>
        <v>115</v>
      </c>
      <c r="S325" s="187">
        <f t="shared" si="41"/>
        <v>0.34954407294832829</v>
      </c>
      <c r="T325" s="248"/>
    </row>
    <row r="326" spans="1:20" x14ac:dyDescent="0.2">
      <c r="A326" s="186" t="s">
        <v>385</v>
      </c>
      <c r="B326" s="175" t="s">
        <v>196</v>
      </c>
      <c r="C326" s="176" t="s">
        <v>197</v>
      </c>
      <c r="D326" s="168">
        <v>1</v>
      </c>
      <c r="E326" s="169"/>
      <c r="F326" s="169"/>
      <c r="G326" s="169"/>
      <c r="H326" s="192" t="str">
        <f t="shared" si="35"/>
        <v/>
      </c>
      <c r="I326" s="234">
        <v>9358</v>
      </c>
      <c r="J326" s="138">
        <v>8599</v>
      </c>
      <c r="K326" s="138">
        <v>246</v>
      </c>
      <c r="L326" s="178">
        <f t="shared" si="36"/>
        <v>2.8607977671822306E-2</v>
      </c>
      <c r="M326" s="198"/>
      <c r="N326" s="27">
        <v>585</v>
      </c>
      <c r="O326" s="195">
        <f t="shared" si="37"/>
        <v>6.3697735191637628E-2</v>
      </c>
      <c r="P326" s="170">
        <f t="shared" si="38"/>
        <v>9359</v>
      </c>
      <c r="Q326" s="171">
        <f t="shared" si="39"/>
        <v>8599</v>
      </c>
      <c r="R326" s="171">
        <f t="shared" si="40"/>
        <v>585</v>
      </c>
      <c r="S326" s="187">
        <f t="shared" si="41"/>
        <v>6.3697735191637628E-2</v>
      </c>
      <c r="T326" s="248"/>
    </row>
    <row r="327" spans="1:20" x14ac:dyDescent="0.2">
      <c r="A327" s="186" t="s">
        <v>385</v>
      </c>
      <c r="B327" s="175" t="s">
        <v>200</v>
      </c>
      <c r="C327" s="176" t="s">
        <v>201</v>
      </c>
      <c r="D327" s="168">
        <v>4</v>
      </c>
      <c r="E327" s="169"/>
      <c r="F327" s="169"/>
      <c r="G327" s="169"/>
      <c r="H327" s="192" t="str">
        <f t="shared" si="35"/>
        <v/>
      </c>
      <c r="I327" s="234">
        <v>2336</v>
      </c>
      <c r="J327" s="138">
        <v>1072</v>
      </c>
      <c r="K327" s="138">
        <v>192</v>
      </c>
      <c r="L327" s="178">
        <f t="shared" si="36"/>
        <v>0.17910447761194029</v>
      </c>
      <c r="M327" s="198">
        <v>3</v>
      </c>
      <c r="N327" s="27">
        <v>1262</v>
      </c>
      <c r="O327" s="195">
        <f t="shared" si="37"/>
        <v>0.54000855798031666</v>
      </c>
      <c r="P327" s="170">
        <f t="shared" si="38"/>
        <v>2340</v>
      </c>
      <c r="Q327" s="171">
        <f t="shared" si="39"/>
        <v>1075</v>
      </c>
      <c r="R327" s="171">
        <f t="shared" si="40"/>
        <v>1262</v>
      </c>
      <c r="S327" s="187">
        <f t="shared" si="41"/>
        <v>0.54000855798031666</v>
      </c>
      <c r="T327" s="248"/>
    </row>
    <row r="328" spans="1:20" x14ac:dyDescent="0.2">
      <c r="A328" s="186" t="s">
        <v>385</v>
      </c>
      <c r="B328" s="175" t="s">
        <v>550</v>
      </c>
      <c r="C328" s="176" t="s">
        <v>202</v>
      </c>
      <c r="D328" s="168"/>
      <c r="E328" s="169"/>
      <c r="F328" s="169"/>
      <c r="G328" s="169"/>
      <c r="H328" s="192" t="str">
        <f t="shared" si="35"/>
        <v/>
      </c>
      <c r="I328" s="234">
        <v>4073</v>
      </c>
      <c r="J328" s="138">
        <v>2263</v>
      </c>
      <c r="K328" s="138">
        <v>825</v>
      </c>
      <c r="L328" s="178">
        <f t="shared" si="36"/>
        <v>0.36456031816173223</v>
      </c>
      <c r="M328" s="198">
        <v>17</v>
      </c>
      <c r="N328" s="27">
        <v>1558</v>
      </c>
      <c r="O328" s="195">
        <f t="shared" si="37"/>
        <v>0.40594059405940597</v>
      </c>
      <c r="P328" s="170">
        <f t="shared" si="38"/>
        <v>4073</v>
      </c>
      <c r="Q328" s="171">
        <f t="shared" si="39"/>
        <v>2280</v>
      </c>
      <c r="R328" s="171">
        <f t="shared" si="40"/>
        <v>1558</v>
      </c>
      <c r="S328" s="187">
        <f t="shared" si="41"/>
        <v>0.40594059405940597</v>
      </c>
      <c r="T328" s="248"/>
    </row>
    <row r="329" spans="1:20" x14ac:dyDescent="0.2">
      <c r="A329" s="186" t="s">
        <v>385</v>
      </c>
      <c r="B329" s="175" t="s">
        <v>206</v>
      </c>
      <c r="C329" s="176" t="s">
        <v>484</v>
      </c>
      <c r="D329" s="168"/>
      <c r="E329" s="169"/>
      <c r="F329" s="169"/>
      <c r="G329" s="169"/>
      <c r="H329" s="192" t="str">
        <f t="shared" si="35"/>
        <v/>
      </c>
      <c r="I329" s="234">
        <v>12</v>
      </c>
      <c r="J329" s="138">
        <v>3</v>
      </c>
      <c r="K329" s="138">
        <v>3</v>
      </c>
      <c r="L329" s="178">
        <f t="shared" si="36"/>
        <v>1</v>
      </c>
      <c r="M329" s="198"/>
      <c r="N329" s="27">
        <v>5</v>
      </c>
      <c r="O329" s="195">
        <f t="shared" si="37"/>
        <v>0.625</v>
      </c>
      <c r="P329" s="170">
        <f t="shared" si="38"/>
        <v>12</v>
      </c>
      <c r="Q329" s="171">
        <f t="shared" si="39"/>
        <v>3</v>
      </c>
      <c r="R329" s="171">
        <f t="shared" si="40"/>
        <v>5</v>
      </c>
      <c r="S329" s="187">
        <f t="shared" si="41"/>
        <v>0.625</v>
      </c>
      <c r="T329" s="248"/>
    </row>
    <row r="330" spans="1:20" ht="29" x14ac:dyDescent="0.2">
      <c r="A330" s="186" t="s">
        <v>385</v>
      </c>
      <c r="B330" s="175" t="s">
        <v>209</v>
      </c>
      <c r="C330" s="176" t="s">
        <v>210</v>
      </c>
      <c r="D330" s="168"/>
      <c r="E330" s="169"/>
      <c r="F330" s="169"/>
      <c r="G330" s="169"/>
      <c r="H330" s="192" t="str">
        <f t="shared" si="35"/>
        <v/>
      </c>
      <c r="I330" s="234">
        <v>1814</v>
      </c>
      <c r="J330" s="138">
        <v>1258</v>
      </c>
      <c r="K330" s="138">
        <v>436</v>
      </c>
      <c r="L330" s="178">
        <f t="shared" si="36"/>
        <v>0.34658187599364071</v>
      </c>
      <c r="M330" s="198">
        <v>2</v>
      </c>
      <c r="N330" s="27">
        <v>565</v>
      </c>
      <c r="O330" s="195">
        <f t="shared" si="37"/>
        <v>0.30958904109589042</v>
      </c>
      <c r="P330" s="170">
        <f t="shared" si="38"/>
        <v>1814</v>
      </c>
      <c r="Q330" s="171">
        <f t="shared" si="39"/>
        <v>1260</v>
      </c>
      <c r="R330" s="171">
        <f t="shared" si="40"/>
        <v>565</v>
      </c>
      <c r="S330" s="187">
        <f t="shared" si="41"/>
        <v>0.30958904109589042</v>
      </c>
      <c r="T330" s="248"/>
    </row>
    <row r="331" spans="1:20" x14ac:dyDescent="0.2">
      <c r="A331" s="186" t="s">
        <v>385</v>
      </c>
      <c r="B331" s="175" t="s">
        <v>212</v>
      </c>
      <c r="C331" s="176" t="s">
        <v>214</v>
      </c>
      <c r="D331" s="168">
        <v>2</v>
      </c>
      <c r="E331" s="169"/>
      <c r="F331" s="169"/>
      <c r="G331" s="169"/>
      <c r="H331" s="192" t="str">
        <f t="shared" si="35"/>
        <v/>
      </c>
      <c r="I331" s="234">
        <v>3620</v>
      </c>
      <c r="J331" s="138">
        <v>3439</v>
      </c>
      <c r="K331" s="138">
        <v>1103</v>
      </c>
      <c r="L331" s="178">
        <f t="shared" si="36"/>
        <v>0.32073277115440535</v>
      </c>
      <c r="M331" s="198">
        <v>17</v>
      </c>
      <c r="N331" s="27">
        <v>125</v>
      </c>
      <c r="O331" s="195">
        <f t="shared" si="37"/>
        <v>3.4906450712091593E-2</v>
      </c>
      <c r="P331" s="170">
        <f t="shared" si="38"/>
        <v>3622</v>
      </c>
      <c r="Q331" s="171">
        <f t="shared" si="39"/>
        <v>3456</v>
      </c>
      <c r="R331" s="171">
        <f t="shared" si="40"/>
        <v>125</v>
      </c>
      <c r="S331" s="187">
        <f t="shared" si="41"/>
        <v>3.4906450712091593E-2</v>
      </c>
      <c r="T331" s="248"/>
    </row>
    <row r="332" spans="1:20" ht="29" x14ac:dyDescent="0.2">
      <c r="A332" s="186" t="s">
        <v>385</v>
      </c>
      <c r="B332" s="175" t="s">
        <v>217</v>
      </c>
      <c r="C332" s="176" t="s">
        <v>219</v>
      </c>
      <c r="D332" s="168">
        <v>1</v>
      </c>
      <c r="E332" s="169"/>
      <c r="F332" s="169"/>
      <c r="G332" s="169"/>
      <c r="H332" s="192" t="str">
        <f t="shared" si="35"/>
        <v/>
      </c>
      <c r="I332" s="234">
        <v>413</v>
      </c>
      <c r="J332" s="138">
        <v>285</v>
      </c>
      <c r="K332" s="138">
        <v>59</v>
      </c>
      <c r="L332" s="178">
        <f t="shared" si="36"/>
        <v>0.20701754385964913</v>
      </c>
      <c r="M332" s="198"/>
      <c r="N332" s="27">
        <v>119</v>
      </c>
      <c r="O332" s="195">
        <f t="shared" si="37"/>
        <v>0.29455445544554454</v>
      </c>
      <c r="P332" s="170">
        <f t="shared" si="38"/>
        <v>414</v>
      </c>
      <c r="Q332" s="171">
        <f t="shared" si="39"/>
        <v>285</v>
      </c>
      <c r="R332" s="171">
        <f t="shared" si="40"/>
        <v>119</v>
      </c>
      <c r="S332" s="187">
        <f t="shared" si="41"/>
        <v>0.29455445544554454</v>
      </c>
      <c r="T332" s="248"/>
    </row>
    <row r="333" spans="1:20" x14ac:dyDescent="0.2">
      <c r="A333" s="186" t="s">
        <v>385</v>
      </c>
      <c r="B333" s="175" t="s">
        <v>217</v>
      </c>
      <c r="C333" s="176" t="s">
        <v>221</v>
      </c>
      <c r="D333" s="168">
        <v>15</v>
      </c>
      <c r="E333" s="169"/>
      <c r="F333" s="169"/>
      <c r="G333" s="169">
        <v>2</v>
      </c>
      <c r="H333" s="192">
        <f t="shared" si="35"/>
        <v>1</v>
      </c>
      <c r="I333" s="234">
        <v>892</v>
      </c>
      <c r="J333" s="138">
        <v>811</v>
      </c>
      <c r="K333" s="138">
        <v>168</v>
      </c>
      <c r="L333" s="178">
        <f t="shared" si="36"/>
        <v>0.20715166461159062</v>
      </c>
      <c r="M333" s="198">
        <v>3</v>
      </c>
      <c r="N333" s="27">
        <v>74</v>
      </c>
      <c r="O333" s="195">
        <f t="shared" si="37"/>
        <v>8.3333333333333329E-2</v>
      </c>
      <c r="P333" s="170">
        <f t="shared" si="38"/>
        <v>907</v>
      </c>
      <c r="Q333" s="171">
        <f t="shared" si="39"/>
        <v>814</v>
      </c>
      <c r="R333" s="171">
        <f t="shared" si="40"/>
        <v>76</v>
      </c>
      <c r="S333" s="187">
        <f t="shared" si="41"/>
        <v>8.5393258426966295E-2</v>
      </c>
      <c r="T333" s="248"/>
    </row>
    <row r="334" spans="1:20" x14ac:dyDescent="0.2">
      <c r="A334" s="186" t="s">
        <v>385</v>
      </c>
      <c r="B334" s="175" t="s">
        <v>539</v>
      </c>
      <c r="C334" s="176" t="s">
        <v>228</v>
      </c>
      <c r="D334" s="168"/>
      <c r="E334" s="169"/>
      <c r="F334" s="169"/>
      <c r="G334" s="169"/>
      <c r="H334" s="192" t="str">
        <f t="shared" si="35"/>
        <v/>
      </c>
      <c r="I334" s="234">
        <v>869</v>
      </c>
      <c r="J334" s="138">
        <v>670</v>
      </c>
      <c r="K334" s="138">
        <v>35</v>
      </c>
      <c r="L334" s="178">
        <f t="shared" si="36"/>
        <v>5.2238805970149252E-2</v>
      </c>
      <c r="M334" s="198">
        <v>3</v>
      </c>
      <c r="N334" s="27">
        <v>156</v>
      </c>
      <c r="O334" s="195">
        <f t="shared" si="37"/>
        <v>0.1881785283474065</v>
      </c>
      <c r="P334" s="170">
        <f t="shared" si="38"/>
        <v>869</v>
      </c>
      <c r="Q334" s="171">
        <f t="shared" si="39"/>
        <v>673</v>
      </c>
      <c r="R334" s="171">
        <f t="shared" si="40"/>
        <v>156</v>
      </c>
      <c r="S334" s="187">
        <f t="shared" si="41"/>
        <v>0.1881785283474065</v>
      </c>
      <c r="T334" s="248"/>
    </row>
    <row r="335" spans="1:20" x14ac:dyDescent="0.2">
      <c r="A335" s="186" t="s">
        <v>387</v>
      </c>
      <c r="B335" s="175" t="s">
        <v>0</v>
      </c>
      <c r="C335" s="176" t="s">
        <v>1</v>
      </c>
      <c r="D335" s="168"/>
      <c r="E335" s="169"/>
      <c r="F335" s="169"/>
      <c r="G335" s="169">
        <v>2</v>
      </c>
      <c r="H335" s="192">
        <f t="shared" si="35"/>
        <v>1</v>
      </c>
      <c r="I335" s="197">
        <v>67</v>
      </c>
      <c r="J335" s="27">
        <v>58</v>
      </c>
      <c r="K335" s="27">
        <v>5</v>
      </c>
      <c r="L335" s="178">
        <f t="shared" si="36"/>
        <v>8.6206896551724144E-2</v>
      </c>
      <c r="M335" s="27"/>
      <c r="N335" s="27">
        <v>2</v>
      </c>
      <c r="O335" s="195">
        <f t="shared" si="37"/>
        <v>3.3333333333333333E-2</v>
      </c>
      <c r="P335" s="170">
        <f t="shared" si="38"/>
        <v>67</v>
      </c>
      <c r="Q335" s="171">
        <f t="shared" si="39"/>
        <v>58</v>
      </c>
      <c r="R335" s="171">
        <f t="shared" si="40"/>
        <v>4</v>
      </c>
      <c r="S335" s="187">
        <f t="shared" si="41"/>
        <v>6.4516129032258063E-2</v>
      </c>
      <c r="T335" s="248"/>
    </row>
    <row r="336" spans="1:20" x14ac:dyDescent="0.2">
      <c r="A336" s="186" t="s">
        <v>387</v>
      </c>
      <c r="B336" s="175" t="s">
        <v>2</v>
      </c>
      <c r="C336" s="176" t="s">
        <v>3</v>
      </c>
      <c r="D336" s="168">
        <v>759</v>
      </c>
      <c r="E336" s="169">
        <v>773</v>
      </c>
      <c r="F336" s="169"/>
      <c r="G336" s="169">
        <v>1</v>
      </c>
      <c r="H336" s="192">
        <f t="shared" si="35"/>
        <v>1.2919896640826874E-3</v>
      </c>
      <c r="I336" s="197">
        <v>134764</v>
      </c>
      <c r="J336" s="27">
        <v>60431</v>
      </c>
      <c r="K336" s="27">
        <v>20290</v>
      </c>
      <c r="L336" s="178">
        <f t="shared" si="36"/>
        <v>0.33575482782015853</v>
      </c>
      <c r="M336" s="198">
        <v>45</v>
      </c>
      <c r="N336" s="27">
        <v>66111</v>
      </c>
      <c r="O336" s="195">
        <f t="shared" si="37"/>
        <v>0.52225741979824147</v>
      </c>
      <c r="P336" s="170">
        <f t="shared" si="38"/>
        <v>135523</v>
      </c>
      <c r="Q336" s="171">
        <f t="shared" si="39"/>
        <v>61249</v>
      </c>
      <c r="R336" s="171">
        <f t="shared" si="40"/>
        <v>66112</v>
      </c>
      <c r="S336" s="187">
        <f t="shared" si="41"/>
        <v>0.51909140160645728</v>
      </c>
      <c r="T336" s="248"/>
    </row>
    <row r="337" spans="1:20" x14ac:dyDescent="0.2">
      <c r="A337" s="186" t="s">
        <v>387</v>
      </c>
      <c r="B337" s="175" t="s">
        <v>2</v>
      </c>
      <c r="C337" s="176" t="s">
        <v>307</v>
      </c>
      <c r="D337" s="168"/>
      <c r="E337" s="169"/>
      <c r="F337" s="169"/>
      <c r="G337" s="169"/>
      <c r="H337" s="192" t="str">
        <f t="shared" si="35"/>
        <v/>
      </c>
      <c r="I337" s="197">
        <v>41109</v>
      </c>
      <c r="J337" s="27">
        <v>19732</v>
      </c>
      <c r="K337" s="27">
        <v>4947</v>
      </c>
      <c r="L337" s="178">
        <f t="shared" si="36"/>
        <v>0.2507095073991486</v>
      </c>
      <c r="M337" s="198">
        <v>4</v>
      </c>
      <c r="N337" s="27">
        <v>17937</v>
      </c>
      <c r="O337" s="195">
        <f t="shared" si="37"/>
        <v>0.4761234836620391</v>
      </c>
      <c r="P337" s="170">
        <f t="shared" si="38"/>
        <v>41109</v>
      </c>
      <c r="Q337" s="171">
        <f t="shared" si="39"/>
        <v>19736</v>
      </c>
      <c r="R337" s="171">
        <f t="shared" si="40"/>
        <v>17937</v>
      </c>
      <c r="S337" s="187">
        <f t="shared" si="41"/>
        <v>0.4761234836620391</v>
      </c>
      <c r="T337" s="248"/>
    </row>
    <row r="338" spans="1:20" x14ac:dyDescent="0.2">
      <c r="A338" s="186" t="s">
        <v>387</v>
      </c>
      <c r="B338" s="175" t="s">
        <v>2</v>
      </c>
      <c r="C338" s="176" t="s">
        <v>252</v>
      </c>
      <c r="D338" s="168"/>
      <c r="E338" s="169"/>
      <c r="F338" s="169"/>
      <c r="G338" s="169"/>
      <c r="H338" s="192" t="str">
        <f t="shared" si="35"/>
        <v/>
      </c>
      <c r="I338" s="197">
        <v>64054</v>
      </c>
      <c r="J338" s="27">
        <v>29927</v>
      </c>
      <c r="K338" s="27">
        <v>8452</v>
      </c>
      <c r="L338" s="178">
        <f t="shared" si="36"/>
        <v>0.28242055668794064</v>
      </c>
      <c r="M338" s="198">
        <v>6</v>
      </c>
      <c r="N338" s="27">
        <v>31759</v>
      </c>
      <c r="O338" s="195">
        <f t="shared" si="37"/>
        <v>0.51479932568242237</v>
      </c>
      <c r="P338" s="170">
        <f t="shared" si="38"/>
        <v>64054</v>
      </c>
      <c r="Q338" s="171">
        <f t="shared" si="39"/>
        <v>29933</v>
      </c>
      <c r="R338" s="171">
        <f t="shared" si="40"/>
        <v>31759</v>
      </c>
      <c r="S338" s="187">
        <f t="shared" si="41"/>
        <v>0.51479932568242237</v>
      </c>
      <c r="T338" s="248"/>
    </row>
    <row r="339" spans="1:20" x14ac:dyDescent="0.2">
      <c r="A339" s="186" t="s">
        <v>387</v>
      </c>
      <c r="B339" s="175" t="s">
        <v>4</v>
      </c>
      <c r="C339" s="176" t="s">
        <v>5</v>
      </c>
      <c r="D339" s="168">
        <v>401</v>
      </c>
      <c r="E339" s="169">
        <v>392</v>
      </c>
      <c r="F339" s="169"/>
      <c r="G339" s="169">
        <v>5</v>
      </c>
      <c r="H339" s="192">
        <f t="shared" si="35"/>
        <v>1.2594458438287154E-2</v>
      </c>
      <c r="I339" s="197">
        <v>1907</v>
      </c>
      <c r="J339" s="27">
        <v>951</v>
      </c>
      <c r="K339" s="27">
        <v>145</v>
      </c>
      <c r="L339" s="178">
        <f t="shared" si="36"/>
        <v>0.15247108307045215</v>
      </c>
      <c r="M339" s="198"/>
      <c r="N339" s="27">
        <v>893</v>
      </c>
      <c r="O339" s="195">
        <f t="shared" si="37"/>
        <v>0.48427331887201736</v>
      </c>
      <c r="P339" s="170">
        <f t="shared" si="38"/>
        <v>2308</v>
      </c>
      <c r="Q339" s="171">
        <f t="shared" si="39"/>
        <v>1343</v>
      </c>
      <c r="R339" s="171">
        <f t="shared" si="40"/>
        <v>898</v>
      </c>
      <c r="S339" s="187">
        <f t="shared" si="41"/>
        <v>0.40071396697902723</v>
      </c>
      <c r="T339" s="248"/>
    </row>
    <row r="340" spans="1:20" x14ac:dyDescent="0.2">
      <c r="A340" s="186" t="s">
        <v>387</v>
      </c>
      <c r="B340" s="175" t="s">
        <v>6</v>
      </c>
      <c r="C340" s="176" t="s">
        <v>7</v>
      </c>
      <c r="D340" s="168">
        <v>1</v>
      </c>
      <c r="E340" s="169">
        <v>1</v>
      </c>
      <c r="F340" s="169"/>
      <c r="G340" s="169"/>
      <c r="H340" s="192">
        <f t="shared" si="35"/>
        <v>0</v>
      </c>
      <c r="I340" s="197">
        <v>157</v>
      </c>
      <c r="J340" s="27">
        <v>122</v>
      </c>
      <c r="K340" s="27">
        <v>27</v>
      </c>
      <c r="L340" s="178">
        <f t="shared" si="36"/>
        <v>0.22131147540983606</v>
      </c>
      <c r="M340" s="198"/>
      <c r="N340" s="27">
        <v>20</v>
      </c>
      <c r="O340" s="195">
        <f t="shared" si="37"/>
        <v>0.14084507042253522</v>
      </c>
      <c r="P340" s="170">
        <f t="shared" si="38"/>
        <v>158</v>
      </c>
      <c r="Q340" s="171">
        <f t="shared" si="39"/>
        <v>123</v>
      </c>
      <c r="R340" s="171">
        <f t="shared" si="40"/>
        <v>20</v>
      </c>
      <c r="S340" s="187">
        <f t="shared" si="41"/>
        <v>0.13986013986013987</v>
      </c>
      <c r="T340" s="248"/>
    </row>
    <row r="341" spans="1:20" x14ac:dyDescent="0.2">
      <c r="A341" s="186" t="s">
        <v>387</v>
      </c>
      <c r="B341" s="175" t="s">
        <v>308</v>
      </c>
      <c r="C341" s="176" t="s">
        <v>309</v>
      </c>
      <c r="D341" s="168">
        <v>16</v>
      </c>
      <c r="E341" s="169">
        <v>15</v>
      </c>
      <c r="F341" s="169"/>
      <c r="G341" s="169">
        <v>1</v>
      </c>
      <c r="H341" s="192">
        <f t="shared" si="35"/>
        <v>6.25E-2</v>
      </c>
      <c r="I341" s="197">
        <v>10080</v>
      </c>
      <c r="J341" s="27">
        <v>8942</v>
      </c>
      <c r="K341" s="27">
        <v>2409</v>
      </c>
      <c r="L341" s="178">
        <f t="shared" si="36"/>
        <v>0.26940281816148515</v>
      </c>
      <c r="M341" s="198">
        <v>19</v>
      </c>
      <c r="N341" s="27">
        <v>1022</v>
      </c>
      <c r="O341" s="195">
        <f t="shared" si="37"/>
        <v>0.10237403586096364</v>
      </c>
      <c r="P341" s="170">
        <f t="shared" si="38"/>
        <v>10096</v>
      </c>
      <c r="Q341" s="171">
        <f t="shared" si="39"/>
        <v>8976</v>
      </c>
      <c r="R341" s="171">
        <f t="shared" si="40"/>
        <v>1023</v>
      </c>
      <c r="S341" s="187">
        <f t="shared" si="41"/>
        <v>0.10231023102310231</v>
      </c>
      <c r="T341" s="248"/>
    </row>
    <row r="342" spans="1:20" x14ac:dyDescent="0.2">
      <c r="A342" s="186" t="s">
        <v>387</v>
      </c>
      <c r="B342" s="175" t="s">
        <v>8</v>
      </c>
      <c r="C342" s="176" t="s">
        <v>10</v>
      </c>
      <c r="D342" s="168">
        <v>2</v>
      </c>
      <c r="E342" s="169">
        <v>2</v>
      </c>
      <c r="F342" s="169"/>
      <c r="G342" s="169"/>
      <c r="H342" s="192">
        <f t="shared" si="35"/>
        <v>0</v>
      </c>
      <c r="I342" s="197">
        <v>2190</v>
      </c>
      <c r="J342" s="27">
        <v>1979</v>
      </c>
      <c r="K342" s="27">
        <v>109</v>
      </c>
      <c r="L342" s="178">
        <f t="shared" si="36"/>
        <v>5.5078322385042948E-2</v>
      </c>
      <c r="M342" s="198">
        <v>13</v>
      </c>
      <c r="N342" s="27">
        <v>19</v>
      </c>
      <c r="O342" s="195">
        <f t="shared" si="37"/>
        <v>9.4480358030830432E-3</v>
      </c>
      <c r="P342" s="170">
        <f t="shared" si="38"/>
        <v>2192</v>
      </c>
      <c r="Q342" s="171">
        <f t="shared" si="39"/>
        <v>1994</v>
      </c>
      <c r="R342" s="171">
        <f t="shared" si="40"/>
        <v>19</v>
      </c>
      <c r="S342" s="187">
        <f t="shared" si="41"/>
        <v>9.4386487829110789E-3</v>
      </c>
      <c r="T342" s="248"/>
    </row>
    <row r="343" spans="1:20" x14ac:dyDescent="0.2">
      <c r="A343" s="186" t="s">
        <v>387</v>
      </c>
      <c r="B343" s="175" t="s">
        <v>11</v>
      </c>
      <c r="C343" s="176" t="s">
        <v>12</v>
      </c>
      <c r="D343" s="168"/>
      <c r="E343" s="169"/>
      <c r="F343" s="169"/>
      <c r="G343" s="169"/>
      <c r="H343" s="192" t="str">
        <f t="shared" si="35"/>
        <v/>
      </c>
      <c r="I343" s="197">
        <v>23</v>
      </c>
      <c r="J343" s="27">
        <v>23</v>
      </c>
      <c r="K343" s="27"/>
      <c r="L343" s="178">
        <f t="shared" si="36"/>
        <v>0</v>
      </c>
      <c r="M343" s="198"/>
      <c r="N343" s="27"/>
      <c r="O343" s="195">
        <f t="shared" si="37"/>
        <v>0</v>
      </c>
      <c r="P343" s="170">
        <f t="shared" si="38"/>
        <v>23</v>
      </c>
      <c r="Q343" s="171">
        <f t="shared" si="39"/>
        <v>23</v>
      </c>
      <c r="R343" s="171" t="str">
        <f t="shared" si="40"/>
        <v/>
      </c>
      <c r="S343" s="187" t="str">
        <f t="shared" si="41"/>
        <v/>
      </c>
      <c r="T343" s="248"/>
    </row>
    <row r="344" spans="1:20" x14ac:dyDescent="0.2">
      <c r="A344" s="186" t="s">
        <v>387</v>
      </c>
      <c r="B344" s="175" t="s">
        <v>13</v>
      </c>
      <c r="C344" s="176" t="s">
        <v>14</v>
      </c>
      <c r="D344" s="168"/>
      <c r="E344" s="169"/>
      <c r="F344" s="169"/>
      <c r="G344" s="169"/>
      <c r="H344" s="192" t="str">
        <f t="shared" si="35"/>
        <v/>
      </c>
      <c r="I344" s="197">
        <v>13847</v>
      </c>
      <c r="J344" s="27">
        <v>12242</v>
      </c>
      <c r="K344" s="27">
        <v>4275</v>
      </c>
      <c r="L344" s="178">
        <f t="shared" si="36"/>
        <v>0.34920764580950825</v>
      </c>
      <c r="M344" s="198"/>
      <c r="N344" s="27">
        <v>1046</v>
      </c>
      <c r="O344" s="195">
        <f t="shared" si="37"/>
        <v>7.8717639975918116E-2</v>
      </c>
      <c r="P344" s="170">
        <f t="shared" si="38"/>
        <v>13847</v>
      </c>
      <c r="Q344" s="171">
        <f t="shared" si="39"/>
        <v>12242</v>
      </c>
      <c r="R344" s="171">
        <f t="shared" si="40"/>
        <v>1046</v>
      </c>
      <c r="S344" s="187">
        <f t="shared" si="41"/>
        <v>7.8717639975918116E-2</v>
      </c>
      <c r="T344" s="248"/>
    </row>
    <row r="345" spans="1:20" x14ac:dyDescent="0.2">
      <c r="A345" s="186" t="s">
        <v>387</v>
      </c>
      <c r="B345" s="175" t="s">
        <v>310</v>
      </c>
      <c r="C345" s="176" t="s">
        <v>311</v>
      </c>
      <c r="D345" s="168"/>
      <c r="E345" s="169"/>
      <c r="F345" s="169"/>
      <c r="G345" s="169"/>
      <c r="H345" s="192" t="str">
        <f t="shared" si="35"/>
        <v/>
      </c>
      <c r="I345" s="197">
        <v>5530</v>
      </c>
      <c r="J345" s="27">
        <v>5247</v>
      </c>
      <c r="K345" s="27">
        <v>3047</v>
      </c>
      <c r="L345" s="178">
        <f t="shared" si="36"/>
        <v>0.58071278825995809</v>
      </c>
      <c r="M345" s="198">
        <v>1</v>
      </c>
      <c r="N345" s="27">
        <v>261</v>
      </c>
      <c r="O345" s="195">
        <f t="shared" si="37"/>
        <v>4.7377019422762755E-2</v>
      </c>
      <c r="P345" s="170">
        <f t="shared" si="38"/>
        <v>5530</v>
      </c>
      <c r="Q345" s="171">
        <f t="shared" si="39"/>
        <v>5248</v>
      </c>
      <c r="R345" s="171">
        <f t="shared" si="40"/>
        <v>261</v>
      </c>
      <c r="S345" s="187">
        <f t="shared" si="41"/>
        <v>4.7377019422762755E-2</v>
      </c>
      <c r="T345" s="248"/>
    </row>
    <row r="346" spans="1:20" x14ac:dyDescent="0.2">
      <c r="A346" s="186" t="s">
        <v>387</v>
      </c>
      <c r="B346" s="175" t="s">
        <v>15</v>
      </c>
      <c r="C346" s="176" t="s">
        <v>16</v>
      </c>
      <c r="D346" s="168">
        <v>8</v>
      </c>
      <c r="E346" s="169">
        <v>8</v>
      </c>
      <c r="F346" s="169"/>
      <c r="G346" s="169"/>
      <c r="H346" s="192">
        <f t="shared" si="35"/>
        <v>0</v>
      </c>
      <c r="I346" s="197">
        <v>4460</v>
      </c>
      <c r="J346" s="27">
        <v>2935</v>
      </c>
      <c r="K346" s="27">
        <v>366</v>
      </c>
      <c r="L346" s="178">
        <f t="shared" si="36"/>
        <v>0.12470187393526405</v>
      </c>
      <c r="M346" s="198">
        <v>16</v>
      </c>
      <c r="N346" s="27">
        <v>1440</v>
      </c>
      <c r="O346" s="195">
        <f t="shared" si="37"/>
        <v>0.32794352083807787</v>
      </c>
      <c r="P346" s="170">
        <f t="shared" si="38"/>
        <v>4468</v>
      </c>
      <c r="Q346" s="171">
        <f t="shared" si="39"/>
        <v>2959</v>
      </c>
      <c r="R346" s="171">
        <f t="shared" si="40"/>
        <v>1440</v>
      </c>
      <c r="S346" s="187">
        <f t="shared" si="41"/>
        <v>0.32734712434644236</v>
      </c>
      <c r="T346" s="248"/>
    </row>
    <row r="347" spans="1:20" x14ac:dyDescent="0.2">
      <c r="A347" s="186" t="s">
        <v>387</v>
      </c>
      <c r="B347" s="175" t="s">
        <v>17</v>
      </c>
      <c r="C347" s="176" t="s">
        <v>18</v>
      </c>
      <c r="D347" s="168">
        <v>3</v>
      </c>
      <c r="E347" s="169"/>
      <c r="F347" s="169"/>
      <c r="G347" s="169">
        <v>3</v>
      </c>
      <c r="H347" s="192">
        <f t="shared" si="35"/>
        <v>1</v>
      </c>
      <c r="I347" s="197">
        <v>8975</v>
      </c>
      <c r="J347" s="27">
        <v>8818</v>
      </c>
      <c r="K347" s="27">
        <v>7396</v>
      </c>
      <c r="L347" s="178">
        <f t="shared" si="36"/>
        <v>0.83873894307099117</v>
      </c>
      <c r="M347" s="198">
        <v>1</v>
      </c>
      <c r="N347" s="27">
        <v>53</v>
      </c>
      <c r="O347" s="195">
        <f t="shared" si="37"/>
        <v>5.9738503155996395E-3</v>
      </c>
      <c r="P347" s="170">
        <f t="shared" si="38"/>
        <v>8978</v>
      </c>
      <c r="Q347" s="171">
        <f t="shared" si="39"/>
        <v>8819</v>
      </c>
      <c r="R347" s="171">
        <f t="shared" si="40"/>
        <v>56</v>
      </c>
      <c r="S347" s="187">
        <f t="shared" si="41"/>
        <v>6.3098591549295771E-3</v>
      </c>
      <c r="T347" s="248"/>
    </row>
    <row r="348" spans="1:20" x14ac:dyDescent="0.2">
      <c r="A348" s="186" t="s">
        <v>387</v>
      </c>
      <c r="B348" s="175" t="s">
        <v>19</v>
      </c>
      <c r="C348" s="176" t="s">
        <v>20</v>
      </c>
      <c r="D348" s="168"/>
      <c r="E348" s="169"/>
      <c r="F348" s="169"/>
      <c r="G348" s="169"/>
      <c r="H348" s="192" t="str">
        <f t="shared" si="35"/>
        <v/>
      </c>
      <c r="I348" s="197">
        <v>27</v>
      </c>
      <c r="J348" s="27">
        <v>21</v>
      </c>
      <c r="K348" s="27">
        <v>13</v>
      </c>
      <c r="L348" s="178">
        <f t="shared" si="36"/>
        <v>0.61904761904761907</v>
      </c>
      <c r="M348" s="198">
        <v>1</v>
      </c>
      <c r="N348" s="27"/>
      <c r="O348" s="195">
        <f t="shared" si="37"/>
        <v>0</v>
      </c>
      <c r="P348" s="170">
        <f t="shared" si="38"/>
        <v>27</v>
      </c>
      <c r="Q348" s="171">
        <f t="shared" si="39"/>
        <v>22</v>
      </c>
      <c r="R348" s="171" t="str">
        <f t="shared" si="40"/>
        <v/>
      </c>
      <c r="S348" s="187" t="str">
        <f t="shared" si="41"/>
        <v/>
      </c>
      <c r="T348" s="248"/>
    </row>
    <row r="349" spans="1:20" x14ac:dyDescent="0.2">
      <c r="A349" s="186" t="s">
        <v>387</v>
      </c>
      <c r="B349" s="175" t="s">
        <v>21</v>
      </c>
      <c r="C349" s="176" t="s">
        <v>22</v>
      </c>
      <c r="D349" s="168">
        <v>38</v>
      </c>
      <c r="E349" s="169">
        <v>27</v>
      </c>
      <c r="F349" s="169"/>
      <c r="G349" s="169">
        <v>2</v>
      </c>
      <c r="H349" s="192">
        <f t="shared" si="35"/>
        <v>6.8965517241379309E-2</v>
      </c>
      <c r="I349" s="197">
        <v>12647</v>
      </c>
      <c r="J349" s="27">
        <v>9413</v>
      </c>
      <c r="K349" s="27">
        <v>3068</v>
      </c>
      <c r="L349" s="178">
        <f t="shared" si="36"/>
        <v>0.3259322213959418</v>
      </c>
      <c r="M349" s="198">
        <v>4</v>
      </c>
      <c r="N349" s="27">
        <v>3132</v>
      </c>
      <c r="O349" s="195">
        <f t="shared" si="37"/>
        <v>0.24958163997131247</v>
      </c>
      <c r="P349" s="170">
        <f t="shared" si="38"/>
        <v>12685</v>
      </c>
      <c r="Q349" s="171">
        <f t="shared" si="39"/>
        <v>9444</v>
      </c>
      <c r="R349" s="171">
        <f t="shared" si="40"/>
        <v>3134</v>
      </c>
      <c r="S349" s="187">
        <f t="shared" si="41"/>
        <v>0.24916520909524567</v>
      </c>
      <c r="T349" s="248"/>
    </row>
    <row r="350" spans="1:20" x14ac:dyDescent="0.2">
      <c r="A350" s="186" t="s">
        <v>387</v>
      </c>
      <c r="B350" s="175" t="s">
        <v>23</v>
      </c>
      <c r="C350" s="176" t="s">
        <v>259</v>
      </c>
      <c r="D350" s="168">
        <v>2</v>
      </c>
      <c r="E350" s="169">
        <v>2</v>
      </c>
      <c r="F350" s="169"/>
      <c r="G350" s="169"/>
      <c r="H350" s="192">
        <f t="shared" si="35"/>
        <v>0</v>
      </c>
      <c r="I350" s="197">
        <v>94</v>
      </c>
      <c r="J350" s="27">
        <v>85</v>
      </c>
      <c r="K350" s="27">
        <v>33</v>
      </c>
      <c r="L350" s="178">
        <f t="shared" si="36"/>
        <v>0.38823529411764707</v>
      </c>
      <c r="M350" s="198"/>
      <c r="N350" s="27">
        <v>3</v>
      </c>
      <c r="O350" s="195">
        <f t="shared" si="37"/>
        <v>3.4090909090909088E-2</v>
      </c>
      <c r="P350" s="170">
        <f t="shared" si="38"/>
        <v>96</v>
      </c>
      <c r="Q350" s="171">
        <f t="shared" si="39"/>
        <v>87</v>
      </c>
      <c r="R350" s="171">
        <f t="shared" si="40"/>
        <v>3</v>
      </c>
      <c r="S350" s="187">
        <f t="shared" si="41"/>
        <v>3.3333333333333333E-2</v>
      </c>
      <c r="T350" s="248"/>
    </row>
    <row r="351" spans="1:20" ht="29" x14ac:dyDescent="0.2">
      <c r="A351" s="186" t="s">
        <v>387</v>
      </c>
      <c r="B351" s="175" t="s">
        <v>24</v>
      </c>
      <c r="C351" s="176" t="s">
        <v>25</v>
      </c>
      <c r="D351" s="168"/>
      <c r="E351" s="169"/>
      <c r="F351" s="169"/>
      <c r="G351" s="169"/>
      <c r="H351" s="192" t="str">
        <f t="shared" si="35"/>
        <v/>
      </c>
      <c r="I351" s="197">
        <v>65</v>
      </c>
      <c r="J351" s="27">
        <v>52</v>
      </c>
      <c r="K351" s="27">
        <v>4</v>
      </c>
      <c r="L351" s="178">
        <f t="shared" si="36"/>
        <v>7.6923076923076927E-2</v>
      </c>
      <c r="M351" s="198"/>
      <c r="N351" s="27">
        <v>7</v>
      </c>
      <c r="O351" s="195">
        <f t="shared" si="37"/>
        <v>0.11864406779661017</v>
      </c>
      <c r="P351" s="170">
        <f t="shared" si="38"/>
        <v>65</v>
      </c>
      <c r="Q351" s="171">
        <f t="shared" si="39"/>
        <v>52</v>
      </c>
      <c r="R351" s="171">
        <f t="shared" si="40"/>
        <v>7</v>
      </c>
      <c r="S351" s="187">
        <f t="shared" si="41"/>
        <v>0.11864406779661017</v>
      </c>
      <c r="T351" s="248"/>
    </row>
    <row r="352" spans="1:20" x14ac:dyDescent="0.2">
      <c r="A352" s="186" t="s">
        <v>387</v>
      </c>
      <c r="B352" s="175" t="s">
        <v>26</v>
      </c>
      <c r="C352" s="176" t="s">
        <v>27</v>
      </c>
      <c r="D352" s="168">
        <v>2</v>
      </c>
      <c r="E352" s="169">
        <v>2</v>
      </c>
      <c r="F352" s="169"/>
      <c r="G352" s="169"/>
      <c r="H352" s="192">
        <f t="shared" si="35"/>
        <v>0</v>
      </c>
      <c r="I352" s="197">
        <v>51</v>
      </c>
      <c r="J352" s="27">
        <v>45</v>
      </c>
      <c r="K352" s="27">
        <v>6</v>
      </c>
      <c r="L352" s="178">
        <f t="shared" si="36"/>
        <v>0.13333333333333333</v>
      </c>
      <c r="M352" s="198"/>
      <c r="N352" s="27">
        <v>6</v>
      </c>
      <c r="O352" s="195">
        <f t="shared" si="37"/>
        <v>0.11764705882352941</v>
      </c>
      <c r="P352" s="170">
        <f t="shared" si="38"/>
        <v>53</v>
      </c>
      <c r="Q352" s="171">
        <f t="shared" si="39"/>
        <v>47</v>
      </c>
      <c r="R352" s="171">
        <f t="shared" si="40"/>
        <v>6</v>
      </c>
      <c r="S352" s="187">
        <f t="shared" si="41"/>
        <v>0.11320754716981132</v>
      </c>
      <c r="T352" s="248"/>
    </row>
    <row r="353" spans="1:20" x14ac:dyDescent="0.2">
      <c r="A353" s="186" t="s">
        <v>387</v>
      </c>
      <c r="B353" s="175" t="s">
        <v>26</v>
      </c>
      <c r="C353" s="176" t="s">
        <v>369</v>
      </c>
      <c r="D353" s="168"/>
      <c r="E353" s="169"/>
      <c r="F353" s="169"/>
      <c r="G353" s="169"/>
      <c r="H353" s="192" t="str">
        <f t="shared" si="35"/>
        <v/>
      </c>
      <c r="I353" s="197">
        <v>2</v>
      </c>
      <c r="J353" s="27">
        <v>1</v>
      </c>
      <c r="K353" s="27"/>
      <c r="L353" s="178">
        <f t="shared" si="36"/>
        <v>0</v>
      </c>
      <c r="M353" s="198"/>
      <c r="N353" s="27">
        <v>1</v>
      </c>
      <c r="O353" s="195">
        <f t="shared" si="37"/>
        <v>0.5</v>
      </c>
      <c r="P353" s="170">
        <f t="shared" si="38"/>
        <v>2</v>
      </c>
      <c r="Q353" s="171">
        <f t="shared" si="39"/>
        <v>1</v>
      </c>
      <c r="R353" s="171">
        <f t="shared" si="40"/>
        <v>1</v>
      </c>
      <c r="S353" s="187">
        <f t="shared" si="41"/>
        <v>0.5</v>
      </c>
      <c r="T353" s="248"/>
    </row>
    <row r="354" spans="1:20" x14ac:dyDescent="0.2">
      <c r="A354" s="186" t="s">
        <v>387</v>
      </c>
      <c r="B354" s="175" t="s">
        <v>26</v>
      </c>
      <c r="C354" s="176" t="s">
        <v>28</v>
      </c>
      <c r="D354" s="168">
        <v>3</v>
      </c>
      <c r="E354" s="169">
        <v>2</v>
      </c>
      <c r="F354" s="169"/>
      <c r="G354" s="169"/>
      <c r="H354" s="192">
        <f t="shared" si="35"/>
        <v>0</v>
      </c>
      <c r="I354" s="197">
        <v>35</v>
      </c>
      <c r="J354" s="27">
        <v>28</v>
      </c>
      <c r="K354" s="27">
        <v>11</v>
      </c>
      <c r="L354" s="178">
        <f t="shared" si="36"/>
        <v>0.39285714285714285</v>
      </c>
      <c r="M354" s="198"/>
      <c r="N354" s="27">
        <v>6</v>
      </c>
      <c r="O354" s="195">
        <f t="shared" si="37"/>
        <v>0.17647058823529413</v>
      </c>
      <c r="P354" s="170">
        <f t="shared" si="38"/>
        <v>38</v>
      </c>
      <c r="Q354" s="171">
        <f t="shared" si="39"/>
        <v>30</v>
      </c>
      <c r="R354" s="171">
        <f t="shared" si="40"/>
        <v>6</v>
      </c>
      <c r="S354" s="187">
        <f t="shared" si="41"/>
        <v>0.16666666666666666</v>
      </c>
      <c r="T354" s="248"/>
    </row>
    <row r="355" spans="1:20" x14ac:dyDescent="0.2">
      <c r="A355" s="186" t="s">
        <v>387</v>
      </c>
      <c r="B355" s="175" t="s">
        <v>26</v>
      </c>
      <c r="C355" s="176" t="s">
        <v>29</v>
      </c>
      <c r="D355" s="168">
        <v>8</v>
      </c>
      <c r="E355" s="169">
        <v>6</v>
      </c>
      <c r="F355" s="169"/>
      <c r="G355" s="169">
        <v>1</v>
      </c>
      <c r="H355" s="192">
        <f t="shared" si="35"/>
        <v>0.14285714285714285</v>
      </c>
      <c r="I355" s="197">
        <v>177</v>
      </c>
      <c r="J355" s="27">
        <v>93</v>
      </c>
      <c r="K355" s="27">
        <v>14</v>
      </c>
      <c r="L355" s="178">
        <f t="shared" si="36"/>
        <v>0.15053763440860216</v>
      </c>
      <c r="M355" s="198"/>
      <c r="N355" s="27">
        <v>69</v>
      </c>
      <c r="O355" s="195">
        <f t="shared" si="37"/>
        <v>0.42592592592592593</v>
      </c>
      <c r="P355" s="170">
        <f t="shared" si="38"/>
        <v>185</v>
      </c>
      <c r="Q355" s="171">
        <f t="shared" si="39"/>
        <v>99</v>
      </c>
      <c r="R355" s="171">
        <f t="shared" si="40"/>
        <v>70</v>
      </c>
      <c r="S355" s="187">
        <f t="shared" si="41"/>
        <v>0.41420118343195267</v>
      </c>
      <c r="T355" s="248"/>
    </row>
    <row r="356" spans="1:20" x14ac:dyDescent="0.2">
      <c r="A356" s="186" t="s">
        <v>387</v>
      </c>
      <c r="B356" s="175" t="s">
        <v>30</v>
      </c>
      <c r="C356" s="176" t="s">
        <v>31</v>
      </c>
      <c r="D356" s="168"/>
      <c r="E356" s="169"/>
      <c r="F356" s="169"/>
      <c r="G356" s="169"/>
      <c r="H356" s="192" t="str">
        <f t="shared" si="35"/>
        <v/>
      </c>
      <c r="I356" s="197">
        <v>343</v>
      </c>
      <c r="J356" s="27">
        <v>323</v>
      </c>
      <c r="K356" s="27">
        <v>25</v>
      </c>
      <c r="L356" s="178">
        <f t="shared" si="36"/>
        <v>7.7399380804953566E-2</v>
      </c>
      <c r="M356" s="198"/>
      <c r="N356" s="27">
        <v>10</v>
      </c>
      <c r="O356" s="195">
        <f t="shared" si="37"/>
        <v>3.003003003003003E-2</v>
      </c>
      <c r="P356" s="170">
        <f t="shared" si="38"/>
        <v>343</v>
      </c>
      <c r="Q356" s="171">
        <f t="shared" si="39"/>
        <v>323</v>
      </c>
      <c r="R356" s="171">
        <f t="shared" si="40"/>
        <v>10</v>
      </c>
      <c r="S356" s="187">
        <f t="shared" si="41"/>
        <v>3.003003003003003E-2</v>
      </c>
      <c r="T356" s="248"/>
    </row>
    <row r="357" spans="1:20" x14ac:dyDescent="0.2">
      <c r="A357" s="186" t="s">
        <v>387</v>
      </c>
      <c r="B357" s="175" t="s">
        <v>314</v>
      </c>
      <c r="C357" s="176" t="s">
        <v>315</v>
      </c>
      <c r="D357" s="168">
        <v>6</v>
      </c>
      <c r="E357" s="169">
        <v>4</v>
      </c>
      <c r="F357" s="169"/>
      <c r="G357" s="169"/>
      <c r="H357" s="192">
        <f t="shared" si="35"/>
        <v>0</v>
      </c>
      <c r="I357" s="197">
        <v>10310</v>
      </c>
      <c r="J357" s="27">
        <v>7122</v>
      </c>
      <c r="K357" s="27">
        <v>1848</v>
      </c>
      <c r="L357" s="178">
        <f t="shared" si="36"/>
        <v>0.25947767481044648</v>
      </c>
      <c r="M357" s="198">
        <v>2</v>
      </c>
      <c r="N357" s="27">
        <v>2766</v>
      </c>
      <c r="O357" s="195">
        <f t="shared" si="37"/>
        <v>0.27967644084934279</v>
      </c>
      <c r="P357" s="170">
        <f t="shared" si="38"/>
        <v>10316</v>
      </c>
      <c r="Q357" s="171">
        <f t="shared" si="39"/>
        <v>7128</v>
      </c>
      <c r="R357" s="171">
        <f t="shared" si="40"/>
        <v>2766</v>
      </c>
      <c r="S357" s="187">
        <f t="shared" si="41"/>
        <v>0.27956337174044876</v>
      </c>
      <c r="T357" s="248"/>
    </row>
    <row r="358" spans="1:20" x14ac:dyDescent="0.2">
      <c r="A358" s="186" t="s">
        <v>387</v>
      </c>
      <c r="B358" s="175" t="s">
        <v>316</v>
      </c>
      <c r="C358" s="176" t="s">
        <v>317</v>
      </c>
      <c r="D358" s="168"/>
      <c r="E358" s="169"/>
      <c r="F358" s="169"/>
      <c r="G358" s="169"/>
      <c r="H358" s="192" t="str">
        <f t="shared" si="35"/>
        <v/>
      </c>
      <c r="I358" s="197">
        <v>64</v>
      </c>
      <c r="J358" s="27">
        <v>59</v>
      </c>
      <c r="K358" s="27">
        <v>12</v>
      </c>
      <c r="L358" s="178">
        <f t="shared" si="36"/>
        <v>0.20338983050847459</v>
      </c>
      <c r="M358" s="198">
        <v>1</v>
      </c>
      <c r="N358" s="27"/>
      <c r="O358" s="195">
        <f t="shared" si="37"/>
        <v>0</v>
      </c>
      <c r="P358" s="170">
        <f t="shared" si="38"/>
        <v>64</v>
      </c>
      <c r="Q358" s="171">
        <f t="shared" si="39"/>
        <v>60</v>
      </c>
      <c r="R358" s="171" t="str">
        <f t="shared" si="40"/>
        <v/>
      </c>
      <c r="S358" s="187" t="str">
        <f t="shared" si="41"/>
        <v/>
      </c>
      <c r="T358" s="248"/>
    </row>
    <row r="359" spans="1:20" x14ac:dyDescent="0.2">
      <c r="A359" s="186" t="s">
        <v>387</v>
      </c>
      <c r="B359" s="175" t="s">
        <v>318</v>
      </c>
      <c r="C359" s="176" t="s">
        <v>319</v>
      </c>
      <c r="D359" s="168"/>
      <c r="E359" s="169"/>
      <c r="F359" s="169"/>
      <c r="G359" s="169"/>
      <c r="H359" s="192" t="str">
        <f t="shared" si="35"/>
        <v/>
      </c>
      <c r="I359" s="197">
        <v>7513</v>
      </c>
      <c r="J359" s="27">
        <v>6738</v>
      </c>
      <c r="K359" s="27">
        <v>927</v>
      </c>
      <c r="L359" s="178">
        <f t="shared" si="36"/>
        <v>0.13757791629563668</v>
      </c>
      <c r="M359" s="198">
        <v>2</v>
      </c>
      <c r="N359" s="27">
        <v>711</v>
      </c>
      <c r="O359" s="195">
        <f t="shared" si="37"/>
        <v>9.5423433096228694E-2</v>
      </c>
      <c r="P359" s="170">
        <f t="shared" si="38"/>
        <v>7513</v>
      </c>
      <c r="Q359" s="171">
        <f t="shared" si="39"/>
        <v>6740</v>
      </c>
      <c r="R359" s="171">
        <f t="shared" si="40"/>
        <v>711</v>
      </c>
      <c r="S359" s="187">
        <f t="shared" si="41"/>
        <v>9.5423433096228694E-2</v>
      </c>
      <c r="T359" s="248"/>
    </row>
    <row r="360" spans="1:20" x14ac:dyDescent="0.2">
      <c r="A360" s="186" t="s">
        <v>387</v>
      </c>
      <c r="B360" s="175" t="s">
        <v>32</v>
      </c>
      <c r="C360" s="176" t="s">
        <v>320</v>
      </c>
      <c r="D360" s="168">
        <v>70</v>
      </c>
      <c r="E360" s="169">
        <v>38</v>
      </c>
      <c r="F360" s="169"/>
      <c r="G360" s="169">
        <v>32</v>
      </c>
      <c r="H360" s="192">
        <f t="shared" si="35"/>
        <v>0.45714285714285713</v>
      </c>
      <c r="I360" s="197">
        <v>11677</v>
      </c>
      <c r="J360" s="27">
        <v>8008</v>
      </c>
      <c r="K360" s="27">
        <v>2835</v>
      </c>
      <c r="L360" s="178">
        <f t="shared" si="36"/>
        <v>0.35402097902097901</v>
      </c>
      <c r="M360" s="198">
        <v>1</v>
      </c>
      <c r="N360" s="27">
        <v>3237</v>
      </c>
      <c r="O360" s="195">
        <f t="shared" si="37"/>
        <v>0.28783567490663348</v>
      </c>
      <c r="P360" s="170">
        <f t="shared" si="38"/>
        <v>11747</v>
      </c>
      <c r="Q360" s="171">
        <f t="shared" si="39"/>
        <v>8047</v>
      </c>
      <c r="R360" s="171">
        <f t="shared" si="40"/>
        <v>3269</v>
      </c>
      <c r="S360" s="187">
        <f t="shared" si="41"/>
        <v>0.28888299752562741</v>
      </c>
      <c r="T360" s="248"/>
    </row>
    <row r="361" spans="1:20" x14ac:dyDescent="0.2">
      <c r="A361" s="186" t="s">
        <v>387</v>
      </c>
      <c r="B361" s="175" t="s">
        <v>32</v>
      </c>
      <c r="C361" s="176" t="s">
        <v>263</v>
      </c>
      <c r="D361" s="168">
        <v>39</v>
      </c>
      <c r="E361" s="169">
        <v>31</v>
      </c>
      <c r="F361" s="169"/>
      <c r="G361" s="169">
        <v>2</v>
      </c>
      <c r="H361" s="192">
        <f t="shared" si="35"/>
        <v>6.0606060606060608E-2</v>
      </c>
      <c r="I361" s="197">
        <v>8808</v>
      </c>
      <c r="J361" s="27">
        <v>6519</v>
      </c>
      <c r="K361" s="27">
        <v>1038</v>
      </c>
      <c r="L361" s="178">
        <f t="shared" si="36"/>
        <v>0.15922687528762081</v>
      </c>
      <c r="M361" s="198"/>
      <c r="N361" s="27">
        <v>2001</v>
      </c>
      <c r="O361" s="195">
        <f t="shared" si="37"/>
        <v>0.23485915492957746</v>
      </c>
      <c r="P361" s="170">
        <f t="shared" si="38"/>
        <v>8847</v>
      </c>
      <c r="Q361" s="171">
        <f t="shared" si="39"/>
        <v>6550</v>
      </c>
      <c r="R361" s="171">
        <f t="shared" si="40"/>
        <v>2003</v>
      </c>
      <c r="S361" s="187">
        <f t="shared" si="41"/>
        <v>0.23418683502864493</v>
      </c>
      <c r="T361" s="248"/>
    </row>
    <row r="362" spans="1:20" x14ac:dyDescent="0.2">
      <c r="A362" s="186" t="s">
        <v>387</v>
      </c>
      <c r="B362" s="175" t="s">
        <v>33</v>
      </c>
      <c r="C362" s="176" t="s">
        <v>264</v>
      </c>
      <c r="D362" s="168">
        <v>9</v>
      </c>
      <c r="E362" s="169">
        <v>7</v>
      </c>
      <c r="F362" s="169"/>
      <c r="G362" s="169"/>
      <c r="H362" s="192">
        <f t="shared" si="35"/>
        <v>0</v>
      </c>
      <c r="I362" s="197">
        <v>8860</v>
      </c>
      <c r="J362" s="27">
        <v>7652</v>
      </c>
      <c r="K362" s="27">
        <v>606</v>
      </c>
      <c r="L362" s="178">
        <f t="shared" si="36"/>
        <v>7.9194981704129641E-2</v>
      </c>
      <c r="M362" s="198">
        <v>41</v>
      </c>
      <c r="N362" s="27">
        <v>760</v>
      </c>
      <c r="O362" s="195">
        <f t="shared" si="37"/>
        <v>8.9908908079971608E-2</v>
      </c>
      <c r="P362" s="170">
        <f t="shared" si="38"/>
        <v>8869</v>
      </c>
      <c r="Q362" s="171">
        <f t="shared" si="39"/>
        <v>7700</v>
      </c>
      <c r="R362" s="171">
        <f t="shared" si="40"/>
        <v>760</v>
      </c>
      <c r="S362" s="187">
        <f t="shared" si="41"/>
        <v>8.9834515366430265E-2</v>
      </c>
      <c r="T362" s="248"/>
    </row>
    <row r="363" spans="1:20" ht="29" x14ac:dyDescent="0.2">
      <c r="A363" s="186" t="s">
        <v>387</v>
      </c>
      <c r="B363" s="175" t="s">
        <v>321</v>
      </c>
      <c r="C363" s="176" t="s">
        <v>322</v>
      </c>
      <c r="D363" s="168">
        <v>12</v>
      </c>
      <c r="E363" s="169">
        <v>12</v>
      </c>
      <c r="F363" s="169"/>
      <c r="G363" s="169"/>
      <c r="H363" s="192">
        <f t="shared" si="35"/>
        <v>0</v>
      </c>
      <c r="I363" s="197">
        <v>2004</v>
      </c>
      <c r="J363" s="27">
        <v>1297</v>
      </c>
      <c r="K363" s="27">
        <v>143</v>
      </c>
      <c r="L363" s="178">
        <f t="shared" si="36"/>
        <v>0.110254433307633</v>
      </c>
      <c r="M363" s="198"/>
      <c r="N363" s="27">
        <v>616</v>
      </c>
      <c r="O363" s="195">
        <f t="shared" si="37"/>
        <v>0.32200731834814428</v>
      </c>
      <c r="P363" s="170">
        <f t="shared" si="38"/>
        <v>2016</v>
      </c>
      <c r="Q363" s="171">
        <f t="shared" si="39"/>
        <v>1309</v>
      </c>
      <c r="R363" s="171">
        <f t="shared" si="40"/>
        <v>616</v>
      </c>
      <c r="S363" s="187">
        <f t="shared" si="41"/>
        <v>0.32</v>
      </c>
      <c r="T363" s="248"/>
    </row>
    <row r="364" spans="1:20" x14ac:dyDescent="0.2">
      <c r="A364" s="186" t="s">
        <v>387</v>
      </c>
      <c r="B364" s="175" t="s">
        <v>323</v>
      </c>
      <c r="C364" s="176" t="s">
        <v>324</v>
      </c>
      <c r="D364" s="168">
        <v>4</v>
      </c>
      <c r="E364" s="169">
        <v>4</v>
      </c>
      <c r="F364" s="169"/>
      <c r="G364" s="169"/>
      <c r="H364" s="192">
        <f t="shared" si="35"/>
        <v>0</v>
      </c>
      <c r="I364" s="197">
        <v>6785</v>
      </c>
      <c r="J364" s="27">
        <v>4972</v>
      </c>
      <c r="K364" s="27">
        <v>2171</v>
      </c>
      <c r="L364" s="178">
        <f t="shared" si="36"/>
        <v>0.43664521319388577</v>
      </c>
      <c r="M364" s="198"/>
      <c r="N364" s="27">
        <v>1655</v>
      </c>
      <c r="O364" s="195">
        <f t="shared" si="37"/>
        <v>0.2497359287762185</v>
      </c>
      <c r="P364" s="170">
        <f t="shared" si="38"/>
        <v>6789</v>
      </c>
      <c r="Q364" s="171">
        <f t="shared" si="39"/>
        <v>4976</v>
      </c>
      <c r="R364" s="171">
        <f t="shared" si="40"/>
        <v>1655</v>
      </c>
      <c r="S364" s="187">
        <f t="shared" si="41"/>
        <v>0.24958528125471272</v>
      </c>
      <c r="T364" s="248"/>
    </row>
    <row r="365" spans="1:20" ht="29" x14ac:dyDescent="0.2">
      <c r="A365" s="186" t="s">
        <v>387</v>
      </c>
      <c r="B365" s="175" t="s">
        <v>38</v>
      </c>
      <c r="C365" s="176" t="s">
        <v>39</v>
      </c>
      <c r="D365" s="168">
        <v>4</v>
      </c>
      <c r="E365" s="169">
        <v>3</v>
      </c>
      <c r="F365" s="169"/>
      <c r="G365" s="169"/>
      <c r="H365" s="192">
        <f t="shared" si="35"/>
        <v>0</v>
      </c>
      <c r="I365" s="197">
        <v>484</v>
      </c>
      <c r="J365" s="27">
        <v>327</v>
      </c>
      <c r="K365" s="27">
        <v>11</v>
      </c>
      <c r="L365" s="178">
        <f t="shared" si="36"/>
        <v>3.3639143730886847E-2</v>
      </c>
      <c r="M365" s="198"/>
      <c r="N365" s="27">
        <v>149</v>
      </c>
      <c r="O365" s="195">
        <f t="shared" si="37"/>
        <v>0.31302521008403361</v>
      </c>
      <c r="P365" s="170">
        <f t="shared" si="38"/>
        <v>488</v>
      </c>
      <c r="Q365" s="171">
        <f t="shared" si="39"/>
        <v>330</v>
      </c>
      <c r="R365" s="171">
        <f t="shared" si="40"/>
        <v>149</v>
      </c>
      <c r="S365" s="187">
        <f t="shared" si="41"/>
        <v>0.31106471816283926</v>
      </c>
      <c r="T365" s="248"/>
    </row>
    <row r="366" spans="1:20" x14ac:dyDescent="0.2">
      <c r="A366" s="186" t="s">
        <v>387</v>
      </c>
      <c r="B366" s="175" t="s">
        <v>40</v>
      </c>
      <c r="C366" s="176" t="s">
        <v>41</v>
      </c>
      <c r="D366" s="168">
        <v>52</v>
      </c>
      <c r="E366" s="169">
        <v>31</v>
      </c>
      <c r="F366" s="169"/>
      <c r="G366" s="169">
        <v>4</v>
      </c>
      <c r="H366" s="192">
        <f t="shared" si="35"/>
        <v>0.11428571428571428</v>
      </c>
      <c r="I366" s="197">
        <v>8503</v>
      </c>
      <c r="J366" s="27">
        <v>6989</v>
      </c>
      <c r="K366" s="27">
        <v>4562</v>
      </c>
      <c r="L366" s="178">
        <f t="shared" si="36"/>
        <v>0.65274002003147802</v>
      </c>
      <c r="M366" s="198">
        <v>2</v>
      </c>
      <c r="N366" s="27">
        <v>460</v>
      </c>
      <c r="O366" s="195">
        <f t="shared" si="37"/>
        <v>6.1736679640316733E-2</v>
      </c>
      <c r="P366" s="170">
        <f t="shared" si="38"/>
        <v>8555</v>
      </c>
      <c r="Q366" s="171">
        <f t="shared" si="39"/>
        <v>7022</v>
      </c>
      <c r="R366" s="171">
        <f t="shared" si="40"/>
        <v>464</v>
      </c>
      <c r="S366" s="187">
        <f t="shared" si="41"/>
        <v>6.1982367085225754E-2</v>
      </c>
      <c r="T366" s="248"/>
    </row>
    <row r="367" spans="1:20" x14ac:dyDescent="0.2">
      <c r="A367" s="186" t="s">
        <v>387</v>
      </c>
      <c r="B367" s="175" t="s">
        <v>40</v>
      </c>
      <c r="C367" s="176" t="s">
        <v>325</v>
      </c>
      <c r="D367" s="168"/>
      <c r="E367" s="169"/>
      <c r="F367" s="169"/>
      <c r="G367" s="169"/>
      <c r="H367" s="192" t="str">
        <f t="shared" si="35"/>
        <v/>
      </c>
      <c r="I367" s="197">
        <v>1929</v>
      </c>
      <c r="J367" s="27">
        <v>1535</v>
      </c>
      <c r="K367" s="27">
        <v>629</v>
      </c>
      <c r="L367" s="178">
        <f t="shared" si="36"/>
        <v>0.40977198697068407</v>
      </c>
      <c r="M367" s="198">
        <v>8</v>
      </c>
      <c r="N367" s="27">
        <v>164</v>
      </c>
      <c r="O367" s="195">
        <f t="shared" si="37"/>
        <v>9.6074985354422965E-2</v>
      </c>
      <c r="P367" s="170">
        <f t="shared" si="38"/>
        <v>1929</v>
      </c>
      <c r="Q367" s="171">
        <f t="shared" si="39"/>
        <v>1543</v>
      </c>
      <c r="R367" s="171">
        <f t="shared" si="40"/>
        <v>164</v>
      </c>
      <c r="S367" s="187">
        <f t="shared" si="41"/>
        <v>9.6074985354422965E-2</v>
      </c>
      <c r="T367" s="248"/>
    </row>
    <row r="368" spans="1:20" ht="29" x14ac:dyDescent="0.2">
      <c r="A368" s="186" t="s">
        <v>387</v>
      </c>
      <c r="B368" s="175" t="s">
        <v>40</v>
      </c>
      <c r="C368" s="176" t="s">
        <v>43</v>
      </c>
      <c r="D368" s="168"/>
      <c r="E368" s="169"/>
      <c r="F368" s="169"/>
      <c r="G368" s="169"/>
      <c r="H368" s="192" t="str">
        <f t="shared" si="35"/>
        <v/>
      </c>
      <c r="I368" s="197">
        <v>6028</v>
      </c>
      <c r="J368" s="27">
        <v>5212</v>
      </c>
      <c r="K368" s="27">
        <v>2395</v>
      </c>
      <c r="L368" s="178">
        <f t="shared" si="36"/>
        <v>0.45951650038372988</v>
      </c>
      <c r="M368" s="198">
        <v>1</v>
      </c>
      <c r="N368" s="27">
        <v>321</v>
      </c>
      <c r="O368" s="195">
        <f t="shared" si="37"/>
        <v>5.8005059631369711E-2</v>
      </c>
      <c r="P368" s="170">
        <f t="shared" si="38"/>
        <v>6028</v>
      </c>
      <c r="Q368" s="171">
        <f t="shared" si="39"/>
        <v>5213</v>
      </c>
      <c r="R368" s="171">
        <f t="shared" si="40"/>
        <v>321</v>
      </c>
      <c r="S368" s="187">
        <f t="shared" si="41"/>
        <v>5.8005059631369711E-2</v>
      </c>
      <c r="T368" s="248"/>
    </row>
    <row r="369" spans="1:20" x14ac:dyDescent="0.2">
      <c r="A369" s="186" t="s">
        <v>387</v>
      </c>
      <c r="B369" s="175" t="s">
        <v>40</v>
      </c>
      <c r="C369" s="176" t="s">
        <v>44</v>
      </c>
      <c r="D369" s="168">
        <v>9</v>
      </c>
      <c r="E369" s="169">
        <v>3</v>
      </c>
      <c r="F369" s="169"/>
      <c r="G369" s="169">
        <v>3</v>
      </c>
      <c r="H369" s="192">
        <f t="shared" si="35"/>
        <v>0.5</v>
      </c>
      <c r="I369" s="197">
        <v>8033</v>
      </c>
      <c r="J369" s="27">
        <v>7027</v>
      </c>
      <c r="K369" s="27">
        <v>2949</v>
      </c>
      <c r="L369" s="178">
        <f t="shared" si="36"/>
        <v>0.41966699871922586</v>
      </c>
      <c r="M369" s="198">
        <v>2</v>
      </c>
      <c r="N369" s="27">
        <v>427</v>
      </c>
      <c r="O369" s="195">
        <f t="shared" si="37"/>
        <v>5.7269313304721028E-2</v>
      </c>
      <c r="P369" s="170">
        <f t="shared" si="38"/>
        <v>8042</v>
      </c>
      <c r="Q369" s="171">
        <f t="shared" si="39"/>
        <v>7032</v>
      </c>
      <c r="R369" s="171">
        <f t="shared" si="40"/>
        <v>430</v>
      </c>
      <c r="S369" s="187">
        <f t="shared" si="41"/>
        <v>5.7625301527740549E-2</v>
      </c>
      <c r="T369" s="248"/>
    </row>
    <row r="370" spans="1:20" x14ac:dyDescent="0.2">
      <c r="A370" s="186" t="s">
        <v>387</v>
      </c>
      <c r="B370" s="175" t="s">
        <v>40</v>
      </c>
      <c r="C370" s="176" t="s">
        <v>483</v>
      </c>
      <c r="D370" s="168">
        <v>3</v>
      </c>
      <c r="E370" s="169">
        <v>3</v>
      </c>
      <c r="F370" s="169"/>
      <c r="G370" s="169"/>
      <c r="H370" s="192">
        <f t="shared" si="35"/>
        <v>0</v>
      </c>
      <c r="I370" s="197">
        <v>555</v>
      </c>
      <c r="J370" s="27">
        <v>335</v>
      </c>
      <c r="K370" s="27">
        <v>143</v>
      </c>
      <c r="L370" s="178">
        <f t="shared" si="36"/>
        <v>0.42686567164179107</v>
      </c>
      <c r="M370" s="198"/>
      <c r="N370" s="27">
        <v>153</v>
      </c>
      <c r="O370" s="195">
        <f t="shared" si="37"/>
        <v>0.31352459016393441</v>
      </c>
      <c r="P370" s="170">
        <f t="shared" si="38"/>
        <v>558</v>
      </c>
      <c r="Q370" s="171">
        <f t="shared" si="39"/>
        <v>338</v>
      </c>
      <c r="R370" s="171">
        <f t="shared" si="40"/>
        <v>153</v>
      </c>
      <c r="S370" s="187">
        <f t="shared" si="41"/>
        <v>0.31160896130346233</v>
      </c>
      <c r="T370" s="248"/>
    </row>
    <row r="371" spans="1:20" x14ac:dyDescent="0.2">
      <c r="A371" s="186" t="s">
        <v>387</v>
      </c>
      <c r="B371" s="175" t="s">
        <v>40</v>
      </c>
      <c r="C371" s="176" t="s">
        <v>326</v>
      </c>
      <c r="D371" s="168">
        <v>4</v>
      </c>
      <c r="E371" s="169">
        <v>4</v>
      </c>
      <c r="F371" s="169"/>
      <c r="G371" s="169"/>
      <c r="H371" s="192">
        <f t="shared" si="35"/>
        <v>0</v>
      </c>
      <c r="I371" s="197">
        <v>1712</v>
      </c>
      <c r="J371" s="27">
        <v>1434</v>
      </c>
      <c r="K371" s="27">
        <v>294</v>
      </c>
      <c r="L371" s="178">
        <f t="shared" si="36"/>
        <v>0.20502092050209206</v>
      </c>
      <c r="M371" s="198"/>
      <c r="N371" s="27">
        <v>120</v>
      </c>
      <c r="O371" s="195">
        <f t="shared" si="37"/>
        <v>7.7220077220077218E-2</v>
      </c>
      <c r="P371" s="170">
        <f t="shared" si="38"/>
        <v>1716</v>
      </c>
      <c r="Q371" s="171">
        <f t="shared" si="39"/>
        <v>1438</v>
      </c>
      <c r="R371" s="171">
        <f t="shared" si="40"/>
        <v>120</v>
      </c>
      <c r="S371" s="187">
        <f t="shared" si="41"/>
        <v>7.702182284980745E-2</v>
      </c>
      <c r="T371" s="248"/>
    </row>
    <row r="372" spans="1:20" x14ac:dyDescent="0.2">
      <c r="A372" s="186" t="s">
        <v>387</v>
      </c>
      <c r="B372" s="175" t="s">
        <v>45</v>
      </c>
      <c r="C372" s="176" t="s">
        <v>46</v>
      </c>
      <c r="D372" s="168"/>
      <c r="E372" s="169"/>
      <c r="F372" s="169"/>
      <c r="G372" s="169"/>
      <c r="H372" s="192" t="str">
        <f t="shared" si="35"/>
        <v/>
      </c>
      <c r="I372" s="197">
        <v>49</v>
      </c>
      <c r="J372" s="27">
        <v>41</v>
      </c>
      <c r="K372" s="27">
        <v>18</v>
      </c>
      <c r="L372" s="178">
        <f t="shared" si="36"/>
        <v>0.43902439024390244</v>
      </c>
      <c r="M372" s="198"/>
      <c r="N372" s="27">
        <v>2</v>
      </c>
      <c r="O372" s="195">
        <f t="shared" si="37"/>
        <v>4.6511627906976744E-2</v>
      </c>
      <c r="P372" s="170">
        <f t="shared" si="38"/>
        <v>49</v>
      </c>
      <c r="Q372" s="171">
        <f t="shared" si="39"/>
        <v>41</v>
      </c>
      <c r="R372" s="171">
        <f t="shared" si="40"/>
        <v>2</v>
      </c>
      <c r="S372" s="187">
        <f t="shared" si="41"/>
        <v>4.6511627906976744E-2</v>
      </c>
      <c r="T372" s="248"/>
    </row>
    <row r="373" spans="1:20" x14ac:dyDescent="0.2">
      <c r="A373" s="186" t="s">
        <v>387</v>
      </c>
      <c r="B373" s="175" t="s">
        <v>327</v>
      </c>
      <c r="C373" s="176" t="s">
        <v>328</v>
      </c>
      <c r="D373" s="168"/>
      <c r="E373" s="169"/>
      <c r="F373" s="169"/>
      <c r="G373" s="169"/>
      <c r="H373" s="192" t="str">
        <f t="shared" si="35"/>
        <v/>
      </c>
      <c r="I373" s="197">
        <v>2770</v>
      </c>
      <c r="J373" s="27">
        <v>1695</v>
      </c>
      <c r="K373" s="27">
        <v>460</v>
      </c>
      <c r="L373" s="178">
        <f t="shared" si="36"/>
        <v>0.27138643067846607</v>
      </c>
      <c r="M373" s="198">
        <v>1</v>
      </c>
      <c r="N373" s="27">
        <v>974</v>
      </c>
      <c r="O373" s="195">
        <f t="shared" si="37"/>
        <v>0.36479400749063673</v>
      </c>
      <c r="P373" s="170">
        <f t="shared" si="38"/>
        <v>2770</v>
      </c>
      <c r="Q373" s="171">
        <f t="shared" si="39"/>
        <v>1696</v>
      </c>
      <c r="R373" s="171">
        <f t="shared" si="40"/>
        <v>974</v>
      </c>
      <c r="S373" s="187">
        <f t="shared" si="41"/>
        <v>0.36479400749063673</v>
      </c>
      <c r="T373" s="248"/>
    </row>
    <row r="374" spans="1:20" x14ac:dyDescent="0.2">
      <c r="A374" s="186" t="s">
        <v>387</v>
      </c>
      <c r="B374" s="175" t="s">
        <v>327</v>
      </c>
      <c r="C374" s="176" t="s">
        <v>329</v>
      </c>
      <c r="D374" s="168"/>
      <c r="E374" s="169"/>
      <c r="F374" s="169"/>
      <c r="G374" s="169"/>
      <c r="H374" s="192" t="str">
        <f t="shared" si="35"/>
        <v/>
      </c>
      <c r="I374" s="197">
        <v>4</v>
      </c>
      <c r="J374" s="27"/>
      <c r="K374" s="27"/>
      <c r="L374" s="178" t="str">
        <f t="shared" si="36"/>
        <v/>
      </c>
      <c r="M374" s="198"/>
      <c r="N374" s="27">
        <v>2</v>
      </c>
      <c r="O374" s="195">
        <f t="shared" si="37"/>
        <v>1</v>
      </c>
      <c r="P374" s="170">
        <f t="shared" si="38"/>
        <v>4</v>
      </c>
      <c r="Q374" s="171" t="str">
        <f t="shared" si="39"/>
        <v/>
      </c>
      <c r="R374" s="171">
        <f t="shared" si="40"/>
        <v>2</v>
      </c>
      <c r="S374" s="187" t="str">
        <f t="shared" si="41"/>
        <v/>
      </c>
      <c r="T374" s="248"/>
    </row>
    <row r="375" spans="1:20" ht="29" x14ac:dyDescent="0.2">
      <c r="A375" s="186" t="s">
        <v>387</v>
      </c>
      <c r="B375" s="175" t="s">
        <v>534</v>
      </c>
      <c r="C375" s="176" t="s">
        <v>330</v>
      </c>
      <c r="D375" s="168">
        <v>22</v>
      </c>
      <c r="E375" s="169">
        <v>16</v>
      </c>
      <c r="F375" s="169"/>
      <c r="G375" s="169">
        <v>5</v>
      </c>
      <c r="H375" s="192">
        <f t="shared" si="35"/>
        <v>0.23809523809523808</v>
      </c>
      <c r="I375" s="197">
        <v>12257</v>
      </c>
      <c r="J375" s="27">
        <v>8357</v>
      </c>
      <c r="K375" s="27">
        <v>2269</v>
      </c>
      <c r="L375" s="178">
        <f t="shared" si="36"/>
        <v>0.27150891468230226</v>
      </c>
      <c r="M375" s="198"/>
      <c r="N375" s="27">
        <v>3634</v>
      </c>
      <c r="O375" s="195">
        <f t="shared" si="37"/>
        <v>0.30306062880493706</v>
      </c>
      <c r="P375" s="170">
        <f t="shared" si="38"/>
        <v>12279</v>
      </c>
      <c r="Q375" s="171">
        <f t="shared" si="39"/>
        <v>8373</v>
      </c>
      <c r="R375" s="171">
        <f t="shared" si="40"/>
        <v>3639</v>
      </c>
      <c r="S375" s="187">
        <f t="shared" si="41"/>
        <v>0.30294705294705293</v>
      </c>
      <c r="T375" s="248"/>
    </row>
    <row r="376" spans="1:20" ht="29" x14ac:dyDescent="0.2">
      <c r="A376" s="186" t="s">
        <v>387</v>
      </c>
      <c r="B376" s="175" t="s">
        <v>534</v>
      </c>
      <c r="C376" s="176" t="s">
        <v>331</v>
      </c>
      <c r="D376" s="168">
        <v>5</v>
      </c>
      <c r="E376" s="169">
        <v>4</v>
      </c>
      <c r="F376" s="169"/>
      <c r="G376" s="169">
        <v>2</v>
      </c>
      <c r="H376" s="192">
        <f t="shared" si="35"/>
        <v>0.33333333333333331</v>
      </c>
      <c r="I376" s="197">
        <v>3100</v>
      </c>
      <c r="J376" s="27">
        <v>1693</v>
      </c>
      <c r="K376" s="27">
        <v>348</v>
      </c>
      <c r="L376" s="178">
        <f t="shared" si="36"/>
        <v>0.20555227406969875</v>
      </c>
      <c r="M376" s="198"/>
      <c r="N376" s="27">
        <v>1346</v>
      </c>
      <c r="O376" s="195">
        <f t="shared" si="37"/>
        <v>0.44290885159591969</v>
      </c>
      <c r="P376" s="170">
        <f t="shared" si="38"/>
        <v>3105</v>
      </c>
      <c r="Q376" s="171">
        <f t="shared" si="39"/>
        <v>1697</v>
      </c>
      <c r="R376" s="171">
        <f t="shared" si="40"/>
        <v>1348</v>
      </c>
      <c r="S376" s="187">
        <f t="shared" si="41"/>
        <v>0.44269293924466341</v>
      </c>
      <c r="T376" s="248"/>
    </row>
    <row r="377" spans="1:20" ht="43" x14ac:dyDescent="0.2">
      <c r="A377" s="186" t="s">
        <v>387</v>
      </c>
      <c r="B377" s="175" t="s">
        <v>533</v>
      </c>
      <c r="C377" s="176" t="s">
        <v>47</v>
      </c>
      <c r="D377" s="168"/>
      <c r="E377" s="169"/>
      <c r="F377" s="169"/>
      <c r="G377" s="169"/>
      <c r="H377" s="192" t="str">
        <f t="shared" si="35"/>
        <v/>
      </c>
      <c r="I377" s="197">
        <v>6</v>
      </c>
      <c r="J377" s="27">
        <v>4</v>
      </c>
      <c r="K377" s="27">
        <v>4</v>
      </c>
      <c r="L377" s="178">
        <f t="shared" si="36"/>
        <v>1</v>
      </c>
      <c r="M377" s="198"/>
      <c r="N377" s="27"/>
      <c r="O377" s="195">
        <f t="shared" si="37"/>
        <v>0</v>
      </c>
      <c r="P377" s="170">
        <f t="shared" si="38"/>
        <v>6</v>
      </c>
      <c r="Q377" s="171">
        <f t="shared" si="39"/>
        <v>4</v>
      </c>
      <c r="R377" s="171" t="str">
        <f t="shared" si="40"/>
        <v/>
      </c>
      <c r="S377" s="187" t="str">
        <f t="shared" si="41"/>
        <v/>
      </c>
      <c r="T377" s="248"/>
    </row>
    <row r="378" spans="1:20" x14ac:dyDescent="0.2">
      <c r="A378" s="186" t="s">
        <v>387</v>
      </c>
      <c r="B378" s="175" t="s">
        <v>50</v>
      </c>
      <c r="C378" s="176" t="s">
        <v>395</v>
      </c>
      <c r="D378" s="168">
        <v>126</v>
      </c>
      <c r="E378" s="169">
        <v>96</v>
      </c>
      <c r="F378" s="169"/>
      <c r="G378" s="169">
        <v>11</v>
      </c>
      <c r="H378" s="192">
        <f t="shared" si="35"/>
        <v>0.10280373831775701</v>
      </c>
      <c r="I378" s="197">
        <v>45993</v>
      </c>
      <c r="J378" s="27">
        <v>30216</v>
      </c>
      <c r="K378" s="27">
        <v>9534</v>
      </c>
      <c r="L378" s="178">
        <f t="shared" si="36"/>
        <v>0.31552819698173151</v>
      </c>
      <c r="M378" s="198">
        <v>38</v>
      </c>
      <c r="N378" s="27">
        <v>12451</v>
      </c>
      <c r="O378" s="195">
        <f t="shared" si="37"/>
        <v>0.29155836553096826</v>
      </c>
      <c r="P378" s="170">
        <f t="shared" si="38"/>
        <v>46119</v>
      </c>
      <c r="Q378" s="171">
        <f t="shared" si="39"/>
        <v>30350</v>
      </c>
      <c r="R378" s="171">
        <f t="shared" si="40"/>
        <v>12462</v>
      </c>
      <c r="S378" s="187">
        <f t="shared" si="41"/>
        <v>0.29108661123049612</v>
      </c>
      <c r="T378" s="248"/>
    </row>
    <row r="379" spans="1:20" x14ac:dyDescent="0.2">
      <c r="A379" s="186" t="s">
        <v>387</v>
      </c>
      <c r="B379" s="175" t="s">
        <v>51</v>
      </c>
      <c r="C379" s="176" t="s">
        <v>52</v>
      </c>
      <c r="D379" s="168"/>
      <c r="E379" s="169"/>
      <c r="F379" s="169"/>
      <c r="G379" s="169"/>
      <c r="H379" s="192" t="str">
        <f t="shared" si="35"/>
        <v/>
      </c>
      <c r="I379" s="197">
        <v>97</v>
      </c>
      <c r="J379" s="27">
        <v>92</v>
      </c>
      <c r="K379" s="27">
        <v>30</v>
      </c>
      <c r="L379" s="178">
        <f t="shared" si="36"/>
        <v>0.32608695652173914</v>
      </c>
      <c r="M379" s="198"/>
      <c r="N379" s="27">
        <v>2</v>
      </c>
      <c r="O379" s="195">
        <f t="shared" si="37"/>
        <v>2.1276595744680851E-2</v>
      </c>
      <c r="P379" s="170">
        <f t="shared" si="38"/>
        <v>97</v>
      </c>
      <c r="Q379" s="171">
        <f t="shared" si="39"/>
        <v>92</v>
      </c>
      <c r="R379" s="171">
        <f t="shared" si="40"/>
        <v>2</v>
      </c>
      <c r="S379" s="187">
        <f t="shared" si="41"/>
        <v>2.1276595744680851E-2</v>
      </c>
      <c r="T379" s="248"/>
    </row>
    <row r="380" spans="1:20" x14ac:dyDescent="0.2">
      <c r="A380" s="186" t="s">
        <v>387</v>
      </c>
      <c r="B380" s="175" t="s">
        <v>53</v>
      </c>
      <c r="C380" s="176" t="s">
        <v>54</v>
      </c>
      <c r="D380" s="168">
        <v>1108</v>
      </c>
      <c r="E380" s="169">
        <v>1023</v>
      </c>
      <c r="F380" s="169"/>
      <c r="G380" s="169">
        <v>78</v>
      </c>
      <c r="H380" s="192">
        <f t="shared" si="35"/>
        <v>7.0844686648501368E-2</v>
      </c>
      <c r="I380" s="197">
        <v>4453</v>
      </c>
      <c r="J380" s="27">
        <v>3259</v>
      </c>
      <c r="K380" s="27">
        <v>549</v>
      </c>
      <c r="L380" s="178">
        <f t="shared" si="36"/>
        <v>0.16845658177355016</v>
      </c>
      <c r="M380" s="198"/>
      <c r="N380" s="27">
        <v>1105</v>
      </c>
      <c r="O380" s="195">
        <f t="shared" si="37"/>
        <v>0.25320806599450046</v>
      </c>
      <c r="P380" s="170">
        <f t="shared" si="38"/>
        <v>5561</v>
      </c>
      <c r="Q380" s="171">
        <f t="shared" si="39"/>
        <v>4282</v>
      </c>
      <c r="R380" s="171">
        <f t="shared" si="40"/>
        <v>1183</v>
      </c>
      <c r="S380" s="187">
        <f t="shared" si="41"/>
        <v>0.21646843549862763</v>
      </c>
      <c r="T380" s="248"/>
    </row>
    <row r="381" spans="1:20" x14ac:dyDescent="0.2">
      <c r="A381" s="186" t="s">
        <v>387</v>
      </c>
      <c r="B381" s="175" t="s">
        <v>55</v>
      </c>
      <c r="C381" s="176" t="s">
        <v>56</v>
      </c>
      <c r="D381" s="168"/>
      <c r="E381" s="169"/>
      <c r="F381" s="169"/>
      <c r="G381" s="169"/>
      <c r="H381" s="192" t="str">
        <f t="shared" si="35"/>
        <v/>
      </c>
      <c r="I381" s="197">
        <v>433</v>
      </c>
      <c r="J381" s="27">
        <v>356</v>
      </c>
      <c r="K381" s="27">
        <v>39</v>
      </c>
      <c r="L381" s="178">
        <f t="shared" si="36"/>
        <v>0.10955056179775281</v>
      </c>
      <c r="M381" s="198"/>
      <c r="N381" s="27">
        <v>51</v>
      </c>
      <c r="O381" s="195">
        <f t="shared" si="37"/>
        <v>0.12530712530712532</v>
      </c>
      <c r="P381" s="170">
        <f t="shared" si="38"/>
        <v>433</v>
      </c>
      <c r="Q381" s="171">
        <f t="shared" si="39"/>
        <v>356</v>
      </c>
      <c r="R381" s="171">
        <f t="shared" si="40"/>
        <v>51</v>
      </c>
      <c r="S381" s="187">
        <f t="shared" si="41"/>
        <v>0.12530712530712532</v>
      </c>
      <c r="T381" s="248"/>
    </row>
    <row r="382" spans="1:20" x14ac:dyDescent="0.2">
      <c r="A382" s="186" t="s">
        <v>387</v>
      </c>
      <c r="B382" s="175" t="s">
        <v>59</v>
      </c>
      <c r="C382" s="176" t="s">
        <v>266</v>
      </c>
      <c r="D382" s="168"/>
      <c r="E382" s="169"/>
      <c r="F382" s="169"/>
      <c r="G382" s="169"/>
      <c r="H382" s="192" t="str">
        <f t="shared" si="35"/>
        <v/>
      </c>
      <c r="I382" s="197">
        <v>1</v>
      </c>
      <c r="J382" s="27">
        <v>1</v>
      </c>
      <c r="K382" s="27"/>
      <c r="L382" s="178">
        <f t="shared" si="36"/>
        <v>0</v>
      </c>
      <c r="M382" s="198"/>
      <c r="N382" s="27"/>
      <c r="O382" s="195">
        <f t="shared" si="37"/>
        <v>0</v>
      </c>
      <c r="P382" s="170">
        <f t="shared" si="38"/>
        <v>1</v>
      </c>
      <c r="Q382" s="171">
        <f t="shared" si="39"/>
        <v>1</v>
      </c>
      <c r="R382" s="171" t="str">
        <f t="shared" si="40"/>
        <v/>
      </c>
      <c r="S382" s="187" t="str">
        <f t="shared" si="41"/>
        <v/>
      </c>
      <c r="T382" s="248"/>
    </row>
    <row r="383" spans="1:20" x14ac:dyDescent="0.2">
      <c r="A383" s="186" t="s">
        <v>387</v>
      </c>
      <c r="B383" s="175" t="s">
        <v>332</v>
      </c>
      <c r="C383" s="176" t="s">
        <v>332</v>
      </c>
      <c r="D383" s="168"/>
      <c r="E383" s="169"/>
      <c r="F383" s="169"/>
      <c r="G383" s="169"/>
      <c r="H383" s="192" t="str">
        <f t="shared" si="35"/>
        <v/>
      </c>
      <c r="I383" s="197">
        <v>4530</v>
      </c>
      <c r="J383" s="27">
        <v>2823</v>
      </c>
      <c r="K383" s="27">
        <v>956</v>
      </c>
      <c r="L383" s="178">
        <f t="shared" si="36"/>
        <v>0.33864682961388592</v>
      </c>
      <c r="M383" s="198">
        <v>3</v>
      </c>
      <c r="N383" s="27">
        <v>1602</v>
      </c>
      <c r="O383" s="195">
        <f t="shared" si="37"/>
        <v>0.36178861788617889</v>
      </c>
      <c r="P383" s="170">
        <f t="shared" si="38"/>
        <v>4530</v>
      </c>
      <c r="Q383" s="171">
        <f t="shared" si="39"/>
        <v>2826</v>
      </c>
      <c r="R383" s="171">
        <f t="shared" si="40"/>
        <v>1602</v>
      </c>
      <c r="S383" s="187">
        <f t="shared" si="41"/>
        <v>0.36178861788617889</v>
      </c>
      <c r="T383" s="248"/>
    </row>
    <row r="384" spans="1:20" ht="29" x14ac:dyDescent="0.2">
      <c r="A384" s="186" t="s">
        <v>387</v>
      </c>
      <c r="B384" s="175" t="s">
        <v>60</v>
      </c>
      <c r="C384" s="176" t="s">
        <v>61</v>
      </c>
      <c r="D384" s="168">
        <v>41</v>
      </c>
      <c r="E384" s="169">
        <v>31</v>
      </c>
      <c r="F384" s="169"/>
      <c r="G384" s="169">
        <v>7</v>
      </c>
      <c r="H384" s="192">
        <f t="shared" si="35"/>
        <v>0.18421052631578946</v>
      </c>
      <c r="I384" s="197">
        <v>4520</v>
      </c>
      <c r="J384" s="27">
        <v>3625</v>
      </c>
      <c r="K384" s="27">
        <v>674</v>
      </c>
      <c r="L384" s="178">
        <f t="shared" si="36"/>
        <v>0.18593103448275863</v>
      </c>
      <c r="M384" s="198"/>
      <c r="N384" s="27">
        <v>841</v>
      </c>
      <c r="O384" s="195">
        <f t="shared" si="37"/>
        <v>0.18831168831168832</v>
      </c>
      <c r="P384" s="170">
        <f t="shared" si="38"/>
        <v>4561</v>
      </c>
      <c r="Q384" s="171">
        <f t="shared" si="39"/>
        <v>3656</v>
      </c>
      <c r="R384" s="171">
        <f t="shared" si="40"/>
        <v>848</v>
      </c>
      <c r="S384" s="187">
        <f t="shared" si="41"/>
        <v>0.18827708703374779</v>
      </c>
      <c r="T384" s="248"/>
    </row>
    <row r="385" spans="1:20" x14ac:dyDescent="0.2">
      <c r="A385" s="186" t="s">
        <v>387</v>
      </c>
      <c r="B385" s="175" t="s">
        <v>62</v>
      </c>
      <c r="C385" s="176" t="s">
        <v>267</v>
      </c>
      <c r="D385" s="168">
        <v>4</v>
      </c>
      <c r="E385" s="169">
        <v>2</v>
      </c>
      <c r="F385" s="169"/>
      <c r="G385" s="169">
        <v>2</v>
      </c>
      <c r="H385" s="192">
        <f t="shared" si="35"/>
        <v>0.5</v>
      </c>
      <c r="I385" s="197">
        <v>5350</v>
      </c>
      <c r="J385" s="27">
        <v>4253</v>
      </c>
      <c r="K385" s="27">
        <v>544</v>
      </c>
      <c r="L385" s="178">
        <f t="shared" si="36"/>
        <v>0.12790971079238184</v>
      </c>
      <c r="M385" s="198">
        <v>1</v>
      </c>
      <c r="N385" s="27">
        <v>940</v>
      </c>
      <c r="O385" s="195">
        <f t="shared" si="37"/>
        <v>0.18097805159799768</v>
      </c>
      <c r="P385" s="170">
        <f t="shared" si="38"/>
        <v>5354</v>
      </c>
      <c r="Q385" s="171">
        <f t="shared" si="39"/>
        <v>4256</v>
      </c>
      <c r="R385" s="171">
        <f t="shared" si="40"/>
        <v>942</v>
      </c>
      <c r="S385" s="187">
        <f t="shared" si="41"/>
        <v>0.18122354751827627</v>
      </c>
      <c r="T385" s="248"/>
    </row>
    <row r="386" spans="1:20" x14ac:dyDescent="0.2">
      <c r="A386" s="186" t="s">
        <v>387</v>
      </c>
      <c r="B386" s="175" t="s">
        <v>63</v>
      </c>
      <c r="C386" s="176" t="s">
        <v>64</v>
      </c>
      <c r="D386" s="168">
        <v>4</v>
      </c>
      <c r="E386" s="169">
        <v>4</v>
      </c>
      <c r="F386" s="169"/>
      <c r="G386" s="169"/>
      <c r="H386" s="192">
        <f t="shared" ref="H386:H449" si="42">IF((E386+G386)&lt;&gt;0,G386/(E386+G386),"")</f>
        <v>0</v>
      </c>
      <c r="I386" s="197">
        <v>39590</v>
      </c>
      <c r="J386" s="27">
        <v>33757</v>
      </c>
      <c r="K386" s="27">
        <v>16610</v>
      </c>
      <c r="L386" s="178">
        <f t="shared" ref="L386:L449" si="43">IF(J386&lt;&gt;0,K386/J386,"")</f>
        <v>0.49204609414343692</v>
      </c>
      <c r="M386" s="198">
        <v>77</v>
      </c>
      <c r="N386" s="27">
        <v>5206</v>
      </c>
      <c r="O386" s="195">
        <f t="shared" ref="O386:O449" si="44">IF((J386+M386+N386)&lt;&gt;0,N386/(J386+M386+N386),"")</f>
        <v>0.13335040983606558</v>
      </c>
      <c r="P386" s="170">
        <f t="shared" ref="P386:P449" si="45">IF(SUM(D386,I386)&gt;0,SUM(D386,I386),"")</f>
        <v>39594</v>
      </c>
      <c r="Q386" s="171">
        <f t="shared" ref="Q386:Q449" si="46">IF(SUM(E386,J386, M386)&gt;0,SUM(E386,J386, M386),"")</f>
        <v>33838</v>
      </c>
      <c r="R386" s="171">
        <f t="shared" ref="R386:R449" si="47">IF(SUM(G386,N386)&gt;0,SUM(G386,N386),"")</f>
        <v>5206</v>
      </c>
      <c r="S386" s="187">
        <f t="shared" ref="S386:S449" si="48">IFERROR(IF((Q386+R386)&lt;&gt;0,R386/(Q386+R386),""),"")</f>
        <v>0.13333674828398728</v>
      </c>
      <c r="T386" s="248"/>
    </row>
    <row r="387" spans="1:20" ht="29" x14ac:dyDescent="0.2">
      <c r="A387" s="186" t="s">
        <v>387</v>
      </c>
      <c r="B387" s="175" t="s">
        <v>237</v>
      </c>
      <c r="C387" s="176" t="s">
        <v>272</v>
      </c>
      <c r="D387" s="168">
        <v>6</v>
      </c>
      <c r="E387" s="169">
        <v>6</v>
      </c>
      <c r="F387" s="169"/>
      <c r="G387" s="169"/>
      <c r="H387" s="192">
        <f t="shared" si="42"/>
        <v>0</v>
      </c>
      <c r="I387" s="197">
        <v>822</v>
      </c>
      <c r="J387" s="27">
        <v>550</v>
      </c>
      <c r="K387" s="27">
        <v>155</v>
      </c>
      <c r="L387" s="178">
        <f t="shared" si="43"/>
        <v>0.2818181818181818</v>
      </c>
      <c r="M387" s="198">
        <v>69</v>
      </c>
      <c r="N387" s="27">
        <v>197</v>
      </c>
      <c r="O387" s="195">
        <f t="shared" si="44"/>
        <v>0.24142156862745098</v>
      </c>
      <c r="P387" s="170">
        <f t="shared" si="45"/>
        <v>828</v>
      </c>
      <c r="Q387" s="171">
        <f t="shared" si="46"/>
        <v>625</v>
      </c>
      <c r="R387" s="171">
        <f t="shared" si="47"/>
        <v>197</v>
      </c>
      <c r="S387" s="187">
        <f t="shared" si="48"/>
        <v>0.23965936739659369</v>
      </c>
      <c r="T387" s="248"/>
    </row>
    <row r="388" spans="1:20" x14ac:dyDescent="0.2">
      <c r="A388" s="186" t="s">
        <v>387</v>
      </c>
      <c r="B388" s="175" t="s">
        <v>67</v>
      </c>
      <c r="C388" s="176" t="s">
        <v>68</v>
      </c>
      <c r="D388" s="168"/>
      <c r="E388" s="169"/>
      <c r="F388" s="169"/>
      <c r="G388" s="169"/>
      <c r="H388" s="192" t="str">
        <f t="shared" si="42"/>
        <v/>
      </c>
      <c r="I388" s="197">
        <v>3836</v>
      </c>
      <c r="J388" s="27">
        <v>2578</v>
      </c>
      <c r="K388" s="27">
        <v>478</v>
      </c>
      <c r="L388" s="178">
        <f t="shared" si="43"/>
        <v>0.18541505042668735</v>
      </c>
      <c r="M388" s="198">
        <v>15</v>
      </c>
      <c r="N388" s="27">
        <v>1105</v>
      </c>
      <c r="O388" s="195">
        <f t="shared" si="44"/>
        <v>0.29881016765819363</v>
      </c>
      <c r="P388" s="170">
        <f t="shared" si="45"/>
        <v>3836</v>
      </c>
      <c r="Q388" s="171">
        <f t="shared" si="46"/>
        <v>2593</v>
      </c>
      <c r="R388" s="171">
        <f t="shared" si="47"/>
        <v>1105</v>
      </c>
      <c r="S388" s="187">
        <f t="shared" si="48"/>
        <v>0.29881016765819363</v>
      </c>
      <c r="T388" s="248"/>
    </row>
    <row r="389" spans="1:20" x14ac:dyDescent="0.2">
      <c r="A389" s="186" t="s">
        <v>387</v>
      </c>
      <c r="B389" s="175" t="s">
        <v>69</v>
      </c>
      <c r="C389" s="176" t="s">
        <v>70</v>
      </c>
      <c r="D389" s="168"/>
      <c r="E389" s="169"/>
      <c r="F389" s="169"/>
      <c r="G389" s="169"/>
      <c r="H389" s="192" t="str">
        <f t="shared" si="42"/>
        <v/>
      </c>
      <c r="I389" s="197">
        <v>2</v>
      </c>
      <c r="J389" s="27">
        <v>1</v>
      </c>
      <c r="K389" s="27"/>
      <c r="L389" s="178">
        <f t="shared" si="43"/>
        <v>0</v>
      </c>
      <c r="M389" s="198"/>
      <c r="N389" s="27"/>
      <c r="O389" s="195">
        <f t="shared" si="44"/>
        <v>0</v>
      </c>
      <c r="P389" s="170">
        <f t="shared" si="45"/>
        <v>2</v>
      </c>
      <c r="Q389" s="171">
        <f t="shared" si="46"/>
        <v>1</v>
      </c>
      <c r="R389" s="171" t="str">
        <f t="shared" si="47"/>
        <v/>
      </c>
      <c r="S389" s="187" t="str">
        <f t="shared" si="48"/>
        <v/>
      </c>
      <c r="T389" s="248"/>
    </row>
    <row r="390" spans="1:20" x14ac:dyDescent="0.2">
      <c r="A390" s="186" t="s">
        <v>387</v>
      </c>
      <c r="B390" s="175" t="s">
        <v>72</v>
      </c>
      <c r="C390" s="176" t="s">
        <v>244</v>
      </c>
      <c r="D390" s="168"/>
      <c r="E390" s="169"/>
      <c r="F390" s="169"/>
      <c r="G390" s="169"/>
      <c r="H390" s="192" t="str">
        <f t="shared" si="42"/>
        <v/>
      </c>
      <c r="I390" s="197">
        <v>73</v>
      </c>
      <c r="J390" s="27"/>
      <c r="K390" s="27"/>
      <c r="L390" s="178" t="str">
        <f t="shared" si="43"/>
        <v/>
      </c>
      <c r="M390" s="198"/>
      <c r="N390" s="27"/>
      <c r="O390" s="195" t="str">
        <f t="shared" si="44"/>
        <v/>
      </c>
      <c r="P390" s="170">
        <f t="shared" si="45"/>
        <v>73</v>
      </c>
      <c r="Q390" s="171" t="str">
        <f t="shared" si="46"/>
        <v/>
      </c>
      <c r="R390" s="171" t="str">
        <f t="shared" si="47"/>
        <v/>
      </c>
      <c r="S390" s="187" t="str">
        <f t="shared" si="48"/>
        <v/>
      </c>
      <c r="T390" s="248"/>
    </row>
    <row r="391" spans="1:20" x14ac:dyDescent="0.2">
      <c r="A391" s="186" t="s">
        <v>387</v>
      </c>
      <c r="B391" s="175" t="s">
        <v>73</v>
      </c>
      <c r="C391" s="176" t="s">
        <v>274</v>
      </c>
      <c r="D391" s="168">
        <v>1</v>
      </c>
      <c r="E391" s="169"/>
      <c r="F391" s="169"/>
      <c r="G391" s="169"/>
      <c r="H391" s="192" t="str">
        <f t="shared" si="42"/>
        <v/>
      </c>
      <c r="I391" s="197">
        <v>15718</v>
      </c>
      <c r="J391" s="27">
        <v>10783</v>
      </c>
      <c r="K391" s="27">
        <v>2605</v>
      </c>
      <c r="L391" s="178">
        <f t="shared" si="43"/>
        <v>0.24158397477510896</v>
      </c>
      <c r="M391" s="198">
        <v>1</v>
      </c>
      <c r="N391" s="27">
        <v>4250</v>
      </c>
      <c r="O391" s="195">
        <f t="shared" si="44"/>
        <v>0.28269256352268191</v>
      </c>
      <c r="P391" s="170">
        <f t="shared" si="45"/>
        <v>15719</v>
      </c>
      <c r="Q391" s="171">
        <f t="shared" si="46"/>
        <v>10784</v>
      </c>
      <c r="R391" s="171">
        <f t="shared" si="47"/>
        <v>4250</v>
      </c>
      <c r="S391" s="187">
        <f t="shared" si="48"/>
        <v>0.28269256352268191</v>
      </c>
      <c r="T391" s="248"/>
    </row>
    <row r="392" spans="1:20" x14ac:dyDescent="0.2">
      <c r="A392" s="186" t="s">
        <v>387</v>
      </c>
      <c r="B392" s="175" t="s">
        <v>74</v>
      </c>
      <c r="C392" s="176" t="s">
        <v>75</v>
      </c>
      <c r="D392" s="168">
        <v>13</v>
      </c>
      <c r="E392" s="169">
        <v>13</v>
      </c>
      <c r="F392" s="169"/>
      <c r="G392" s="169"/>
      <c r="H392" s="192">
        <f t="shared" si="42"/>
        <v>0</v>
      </c>
      <c r="I392" s="197">
        <v>504</v>
      </c>
      <c r="J392" s="27">
        <v>419</v>
      </c>
      <c r="K392" s="27">
        <v>142</v>
      </c>
      <c r="L392" s="178">
        <f t="shared" si="43"/>
        <v>0.33890214797136037</v>
      </c>
      <c r="M392" s="198"/>
      <c r="N392" s="27">
        <v>77</v>
      </c>
      <c r="O392" s="195">
        <f t="shared" si="44"/>
        <v>0.15524193548387097</v>
      </c>
      <c r="P392" s="170">
        <f t="shared" si="45"/>
        <v>517</v>
      </c>
      <c r="Q392" s="171">
        <f t="shared" si="46"/>
        <v>432</v>
      </c>
      <c r="R392" s="171">
        <f t="shared" si="47"/>
        <v>77</v>
      </c>
      <c r="S392" s="187">
        <f t="shared" si="48"/>
        <v>0.15127701375245581</v>
      </c>
      <c r="T392" s="248"/>
    </row>
    <row r="393" spans="1:20" x14ac:dyDescent="0.2">
      <c r="A393" s="186" t="s">
        <v>387</v>
      </c>
      <c r="B393" s="175" t="s">
        <v>76</v>
      </c>
      <c r="C393" s="176" t="s">
        <v>275</v>
      </c>
      <c r="D393" s="168"/>
      <c r="E393" s="169"/>
      <c r="F393" s="169"/>
      <c r="G393" s="169"/>
      <c r="H393" s="192" t="str">
        <f t="shared" si="42"/>
        <v/>
      </c>
      <c r="I393" s="197">
        <v>18</v>
      </c>
      <c r="J393" s="27">
        <v>15</v>
      </c>
      <c r="K393" s="27">
        <v>4</v>
      </c>
      <c r="L393" s="178">
        <f t="shared" si="43"/>
        <v>0.26666666666666666</v>
      </c>
      <c r="M393" s="198"/>
      <c r="N393" s="27">
        <v>2</v>
      </c>
      <c r="O393" s="195">
        <f t="shared" si="44"/>
        <v>0.11764705882352941</v>
      </c>
      <c r="P393" s="170">
        <f t="shared" si="45"/>
        <v>18</v>
      </c>
      <c r="Q393" s="171">
        <f t="shared" si="46"/>
        <v>15</v>
      </c>
      <c r="R393" s="171">
        <f t="shared" si="47"/>
        <v>2</v>
      </c>
      <c r="S393" s="187">
        <f t="shared" si="48"/>
        <v>0.11764705882352941</v>
      </c>
      <c r="T393" s="248"/>
    </row>
    <row r="394" spans="1:20" x14ac:dyDescent="0.2">
      <c r="A394" s="186" t="s">
        <v>387</v>
      </c>
      <c r="B394" s="175" t="s">
        <v>79</v>
      </c>
      <c r="C394" s="176" t="s">
        <v>80</v>
      </c>
      <c r="D394" s="168">
        <v>64</v>
      </c>
      <c r="E394" s="169">
        <v>55</v>
      </c>
      <c r="F394" s="169"/>
      <c r="G394" s="169">
        <v>9</v>
      </c>
      <c r="H394" s="192">
        <f t="shared" si="42"/>
        <v>0.140625</v>
      </c>
      <c r="I394" s="197">
        <v>4956</v>
      </c>
      <c r="J394" s="27">
        <v>3424</v>
      </c>
      <c r="K394" s="27">
        <v>679</v>
      </c>
      <c r="L394" s="178">
        <f t="shared" si="43"/>
        <v>0.19830607476635514</v>
      </c>
      <c r="M394" s="198">
        <v>1</v>
      </c>
      <c r="N394" s="27">
        <v>1495</v>
      </c>
      <c r="O394" s="195">
        <f t="shared" si="44"/>
        <v>0.30386178861788615</v>
      </c>
      <c r="P394" s="170">
        <f t="shared" si="45"/>
        <v>5020</v>
      </c>
      <c r="Q394" s="171">
        <f t="shared" si="46"/>
        <v>3480</v>
      </c>
      <c r="R394" s="171">
        <f t="shared" si="47"/>
        <v>1504</v>
      </c>
      <c r="S394" s="187">
        <f t="shared" si="48"/>
        <v>0.3017656500802568</v>
      </c>
      <c r="T394" s="248"/>
    </row>
    <row r="395" spans="1:20" x14ac:dyDescent="0.2">
      <c r="A395" s="186" t="s">
        <v>387</v>
      </c>
      <c r="B395" s="175" t="s">
        <v>81</v>
      </c>
      <c r="C395" s="176" t="s">
        <v>82</v>
      </c>
      <c r="D395" s="168"/>
      <c r="E395" s="169"/>
      <c r="F395" s="169"/>
      <c r="G395" s="169"/>
      <c r="H395" s="192" t="str">
        <f t="shared" si="42"/>
        <v/>
      </c>
      <c r="I395" s="197">
        <v>3</v>
      </c>
      <c r="J395" s="27">
        <v>3</v>
      </c>
      <c r="K395" s="27">
        <v>1</v>
      </c>
      <c r="L395" s="178">
        <f t="shared" si="43"/>
        <v>0.33333333333333331</v>
      </c>
      <c r="M395" s="198"/>
      <c r="N395" s="27"/>
      <c r="O395" s="195">
        <f t="shared" si="44"/>
        <v>0</v>
      </c>
      <c r="P395" s="170">
        <f t="shared" si="45"/>
        <v>3</v>
      </c>
      <c r="Q395" s="171">
        <f t="shared" si="46"/>
        <v>3</v>
      </c>
      <c r="R395" s="171" t="str">
        <f t="shared" si="47"/>
        <v/>
      </c>
      <c r="S395" s="187" t="str">
        <f t="shared" si="48"/>
        <v/>
      </c>
      <c r="T395" s="248"/>
    </row>
    <row r="396" spans="1:20" x14ac:dyDescent="0.2">
      <c r="A396" s="186" t="s">
        <v>387</v>
      </c>
      <c r="B396" s="175" t="s">
        <v>83</v>
      </c>
      <c r="C396" s="176" t="s">
        <v>278</v>
      </c>
      <c r="D396" s="168"/>
      <c r="E396" s="169"/>
      <c r="F396" s="169"/>
      <c r="G396" s="169"/>
      <c r="H396" s="192" t="str">
        <f t="shared" si="42"/>
        <v/>
      </c>
      <c r="I396" s="197">
        <v>81</v>
      </c>
      <c r="J396" s="27">
        <v>80</v>
      </c>
      <c r="K396" s="27">
        <v>6</v>
      </c>
      <c r="L396" s="178">
        <f t="shared" si="43"/>
        <v>7.4999999999999997E-2</v>
      </c>
      <c r="M396" s="198"/>
      <c r="N396" s="27"/>
      <c r="O396" s="195">
        <f t="shared" si="44"/>
        <v>0</v>
      </c>
      <c r="P396" s="170">
        <f t="shared" si="45"/>
        <v>81</v>
      </c>
      <c r="Q396" s="171">
        <f t="shared" si="46"/>
        <v>80</v>
      </c>
      <c r="R396" s="171" t="str">
        <f t="shared" si="47"/>
        <v/>
      </c>
      <c r="S396" s="187" t="str">
        <f t="shared" si="48"/>
        <v/>
      </c>
      <c r="T396" s="248"/>
    </row>
    <row r="397" spans="1:20" x14ac:dyDescent="0.2">
      <c r="A397" s="186" t="s">
        <v>387</v>
      </c>
      <c r="B397" s="175" t="s">
        <v>84</v>
      </c>
      <c r="C397" s="176" t="s">
        <v>279</v>
      </c>
      <c r="D397" s="168">
        <v>101</v>
      </c>
      <c r="E397" s="169">
        <v>62</v>
      </c>
      <c r="F397" s="169"/>
      <c r="G397" s="169">
        <v>32</v>
      </c>
      <c r="H397" s="192">
        <f t="shared" si="42"/>
        <v>0.34042553191489361</v>
      </c>
      <c r="I397" s="197">
        <v>9264</v>
      </c>
      <c r="J397" s="27">
        <v>4779</v>
      </c>
      <c r="K397" s="27">
        <v>1095</v>
      </c>
      <c r="L397" s="178">
        <f t="shared" si="43"/>
        <v>0.22912743251726303</v>
      </c>
      <c r="M397" s="198">
        <v>3</v>
      </c>
      <c r="N397" s="27">
        <v>4077</v>
      </c>
      <c r="O397" s="195">
        <f t="shared" si="44"/>
        <v>0.46020995597697256</v>
      </c>
      <c r="P397" s="170">
        <f t="shared" si="45"/>
        <v>9365</v>
      </c>
      <c r="Q397" s="171">
        <f t="shared" si="46"/>
        <v>4844</v>
      </c>
      <c r="R397" s="171">
        <f t="shared" si="47"/>
        <v>4109</v>
      </c>
      <c r="S397" s="187">
        <f t="shared" si="48"/>
        <v>0.45895230648944491</v>
      </c>
      <c r="T397" s="248"/>
    </row>
    <row r="398" spans="1:20" x14ac:dyDescent="0.2">
      <c r="A398" s="186" t="s">
        <v>387</v>
      </c>
      <c r="B398" s="175" t="s">
        <v>238</v>
      </c>
      <c r="C398" s="176" t="s">
        <v>281</v>
      </c>
      <c r="D398" s="168">
        <v>150</v>
      </c>
      <c r="E398" s="169">
        <v>125</v>
      </c>
      <c r="F398" s="169"/>
      <c r="G398" s="169">
        <v>21</v>
      </c>
      <c r="H398" s="192">
        <f t="shared" si="42"/>
        <v>0.14383561643835616</v>
      </c>
      <c r="I398" s="197">
        <v>5052</v>
      </c>
      <c r="J398" s="27">
        <v>2685</v>
      </c>
      <c r="K398" s="27">
        <v>341</v>
      </c>
      <c r="L398" s="178">
        <f t="shared" si="43"/>
        <v>0.12700186219739293</v>
      </c>
      <c r="M398" s="198"/>
      <c r="N398" s="27">
        <v>2283</v>
      </c>
      <c r="O398" s="195">
        <f t="shared" si="44"/>
        <v>0.45954106280193235</v>
      </c>
      <c r="P398" s="170">
        <f t="shared" si="45"/>
        <v>5202</v>
      </c>
      <c r="Q398" s="171">
        <f t="shared" si="46"/>
        <v>2810</v>
      </c>
      <c r="R398" s="171">
        <f t="shared" si="47"/>
        <v>2304</v>
      </c>
      <c r="S398" s="187">
        <f t="shared" si="48"/>
        <v>0.45052796245600313</v>
      </c>
      <c r="T398" s="248"/>
    </row>
    <row r="399" spans="1:20" x14ac:dyDescent="0.2">
      <c r="A399" s="186" t="s">
        <v>387</v>
      </c>
      <c r="B399" s="175" t="s">
        <v>530</v>
      </c>
      <c r="C399" s="176" t="s">
        <v>87</v>
      </c>
      <c r="D399" s="168"/>
      <c r="E399" s="169"/>
      <c r="F399" s="169"/>
      <c r="G399" s="169"/>
      <c r="H399" s="192" t="str">
        <f t="shared" si="42"/>
        <v/>
      </c>
      <c r="I399" s="197">
        <v>1795</v>
      </c>
      <c r="J399" s="27">
        <v>1629</v>
      </c>
      <c r="K399" s="27">
        <v>849</v>
      </c>
      <c r="L399" s="178">
        <f t="shared" si="43"/>
        <v>0.52117863720073665</v>
      </c>
      <c r="M399" s="198"/>
      <c r="N399" s="27">
        <v>106</v>
      </c>
      <c r="O399" s="195">
        <f t="shared" si="44"/>
        <v>6.1095100864553317E-2</v>
      </c>
      <c r="P399" s="170">
        <f t="shared" si="45"/>
        <v>1795</v>
      </c>
      <c r="Q399" s="171">
        <f t="shared" si="46"/>
        <v>1629</v>
      </c>
      <c r="R399" s="171">
        <f t="shared" si="47"/>
        <v>106</v>
      </c>
      <c r="S399" s="187">
        <f t="shared" si="48"/>
        <v>6.1095100864553317E-2</v>
      </c>
      <c r="T399" s="248"/>
    </row>
    <row r="400" spans="1:20" x14ac:dyDescent="0.2">
      <c r="A400" s="186" t="s">
        <v>387</v>
      </c>
      <c r="B400" s="175" t="s">
        <v>90</v>
      </c>
      <c r="C400" s="176" t="s">
        <v>95</v>
      </c>
      <c r="D400" s="168">
        <v>33</v>
      </c>
      <c r="E400" s="169">
        <v>29</v>
      </c>
      <c r="F400" s="169"/>
      <c r="G400" s="169"/>
      <c r="H400" s="192">
        <f t="shared" si="42"/>
        <v>0</v>
      </c>
      <c r="I400" s="197">
        <v>22622</v>
      </c>
      <c r="J400" s="27">
        <v>18510</v>
      </c>
      <c r="K400" s="27">
        <v>4816</v>
      </c>
      <c r="L400" s="178">
        <f t="shared" si="43"/>
        <v>0.26018368449486762</v>
      </c>
      <c r="M400" s="198">
        <v>2</v>
      </c>
      <c r="N400" s="27">
        <v>3386</v>
      </c>
      <c r="O400" s="195">
        <f t="shared" si="44"/>
        <v>0.1546259932413919</v>
      </c>
      <c r="P400" s="170">
        <f t="shared" si="45"/>
        <v>22655</v>
      </c>
      <c r="Q400" s="171">
        <f t="shared" si="46"/>
        <v>18541</v>
      </c>
      <c r="R400" s="171">
        <f t="shared" si="47"/>
        <v>3386</v>
      </c>
      <c r="S400" s="187">
        <f t="shared" si="48"/>
        <v>0.15442148948784604</v>
      </c>
      <c r="T400" s="248"/>
    </row>
    <row r="401" spans="1:20" x14ac:dyDescent="0.2">
      <c r="A401" s="186" t="s">
        <v>387</v>
      </c>
      <c r="B401" s="175" t="s">
        <v>90</v>
      </c>
      <c r="C401" s="176" t="s">
        <v>92</v>
      </c>
      <c r="D401" s="168">
        <v>21</v>
      </c>
      <c r="E401" s="169">
        <v>13</v>
      </c>
      <c r="F401" s="169"/>
      <c r="G401" s="169">
        <v>8</v>
      </c>
      <c r="H401" s="192">
        <f t="shared" si="42"/>
        <v>0.38095238095238093</v>
      </c>
      <c r="I401" s="197">
        <v>9670</v>
      </c>
      <c r="J401" s="27">
        <v>7694</v>
      </c>
      <c r="K401" s="27">
        <v>982</v>
      </c>
      <c r="L401" s="178">
        <f t="shared" si="43"/>
        <v>0.12763192097738499</v>
      </c>
      <c r="M401" s="198"/>
      <c r="N401" s="27">
        <v>1788</v>
      </c>
      <c r="O401" s="195">
        <f t="shared" si="44"/>
        <v>0.18856781269774309</v>
      </c>
      <c r="P401" s="170">
        <f t="shared" si="45"/>
        <v>9691</v>
      </c>
      <c r="Q401" s="171">
        <f t="shared" si="46"/>
        <v>7707</v>
      </c>
      <c r="R401" s="171">
        <f t="shared" si="47"/>
        <v>1796</v>
      </c>
      <c r="S401" s="187">
        <f t="shared" si="48"/>
        <v>0.18899294959486479</v>
      </c>
      <c r="T401" s="248"/>
    </row>
    <row r="402" spans="1:20" x14ac:dyDescent="0.2">
      <c r="A402" s="186" t="s">
        <v>387</v>
      </c>
      <c r="B402" s="175" t="s">
        <v>90</v>
      </c>
      <c r="C402" s="176" t="s">
        <v>94</v>
      </c>
      <c r="D402" s="168">
        <v>216</v>
      </c>
      <c r="E402" s="169">
        <v>150</v>
      </c>
      <c r="F402" s="169"/>
      <c r="G402" s="169">
        <v>62</v>
      </c>
      <c r="H402" s="192">
        <f t="shared" si="42"/>
        <v>0.29245283018867924</v>
      </c>
      <c r="I402" s="197">
        <v>46000</v>
      </c>
      <c r="J402" s="27">
        <v>36668</v>
      </c>
      <c r="K402" s="27">
        <v>7840</v>
      </c>
      <c r="L402" s="178">
        <f t="shared" si="43"/>
        <v>0.21381040689429476</v>
      </c>
      <c r="M402" s="198">
        <v>1</v>
      </c>
      <c r="N402" s="27">
        <v>7691</v>
      </c>
      <c r="O402" s="195">
        <f t="shared" si="44"/>
        <v>0.17337691614066728</v>
      </c>
      <c r="P402" s="170">
        <f t="shared" si="45"/>
        <v>46216</v>
      </c>
      <c r="Q402" s="171">
        <f t="shared" si="46"/>
        <v>36819</v>
      </c>
      <c r="R402" s="171">
        <f t="shared" si="47"/>
        <v>7753</v>
      </c>
      <c r="S402" s="187">
        <f t="shared" si="48"/>
        <v>0.17394328277842591</v>
      </c>
      <c r="T402" s="248"/>
    </row>
    <row r="403" spans="1:20" x14ac:dyDescent="0.2">
      <c r="A403" s="186" t="s">
        <v>387</v>
      </c>
      <c r="B403" s="175" t="s">
        <v>90</v>
      </c>
      <c r="C403" s="176" t="s">
        <v>91</v>
      </c>
      <c r="D403" s="168">
        <v>420</v>
      </c>
      <c r="E403" s="169">
        <v>375</v>
      </c>
      <c r="F403" s="169"/>
      <c r="G403" s="169">
        <v>46</v>
      </c>
      <c r="H403" s="192">
        <f t="shared" si="42"/>
        <v>0.10926365795724466</v>
      </c>
      <c r="I403" s="197">
        <v>39276</v>
      </c>
      <c r="J403" s="27">
        <v>28256</v>
      </c>
      <c r="K403" s="27">
        <v>6111</v>
      </c>
      <c r="L403" s="178">
        <f t="shared" si="43"/>
        <v>0.21627265005662513</v>
      </c>
      <c r="M403" s="198">
        <v>4</v>
      </c>
      <c r="N403" s="27">
        <v>10296</v>
      </c>
      <c r="O403" s="195">
        <f t="shared" si="44"/>
        <v>0.26704014939309056</v>
      </c>
      <c r="P403" s="170">
        <f t="shared" si="45"/>
        <v>39696</v>
      </c>
      <c r="Q403" s="171">
        <f t="shared" si="46"/>
        <v>28635</v>
      </c>
      <c r="R403" s="171">
        <f t="shared" si="47"/>
        <v>10342</v>
      </c>
      <c r="S403" s="187">
        <f t="shared" si="48"/>
        <v>0.2653359673653693</v>
      </c>
      <c r="T403" s="248"/>
    </row>
    <row r="404" spans="1:20" x14ac:dyDescent="0.2">
      <c r="A404" s="186" t="s">
        <v>387</v>
      </c>
      <c r="B404" s="175" t="s">
        <v>90</v>
      </c>
      <c r="C404" s="176" t="s">
        <v>333</v>
      </c>
      <c r="D404" s="168">
        <v>126</v>
      </c>
      <c r="E404" s="169">
        <v>81</v>
      </c>
      <c r="F404" s="169"/>
      <c r="G404" s="169">
        <v>40</v>
      </c>
      <c r="H404" s="192">
        <f t="shared" si="42"/>
        <v>0.33057851239669422</v>
      </c>
      <c r="I404" s="197">
        <v>21075</v>
      </c>
      <c r="J404" s="27">
        <v>15859</v>
      </c>
      <c r="K404" s="27">
        <v>2609</v>
      </c>
      <c r="L404" s="178">
        <f t="shared" si="43"/>
        <v>0.16451226432940286</v>
      </c>
      <c r="M404" s="198"/>
      <c r="N404" s="27">
        <v>4520</v>
      </c>
      <c r="O404" s="195">
        <f t="shared" si="44"/>
        <v>0.22179694783846116</v>
      </c>
      <c r="P404" s="170">
        <f t="shared" si="45"/>
        <v>21201</v>
      </c>
      <c r="Q404" s="171">
        <f t="shared" si="46"/>
        <v>15940</v>
      </c>
      <c r="R404" s="171">
        <f t="shared" si="47"/>
        <v>4560</v>
      </c>
      <c r="S404" s="187">
        <f t="shared" si="48"/>
        <v>0.22243902439024391</v>
      </c>
      <c r="T404" s="248"/>
    </row>
    <row r="405" spans="1:20" x14ac:dyDescent="0.2">
      <c r="A405" s="186" t="s">
        <v>387</v>
      </c>
      <c r="B405" s="175" t="s">
        <v>96</v>
      </c>
      <c r="C405" s="176" t="s">
        <v>97</v>
      </c>
      <c r="D405" s="168"/>
      <c r="E405" s="169"/>
      <c r="F405" s="169"/>
      <c r="G405" s="169"/>
      <c r="H405" s="192" t="str">
        <f t="shared" si="42"/>
        <v/>
      </c>
      <c r="I405" s="197">
        <v>36681</v>
      </c>
      <c r="J405" s="27">
        <v>32565</v>
      </c>
      <c r="K405" s="27">
        <v>5776</v>
      </c>
      <c r="L405" s="178">
        <f t="shared" si="43"/>
        <v>0.17736834024259174</v>
      </c>
      <c r="M405" s="198">
        <v>128</v>
      </c>
      <c r="N405" s="27">
        <v>2295</v>
      </c>
      <c r="O405" s="195">
        <f t="shared" si="44"/>
        <v>6.5593917914713612E-2</v>
      </c>
      <c r="P405" s="170">
        <f t="shared" si="45"/>
        <v>36681</v>
      </c>
      <c r="Q405" s="171">
        <f t="shared" si="46"/>
        <v>32693</v>
      </c>
      <c r="R405" s="171">
        <f t="shared" si="47"/>
        <v>2295</v>
      </c>
      <c r="S405" s="187">
        <f t="shared" si="48"/>
        <v>6.5593917914713612E-2</v>
      </c>
      <c r="T405" s="248"/>
    </row>
    <row r="406" spans="1:20" x14ac:dyDescent="0.2">
      <c r="A406" s="186" t="s">
        <v>387</v>
      </c>
      <c r="B406" s="175" t="s">
        <v>532</v>
      </c>
      <c r="C406" s="176" t="s">
        <v>98</v>
      </c>
      <c r="D406" s="168">
        <v>8</v>
      </c>
      <c r="E406" s="169">
        <v>7</v>
      </c>
      <c r="F406" s="169"/>
      <c r="G406" s="169">
        <v>1</v>
      </c>
      <c r="H406" s="192">
        <f t="shared" si="42"/>
        <v>0.125</v>
      </c>
      <c r="I406" s="197">
        <v>31888</v>
      </c>
      <c r="J406" s="27">
        <v>23207</v>
      </c>
      <c r="K406" s="27">
        <v>3629</v>
      </c>
      <c r="L406" s="178">
        <f t="shared" si="43"/>
        <v>0.1563752316111518</v>
      </c>
      <c r="M406" s="198">
        <v>27</v>
      </c>
      <c r="N406" s="27">
        <v>5975</v>
      </c>
      <c r="O406" s="195">
        <f t="shared" si="44"/>
        <v>0.20456023828272107</v>
      </c>
      <c r="P406" s="170">
        <f t="shared" si="45"/>
        <v>31896</v>
      </c>
      <c r="Q406" s="171">
        <f t="shared" si="46"/>
        <v>23241</v>
      </c>
      <c r="R406" s="171">
        <f t="shared" si="47"/>
        <v>5976</v>
      </c>
      <c r="S406" s="187">
        <f t="shared" si="48"/>
        <v>0.20453845364000411</v>
      </c>
      <c r="T406" s="248"/>
    </row>
    <row r="407" spans="1:20" x14ac:dyDescent="0.2">
      <c r="A407" s="186" t="s">
        <v>387</v>
      </c>
      <c r="B407" s="175" t="s">
        <v>99</v>
      </c>
      <c r="C407" s="176" t="s">
        <v>492</v>
      </c>
      <c r="D407" s="168"/>
      <c r="E407" s="169"/>
      <c r="F407" s="169"/>
      <c r="G407" s="169"/>
      <c r="H407" s="192" t="str">
        <f t="shared" si="42"/>
        <v/>
      </c>
      <c r="I407" s="197">
        <v>6863</v>
      </c>
      <c r="J407" s="27">
        <v>3634</v>
      </c>
      <c r="K407" s="27">
        <v>975</v>
      </c>
      <c r="L407" s="178">
        <f t="shared" si="43"/>
        <v>0.26829939460649421</v>
      </c>
      <c r="M407" s="198">
        <v>26</v>
      </c>
      <c r="N407" s="27">
        <v>3032</v>
      </c>
      <c r="O407" s="195">
        <f t="shared" si="44"/>
        <v>0.45307830245068736</v>
      </c>
      <c r="P407" s="170">
        <f t="shared" si="45"/>
        <v>6863</v>
      </c>
      <c r="Q407" s="171">
        <f t="shared" si="46"/>
        <v>3660</v>
      </c>
      <c r="R407" s="171">
        <f t="shared" si="47"/>
        <v>3032</v>
      </c>
      <c r="S407" s="187">
        <f t="shared" si="48"/>
        <v>0.45307830245068736</v>
      </c>
      <c r="T407" s="248"/>
    </row>
    <row r="408" spans="1:20" x14ac:dyDescent="0.2">
      <c r="A408" s="186" t="s">
        <v>387</v>
      </c>
      <c r="B408" s="175" t="s">
        <v>99</v>
      </c>
      <c r="C408" s="176" t="s">
        <v>100</v>
      </c>
      <c r="D408" s="168"/>
      <c r="E408" s="169"/>
      <c r="F408" s="169"/>
      <c r="G408" s="169"/>
      <c r="H408" s="192" t="str">
        <f t="shared" si="42"/>
        <v/>
      </c>
      <c r="I408" s="197">
        <v>8800</v>
      </c>
      <c r="J408" s="27">
        <v>4961</v>
      </c>
      <c r="K408" s="27">
        <v>1332</v>
      </c>
      <c r="L408" s="178">
        <f t="shared" si="43"/>
        <v>0.26849425519048581</v>
      </c>
      <c r="M408" s="198">
        <v>7</v>
      </c>
      <c r="N408" s="27">
        <v>3608</v>
      </c>
      <c r="O408" s="195">
        <f t="shared" si="44"/>
        <v>0.42070895522388058</v>
      </c>
      <c r="P408" s="170">
        <f t="shared" si="45"/>
        <v>8800</v>
      </c>
      <c r="Q408" s="171">
        <f t="shared" si="46"/>
        <v>4968</v>
      </c>
      <c r="R408" s="171">
        <f t="shared" si="47"/>
        <v>3608</v>
      </c>
      <c r="S408" s="187">
        <f t="shared" si="48"/>
        <v>0.42070895522388058</v>
      </c>
      <c r="T408" s="248"/>
    </row>
    <row r="409" spans="1:20" x14ac:dyDescent="0.2">
      <c r="A409" s="186" t="s">
        <v>387</v>
      </c>
      <c r="B409" s="175" t="s">
        <v>101</v>
      </c>
      <c r="C409" s="176" t="s">
        <v>102</v>
      </c>
      <c r="D409" s="168"/>
      <c r="E409" s="169"/>
      <c r="F409" s="169"/>
      <c r="G409" s="169"/>
      <c r="H409" s="192" t="str">
        <f t="shared" si="42"/>
        <v/>
      </c>
      <c r="I409" s="197">
        <v>3314</v>
      </c>
      <c r="J409" s="27">
        <v>3236</v>
      </c>
      <c r="K409" s="27">
        <v>745</v>
      </c>
      <c r="L409" s="178">
        <f t="shared" si="43"/>
        <v>0.23022249690976515</v>
      </c>
      <c r="M409" s="198">
        <v>1</v>
      </c>
      <c r="N409" s="27">
        <v>82</v>
      </c>
      <c r="O409" s="195">
        <f t="shared" si="44"/>
        <v>2.470623681831877E-2</v>
      </c>
      <c r="P409" s="170">
        <f t="shared" si="45"/>
        <v>3314</v>
      </c>
      <c r="Q409" s="171">
        <f t="shared" si="46"/>
        <v>3237</v>
      </c>
      <c r="R409" s="171">
        <f t="shared" si="47"/>
        <v>82</v>
      </c>
      <c r="S409" s="187">
        <f t="shared" si="48"/>
        <v>2.470623681831877E-2</v>
      </c>
      <c r="T409" s="248"/>
    </row>
    <row r="410" spans="1:20" x14ac:dyDescent="0.2">
      <c r="A410" s="186" t="s">
        <v>387</v>
      </c>
      <c r="B410" s="175" t="s">
        <v>103</v>
      </c>
      <c r="C410" s="176" t="s">
        <v>283</v>
      </c>
      <c r="D410" s="168">
        <v>1</v>
      </c>
      <c r="E410" s="169"/>
      <c r="F410" s="169"/>
      <c r="G410" s="169"/>
      <c r="H410" s="192" t="str">
        <f t="shared" si="42"/>
        <v/>
      </c>
      <c r="I410" s="197">
        <v>3945</v>
      </c>
      <c r="J410" s="27">
        <v>3049</v>
      </c>
      <c r="K410" s="27">
        <v>993</v>
      </c>
      <c r="L410" s="178">
        <f t="shared" si="43"/>
        <v>0.325680551000328</v>
      </c>
      <c r="M410" s="198">
        <v>102</v>
      </c>
      <c r="N410" s="27">
        <v>435</v>
      </c>
      <c r="O410" s="195">
        <f t="shared" si="44"/>
        <v>0.12130507529280535</v>
      </c>
      <c r="P410" s="170">
        <f t="shared" si="45"/>
        <v>3946</v>
      </c>
      <c r="Q410" s="171">
        <f t="shared" si="46"/>
        <v>3151</v>
      </c>
      <c r="R410" s="171">
        <f t="shared" si="47"/>
        <v>435</v>
      </c>
      <c r="S410" s="187">
        <f t="shared" si="48"/>
        <v>0.12130507529280535</v>
      </c>
      <c r="T410" s="248"/>
    </row>
    <row r="411" spans="1:20" x14ac:dyDescent="0.2">
      <c r="A411" s="186" t="s">
        <v>387</v>
      </c>
      <c r="B411" s="175" t="s">
        <v>103</v>
      </c>
      <c r="C411" s="176" t="s">
        <v>104</v>
      </c>
      <c r="D411" s="168"/>
      <c r="E411" s="169"/>
      <c r="F411" s="169"/>
      <c r="G411" s="169"/>
      <c r="H411" s="192" t="str">
        <f t="shared" si="42"/>
        <v/>
      </c>
      <c r="I411" s="197">
        <v>527</v>
      </c>
      <c r="J411" s="27">
        <v>444</v>
      </c>
      <c r="K411" s="27">
        <v>35</v>
      </c>
      <c r="L411" s="178">
        <f t="shared" si="43"/>
        <v>7.8828828828828829E-2</v>
      </c>
      <c r="M411" s="198"/>
      <c r="N411" s="27">
        <v>63</v>
      </c>
      <c r="O411" s="195">
        <f t="shared" si="44"/>
        <v>0.1242603550295858</v>
      </c>
      <c r="P411" s="170">
        <f t="shared" si="45"/>
        <v>527</v>
      </c>
      <c r="Q411" s="171">
        <f t="shared" si="46"/>
        <v>444</v>
      </c>
      <c r="R411" s="171">
        <f t="shared" si="47"/>
        <v>63</v>
      </c>
      <c r="S411" s="187">
        <f t="shared" si="48"/>
        <v>0.1242603550295858</v>
      </c>
      <c r="T411" s="248"/>
    </row>
    <row r="412" spans="1:20" x14ac:dyDescent="0.2">
      <c r="A412" s="186" t="s">
        <v>387</v>
      </c>
      <c r="B412" s="175" t="s">
        <v>105</v>
      </c>
      <c r="C412" s="176" t="s">
        <v>284</v>
      </c>
      <c r="D412" s="168"/>
      <c r="E412" s="169"/>
      <c r="F412" s="169"/>
      <c r="G412" s="169"/>
      <c r="H412" s="192" t="str">
        <f t="shared" si="42"/>
        <v/>
      </c>
      <c r="I412" s="197">
        <v>52</v>
      </c>
      <c r="J412" s="27">
        <v>48</v>
      </c>
      <c r="K412" s="27">
        <v>20</v>
      </c>
      <c r="L412" s="178">
        <f t="shared" si="43"/>
        <v>0.41666666666666669</v>
      </c>
      <c r="M412" s="198"/>
      <c r="N412" s="27"/>
      <c r="O412" s="195">
        <f t="shared" si="44"/>
        <v>0</v>
      </c>
      <c r="P412" s="170">
        <f t="shared" si="45"/>
        <v>52</v>
      </c>
      <c r="Q412" s="171">
        <f t="shared" si="46"/>
        <v>48</v>
      </c>
      <c r="R412" s="171" t="str">
        <f t="shared" si="47"/>
        <v/>
      </c>
      <c r="S412" s="187" t="str">
        <f t="shared" si="48"/>
        <v/>
      </c>
      <c r="T412" s="248"/>
    </row>
    <row r="413" spans="1:20" x14ac:dyDescent="0.2">
      <c r="A413" s="186" t="s">
        <v>387</v>
      </c>
      <c r="B413" s="175" t="s">
        <v>108</v>
      </c>
      <c r="C413" s="176" t="s">
        <v>109</v>
      </c>
      <c r="D413" s="168"/>
      <c r="E413" s="169"/>
      <c r="F413" s="169"/>
      <c r="G413" s="169"/>
      <c r="H413" s="192" t="str">
        <f t="shared" si="42"/>
        <v/>
      </c>
      <c r="I413" s="197">
        <v>1200</v>
      </c>
      <c r="J413" s="27">
        <v>1024</v>
      </c>
      <c r="K413" s="27">
        <v>81</v>
      </c>
      <c r="L413" s="178">
        <f t="shared" si="43"/>
        <v>7.91015625E-2</v>
      </c>
      <c r="M413" s="198"/>
      <c r="N413" s="27">
        <v>108</v>
      </c>
      <c r="O413" s="195">
        <f t="shared" si="44"/>
        <v>9.5406360424028266E-2</v>
      </c>
      <c r="P413" s="170">
        <f t="shared" si="45"/>
        <v>1200</v>
      </c>
      <c r="Q413" s="171">
        <f t="shared" si="46"/>
        <v>1024</v>
      </c>
      <c r="R413" s="171">
        <f t="shared" si="47"/>
        <v>108</v>
      </c>
      <c r="S413" s="187">
        <f t="shared" si="48"/>
        <v>9.5406360424028266E-2</v>
      </c>
      <c r="T413" s="248"/>
    </row>
    <row r="414" spans="1:20" x14ac:dyDescent="0.2">
      <c r="A414" s="186" t="s">
        <v>387</v>
      </c>
      <c r="B414" s="175" t="s">
        <v>110</v>
      </c>
      <c r="C414" s="176" t="s">
        <v>111</v>
      </c>
      <c r="D414" s="168"/>
      <c r="E414" s="169"/>
      <c r="F414" s="169"/>
      <c r="G414" s="169"/>
      <c r="H414" s="192" t="str">
        <f t="shared" si="42"/>
        <v/>
      </c>
      <c r="I414" s="197">
        <v>4426</v>
      </c>
      <c r="J414" s="27">
        <v>3782</v>
      </c>
      <c r="K414" s="27">
        <v>1789</v>
      </c>
      <c r="L414" s="178">
        <f t="shared" si="43"/>
        <v>0.47303014278159705</v>
      </c>
      <c r="M414" s="198">
        <v>30</v>
      </c>
      <c r="N414" s="27">
        <v>510</v>
      </c>
      <c r="O414" s="195">
        <f t="shared" si="44"/>
        <v>0.11800092549745488</v>
      </c>
      <c r="P414" s="170">
        <f t="shared" si="45"/>
        <v>4426</v>
      </c>
      <c r="Q414" s="171">
        <f t="shared" si="46"/>
        <v>3812</v>
      </c>
      <c r="R414" s="171">
        <f t="shared" si="47"/>
        <v>510</v>
      </c>
      <c r="S414" s="187">
        <f t="shared" si="48"/>
        <v>0.11800092549745488</v>
      </c>
      <c r="T414" s="248"/>
    </row>
    <row r="415" spans="1:20" x14ac:dyDescent="0.2">
      <c r="A415" s="186" t="s">
        <v>387</v>
      </c>
      <c r="B415" s="175" t="s">
        <v>112</v>
      </c>
      <c r="C415" s="176" t="s">
        <v>549</v>
      </c>
      <c r="D415" s="168"/>
      <c r="E415" s="169"/>
      <c r="F415" s="169"/>
      <c r="G415" s="169"/>
      <c r="H415" s="192" t="str">
        <f t="shared" si="42"/>
        <v/>
      </c>
      <c r="I415" s="197">
        <v>8334</v>
      </c>
      <c r="J415" s="27">
        <v>7320</v>
      </c>
      <c r="K415" s="27">
        <v>1919</v>
      </c>
      <c r="L415" s="178">
        <f t="shared" si="43"/>
        <v>0.26215846994535519</v>
      </c>
      <c r="M415" s="198">
        <v>5</v>
      </c>
      <c r="N415" s="27">
        <v>628</v>
      </c>
      <c r="O415" s="195">
        <f t="shared" si="44"/>
        <v>7.8963912988809254E-2</v>
      </c>
      <c r="P415" s="170">
        <f t="shared" si="45"/>
        <v>8334</v>
      </c>
      <c r="Q415" s="171">
        <f t="shared" si="46"/>
        <v>7325</v>
      </c>
      <c r="R415" s="171">
        <f t="shared" si="47"/>
        <v>628</v>
      </c>
      <c r="S415" s="187">
        <f t="shared" si="48"/>
        <v>7.8963912988809254E-2</v>
      </c>
      <c r="T415" s="248"/>
    </row>
    <row r="416" spans="1:20" x14ac:dyDescent="0.2">
      <c r="A416" s="186" t="s">
        <v>387</v>
      </c>
      <c r="B416" s="175" t="s">
        <v>114</v>
      </c>
      <c r="C416" s="176" t="s">
        <v>115</v>
      </c>
      <c r="D416" s="168">
        <v>4</v>
      </c>
      <c r="E416" s="169">
        <v>4</v>
      </c>
      <c r="F416" s="169"/>
      <c r="G416" s="169"/>
      <c r="H416" s="192">
        <f t="shared" si="42"/>
        <v>0</v>
      </c>
      <c r="I416" s="197">
        <v>3300</v>
      </c>
      <c r="J416" s="27">
        <v>2842</v>
      </c>
      <c r="K416" s="27">
        <v>907</v>
      </c>
      <c r="L416" s="178">
        <f t="shared" si="43"/>
        <v>0.31914144968332159</v>
      </c>
      <c r="M416" s="198">
        <v>19</v>
      </c>
      <c r="N416" s="27">
        <v>398</v>
      </c>
      <c r="O416" s="195">
        <f t="shared" si="44"/>
        <v>0.12212335072108009</v>
      </c>
      <c r="P416" s="170">
        <f t="shared" si="45"/>
        <v>3304</v>
      </c>
      <c r="Q416" s="171">
        <f t="shared" si="46"/>
        <v>2865</v>
      </c>
      <c r="R416" s="171">
        <f t="shared" si="47"/>
        <v>398</v>
      </c>
      <c r="S416" s="187">
        <f t="shared" si="48"/>
        <v>0.12197364388599448</v>
      </c>
      <c r="T416" s="248"/>
    </row>
    <row r="417" spans="1:20" x14ac:dyDescent="0.2">
      <c r="A417" s="186" t="s">
        <v>387</v>
      </c>
      <c r="B417" s="175" t="s">
        <v>119</v>
      </c>
      <c r="C417" s="176" t="s">
        <v>119</v>
      </c>
      <c r="D417" s="168">
        <v>2</v>
      </c>
      <c r="E417" s="169"/>
      <c r="F417" s="169"/>
      <c r="G417" s="169">
        <v>2</v>
      </c>
      <c r="H417" s="192">
        <f t="shared" si="42"/>
        <v>1</v>
      </c>
      <c r="I417" s="197">
        <v>39165</v>
      </c>
      <c r="J417" s="27">
        <v>36174</v>
      </c>
      <c r="K417" s="27">
        <v>15261</v>
      </c>
      <c r="L417" s="178">
        <f t="shared" si="43"/>
        <v>0.42187759164040473</v>
      </c>
      <c r="M417" s="198">
        <v>112</v>
      </c>
      <c r="N417" s="27">
        <v>1729</v>
      </c>
      <c r="O417" s="195">
        <f t="shared" si="44"/>
        <v>4.5482046560568194E-2</v>
      </c>
      <c r="P417" s="170">
        <f t="shared" si="45"/>
        <v>39167</v>
      </c>
      <c r="Q417" s="171">
        <f t="shared" si="46"/>
        <v>36286</v>
      </c>
      <c r="R417" s="171">
        <f t="shared" si="47"/>
        <v>1731</v>
      </c>
      <c r="S417" s="187">
        <f t="shared" si="48"/>
        <v>4.5532261882841887E-2</v>
      </c>
      <c r="T417" s="248"/>
    </row>
    <row r="418" spans="1:20" x14ac:dyDescent="0.2">
      <c r="A418" s="186" t="s">
        <v>387</v>
      </c>
      <c r="B418" s="175" t="s">
        <v>537</v>
      </c>
      <c r="C418" s="176" t="s">
        <v>334</v>
      </c>
      <c r="D418" s="168"/>
      <c r="E418" s="169"/>
      <c r="F418" s="169"/>
      <c r="G418" s="169"/>
      <c r="H418" s="192" t="str">
        <f t="shared" si="42"/>
        <v/>
      </c>
      <c r="I418" s="197">
        <v>2152</v>
      </c>
      <c r="J418" s="27">
        <v>1699</v>
      </c>
      <c r="K418" s="27">
        <v>277</v>
      </c>
      <c r="L418" s="178">
        <f t="shared" si="43"/>
        <v>0.16303708063566805</v>
      </c>
      <c r="M418" s="198"/>
      <c r="N418" s="27">
        <v>382</v>
      </c>
      <c r="O418" s="195">
        <f t="shared" si="44"/>
        <v>0.18356559346468043</v>
      </c>
      <c r="P418" s="170">
        <f t="shared" si="45"/>
        <v>2152</v>
      </c>
      <c r="Q418" s="171">
        <f t="shared" si="46"/>
        <v>1699</v>
      </c>
      <c r="R418" s="171">
        <f t="shared" si="47"/>
        <v>382</v>
      </c>
      <c r="S418" s="187">
        <f t="shared" si="48"/>
        <v>0.18356559346468043</v>
      </c>
      <c r="T418" s="248"/>
    </row>
    <row r="419" spans="1:20" x14ac:dyDescent="0.2">
      <c r="A419" s="186" t="s">
        <v>387</v>
      </c>
      <c r="B419" s="175" t="s">
        <v>353</v>
      </c>
      <c r="C419" s="176" t="s">
        <v>354</v>
      </c>
      <c r="D419" s="168"/>
      <c r="E419" s="169"/>
      <c r="F419" s="169"/>
      <c r="G419" s="169"/>
      <c r="H419" s="192" t="str">
        <f t="shared" si="42"/>
        <v/>
      </c>
      <c r="I419" s="197">
        <v>1</v>
      </c>
      <c r="J419" s="27">
        <v>1</v>
      </c>
      <c r="K419" s="27">
        <v>1</v>
      </c>
      <c r="L419" s="178">
        <f t="shared" si="43"/>
        <v>1</v>
      </c>
      <c r="M419" s="198"/>
      <c r="N419" s="27"/>
      <c r="O419" s="195">
        <f t="shared" si="44"/>
        <v>0</v>
      </c>
      <c r="P419" s="170">
        <f t="shared" si="45"/>
        <v>1</v>
      </c>
      <c r="Q419" s="171">
        <f t="shared" si="46"/>
        <v>1</v>
      </c>
      <c r="R419" s="171" t="str">
        <f t="shared" si="47"/>
        <v/>
      </c>
      <c r="S419" s="187" t="str">
        <f t="shared" si="48"/>
        <v/>
      </c>
      <c r="T419" s="248"/>
    </row>
    <row r="420" spans="1:20" x14ac:dyDescent="0.2">
      <c r="A420" s="186" t="s">
        <v>387</v>
      </c>
      <c r="B420" s="175" t="s">
        <v>120</v>
      </c>
      <c r="C420" s="176" t="s">
        <v>121</v>
      </c>
      <c r="D420" s="168">
        <v>37</v>
      </c>
      <c r="E420" s="169">
        <v>17</v>
      </c>
      <c r="F420" s="169"/>
      <c r="G420" s="169">
        <v>2</v>
      </c>
      <c r="H420" s="192">
        <f t="shared" si="42"/>
        <v>0.10526315789473684</v>
      </c>
      <c r="I420" s="197">
        <v>46072</v>
      </c>
      <c r="J420" s="27">
        <v>41607</v>
      </c>
      <c r="K420" s="27">
        <v>21631</v>
      </c>
      <c r="L420" s="178">
        <f t="shared" si="43"/>
        <v>0.51988848030379509</v>
      </c>
      <c r="M420" s="198">
        <v>114</v>
      </c>
      <c r="N420" s="27">
        <v>4306</v>
      </c>
      <c r="O420" s="195">
        <f t="shared" si="44"/>
        <v>9.355378364872792E-2</v>
      </c>
      <c r="P420" s="170">
        <f t="shared" si="45"/>
        <v>46109</v>
      </c>
      <c r="Q420" s="171">
        <f t="shared" si="46"/>
        <v>41738</v>
      </c>
      <c r="R420" s="171">
        <f t="shared" si="47"/>
        <v>4308</v>
      </c>
      <c r="S420" s="187">
        <f t="shared" si="48"/>
        <v>9.3558615297745729E-2</v>
      </c>
      <c r="T420" s="248"/>
    </row>
    <row r="421" spans="1:20" x14ac:dyDescent="0.2">
      <c r="A421" s="186" t="s">
        <v>387</v>
      </c>
      <c r="B421" s="175" t="s">
        <v>335</v>
      </c>
      <c r="C421" s="176" t="s">
        <v>336</v>
      </c>
      <c r="D421" s="168">
        <v>156</v>
      </c>
      <c r="E421" s="169">
        <v>138</v>
      </c>
      <c r="F421" s="169"/>
      <c r="G421" s="169">
        <v>8</v>
      </c>
      <c r="H421" s="192">
        <f t="shared" si="42"/>
        <v>5.4794520547945202E-2</v>
      </c>
      <c r="I421" s="197">
        <v>14284</v>
      </c>
      <c r="J421" s="27">
        <v>9519</v>
      </c>
      <c r="K421" s="27">
        <v>4498</v>
      </c>
      <c r="L421" s="178">
        <f t="shared" si="43"/>
        <v>0.47252862695661307</v>
      </c>
      <c r="M421" s="198"/>
      <c r="N421" s="27">
        <v>4092</v>
      </c>
      <c r="O421" s="195">
        <f t="shared" si="44"/>
        <v>0.30063918889133789</v>
      </c>
      <c r="P421" s="170">
        <f t="shared" si="45"/>
        <v>14440</v>
      </c>
      <c r="Q421" s="171">
        <f t="shared" si="46"/>
        <v>9657</v>
      </c>
      <c r="R421" s="171">
        <f t="shared" si="47"/>
        <v>4100</v>
      </c>
      <c r="S421" s="187">
        <f t="shared" si="48"/>
        <v>0.29803009377044415</v>
      </c>
      <c r="T421" s="248"/>
    </row>
    <row r="422" spans="1:20" x14ac:dyDescent="0.2">
      <c r="A422" s="186" t="s">
        <v>387</v>
      </c>
      <c r="B422" s="175" t="s">
        <v>123</v>
      </c>
      <c r="C422" s="176" t="s">
        <v>124</v>
      </c>
      <c r="D422" s="168"/>
      <c r="E422" s="169"/>
      <c r="F422" s="169"/>
      <c r="G422" s="169"/>
      <c r="H422" s="192" t="str">
        <f t="shared" si="42"/>
        <v/>
      </c>
      <c r="I422" s="197">
        <v>893</v>
      </c>
      <c r="J422" s="27">
        <v>749</v>
      </c>
      <c r="K422" s="27">
        <v>146</v>
      </c>
      <c r="L422" s="178">
        <f t="shared" si="43"/>
        <v>0.19492656875834447</v>
      </c>
      <c r="M422" s="198"/>
      <c r="N422" s="27">
        <v>106</v>
      </c>
      <c r="O422" s="195">
        <f t="shared" si="44"/>
        <v>0.1239766081871345</v>
      </c>
      <c r="P422" s="170">
        <f t="shared" si="45"/>
        <v>893</v>
      </c>
      <c r="Q422" s="171">
        <f t="shared" si="46"/>
        <v>749</v>
      </c>
      <c r="R422" s="171">
        <f t="shared" si="47"/>
        <v>106</v>
      </c>
      <c r="S422" s="187">
        <f t="shared" si="48"/>
        <v>0.1239766081871345</v>
      </c>
      <c r="T422" s="248"/>
    </row>
    <row r="423" spans="1:20" x14ac:dyDescent="0.2">
      <c r="A423" s="186" t="s">
        <v>387</v>
      </c>
      <c r="B423" s="175" t="s">
        <v>125</v>
      </c>
      <c r="C423" s="176" t="s">
        <v>126</v>
      </c>
      <c r="D423" s="168">
        <v>25</v>
      </c>
      <c r="E423" s="169">
        <v>10</v>
      </c>
      <c r="F423" s="169"/>
      <c r="G423" s="169">
        <v>9</v>
      </c>
      <c r="H423" s="192">
        <f t="shared" si="42"/>
        <v>0.47368421052631576</v>
      </c>
      <c r="I423" s="197">
        <v>19050</v>
      </c>
      <c r="J423" s="27">
        <v>10613</v>
      </c>
      <c r="K423" s="27">
        <v>3908</v>
      </c>
      <c r="L423" s="178">
        <f t="shared" si="43"/>
        <v>0.36822764534061997</v>
      </c>
      <c r="M423" s="198">
        <v>26</v>
      </c>
      <c r="N423" s="27">
        <v>7565</v>
      </c>
      <c r="O423" s="195">
        <f t="shared" si="44"/>
        <v>0.41556800703142166</v>
      </c>
      <c r="P423" s="170">
        <f t="shared" si="45"/>
        <v>19075</v>
      </c>
      <c r="Q423" s="171">
        <f t="shared" si="46"/>
        <v>10649</v>
      </c>
      <c r="R423" s="171">
        <f t="shared" si="47"/>
        <v>7574</v>
      </c>
      <c r="S423" s="187">
        <f t="shared" si="48"/>
        <v>0.41562860121824069</v>
      </c>
      <c r="T423" s="248"/>
    </row>
    <row r="424" spans="1:20" x14ac:dyDescent="0.2">
      <c r="A424" s="186" t="s">
        <v>387</v>
      </c>
      <c r="B424" s="175" t="s">
        <v>127</v>
      </c>
      <c r="C424" s="176" t="s">
        <v>286</v>
      </c>
      <c r="D424" s="168"/>
      <c r="E424" s="169"/>
      <c r="F424" s="169"/>
      <c r="G424" s="169"/>
      <c r="H424" s="192" t="str">
        <f t="shared" si="42"/>
        <v/>
      </c>
      <c r="I424" s="197">
        <v>3</v>
      </c>
      <c r="J424" s="27">
        <v>5</v>
      </c>
      <c r="K424" s="27">
        <v>2</v>
      </c>
      <c r="L424" s="178">
        <f t="shared" si="43"/>
        <v>0.4</v>
      </c>
      <c r="M424" s="198"/>
      <c r="N424" s="27"/>
      <c r="O424" s="195">
        <f t="shared" si="44"/>
        <v>0</v>
      </c>
      <c r="P424" s="170">
        <f t="shared" si="45"/>
        <v>3</v>
      </c>
      <c r="Q424" s="171">
        <f t="shared" si="46"/>
        <v>5</v>
      </c>
      <c r="R424" s="171" t="str">
        <f t="shared" si="47"/>
        <v/>
      </c>
      <c r="S424" s="187" t="str">
        <f t="shared" si="48"/>
        <v/>
      </c>
      <c r="T424" s="248"/>
    </row>
    <row r="425" spans="1:20" x14ac:dyDescent="0.2">
      <c r="A425" s="186" t="s">
        <v>387</v>
      </c>
      <c r="B425" s="175" t="s">
        <v>239</v>
      </c>
      <c r="C425" s="176" t="s">
        <v>287</v>
      </c>
      <c r="D425" s="168">
        <v>13</v>
      </c>
      <c r="E425" s="169">
        <v>10</v>
      </c>
      <c r="F425" s="169"/>
      <c r="G425" s="169">
        <v>3</v>
      </c>
      <c r="H425" s="192">
        <f t="shared" si="42"/>
        <v>0.23076923076923078</v>
      </c>
      <c r="I425" s="197">
        <v>3677</v>
      </c>
      <c r="J425" s="27">
        <v>2517</v>
      </c>
      <c r="K425" s="27">
        <v>729</v>
      </c>
      <c r="L425" s="178">
        <f t="shared" si="43"/>
        <v>0.28963051251489869</v>
      </c>
      <c r="M425" s="198"/>
      <c r="N425" s="27">
        <v>1010</v>
      </c>
      <c r="O425" s="195">
        <f t="shared" si="44"/>
        <v>0.28636234760419621</v>
      </c>
      <c r="P425" s="170">
        <f t="shared" si="45"/>
        <v>3690</v>
      </c>
      <c r="Q425" s="171">
        <f t="shared" si="46"/>
        <v>2527</v>
      </c>
      <c r="R425" s="171">
        <f t="shared" si="47"/>
        <v>1013</v>
      </c>
      <c r="S425" s="187">
        <f t="shared" si="48"/>
        <v>0.2861581920903955</v>
      </c>
      <c r="T425" s="248"/>
    </row>
    <row r="426" spans="1:20" x14ac:dyDescent="0.2">
      <c r="A426" s="186" t="s">
        <v>387</v>
      </c>
      <c r="B426" s="175" t="s">
        <v>337</v>
      </c>
      <c r="C426" s="176" t="s">
        <v>338</v>
      </c>
      <c r="D426" s="168"/>
      <c r="E426" s="169"/>
      <c r="F426" s="169"/>
      <c r="G426" s="169"/>
      <c r="H426" s="192" t="str">
        <f t="shared" si="42"/>
        <v/>
      </c>
      <c r="I426" s="197">
        <v>657</v>
      </c>
      <c r="J426" s="27">
        <v>597</v>
      </c>
      <c r="K426" s="27">
        <v>307</v>
      </c>
      <c r="L426" s="178">
        <f t="shared" si="43"/>
        <v>0.5142378559463987</v>
      </c>
      <c r="M426" s="198"/>
      <c r="N426" s="27">
        <v>28</v>
      </c>
      <c r="O426" s="195">
        <f t="shared" si="44"/>
        <v>4.48E-2</v>
      </c>
      <c r="P426" s="170">
        <f t="shared" si="45"/>
        <v>657</v>
      </c>
      <c r="Q426" s="171">
        <f t="shared" si="46"/>
        <v>597</v>
      </c>
      <c r="R426" s="171">
        <f t="shared" si="47"/>
        <v>28</v>
      </c>
      <c r="S426" s="187">
        <f t="shared" si="48"/>
        <v>4.48E-2</v>
      </c>
      <c r="T426" s="248"/>
    </row>
    <row r="427" spans="1:20" x14ac:dyDescent="0.2">
      <c r="A427" s="186" t="s">
        <v>387</v>
      </c>
      <c r="B427" s="175" t="s">
        <v>128</v>
      </c>
      <c r="C427" s="176" t="s">
        <v>129</v>
      </c>
      <c r="D427" s="168">
        <v>35</v>
      </c>
      <c r="E427" s="169">
        <v>22</v>
      </c>
      <c r="F427" s="169"/>
      <c r="G427" s="169">
        <v>10</v>
      </c>
      <c r="H427" s="192">
        <f t="shared" si="42"/>
        <v>0.3125</v>
      </c>
      <c r="I427" s="197">
        <v>201</v>
      </c>
      <c r="J427" s="27">
        <v>145</v>
      </c>
      <c r="K427" s="27">
        <v>20</v>
      </c>
      <c r="L427" s="178">
        <f t="shared" si="43"/>
        <v>0.13793103448275862</v>
      </c>
      <c r="M427" s="198"/>
      <c r="N427" s="27">
        <v>46</v>
      </c>
      <c r="O427" s="195">
        <f t="shared" si="44"/>
        <v>0.24083769633507854</v>
      </c>
      <c r="P427" s="170">
        <f t="shared" si="45"/>
        <v>236</v>
      </c>
      <c r="Q427" s="171">
        <f t="shared" si="46"/>
        <v>167</v>
      </c>
      <c r="R427" s="171">
        <f t="shared" si="47"/>
        <v>56</v>
      </c>
      <c r="S427" s="187">
        <f t="shared" si="48"/>
        <v>0.25112107623318386</v>
      </c>
      <c r="T427" s="248"/>
    </row>
    <row r="428" spans="1:20" x14ac:dyDescent="0.2">
      <c r="A428" s="186" t="s">
        <v>387</v>
      </c>
      <c r="B428" s="175" t="s">
        <v>339</v>
      </c>
      <c r="C428" s="176" t="s">
        <v>340</v>
      </c>
      <c r="D428" s="168"/>
      <c r="E428" s="169"/>
      <c r="F428" s="169"/>
      <c r="G428" s="169"/>
      <c r="H428" s="192" t="str">
        <f t="shared" si="42"/>
        <v/>
      </c>
      <c r="I428" s="197">
        <v>3199</v>
      </c>
      <c r="J428" s="27">
        <v>2603</v>
      </c>
      <c r="K428" s="27">
        <v>551</v>
      </c>
      <c r="L428" s="178">
        <f t="shared" si="43"/>
        <v>0.21167883211678831</v>
      </c>
      <c r="M428" s="198"/>
      <c r="N428" s="27">
        <v>518</v>
      </c>
      <c r="O428" s="195">
        <f t="shared" si="44"/>
        <v>0.16597244472925343</v>
      </c>
      <c r="P428" s="170">
        <f t="shared" si="45"/>
        <v>3199</v>
      </c>
      <c r="Q428" s="171">
        <f t="shared" si="46"/>
        <v>2603</v>
      </c>
      <c r="R428" s="171">
        <f t="shared" si="47"/>
        <v>518</v>
      </c>
      <c r="S428" s="187">
        <f t="shared" si="48"/>
        <v>0.16597244472925343</v>
      </c>
      <c r="T428" s="248"/>
    </row>
    <row r="429" spans="1:20" x14ac:dyDescent="0.2">
      <c r="A429" s="186" t="s">
        <v>387</v>
      </c>
      <c r="B429" s="175" t="s">
        <v>131</v>
      </c>
      <c r="C429" s="176" t="s">
        <v>291</v>
      </c>
      <c r="D429" s="168"/>
      <c r="E429" s="169"/>
      <c r="F429" s="169"/>
      <c r="G429" s="169"/>
      <c r="H429" s="192" t="str">
        <f t="shared" si="42"/>
        <v/>
      </c>
      <c r="I429" s="197">
        <v>54131</v>
      </c>
      <c r="J429" s="27">
        <v>30328</v>
      </c>
      <c r="K429" s="27">
        <v>14418</v>
      </c>
      <c r="L429" s="178">
        <f t="shared" si="43"/>
        <v>0.4754022685307307</v>
      </c>
      <c r="M429" s="198">
        <v>14</v>
      </c>
      <c r="N429" s="27">
        <v>22265</v>
      </c>
      <c r="O429" s="195">
        <f t="shared" si="44"/>
        <v>0.42323264964738533</v>
      </c>
      <c r="P429" s="170">
        <f t="shared" si="45"/>
        <v>54131</v>
      </c>
      <c r="Q429" s="171">
        <f t="shared" si="46"/>
        <v>30342</v>
      </c>
      <c r="R429" s="171">
        <f t="shared" si="47"/>
        <v>22265</v>
      </c>
      <c r="S429" s="187">
        <f t="shared" si="48"/>
        <v>0.42323264964738533</v>
      </c>
      <c r="T429" s="248"/>
    </row>
    <row r="430" spans="1:20" x14ac:dyDescent="0.2">
      <c r="A430" s="186" t="s">
        <v>387</v>
      </c>
      <c r="B430" s="175" t="s">
        <v>131</v>
      </c>
      <c r="C430" s="176" t="s">
        <v>132</v>
      </c>
      <c r="D430" s="168">
        <v>2</v>
      </c>
      <c r="E430" s="169">
        <v>1</v>
      </c>
      <c r="F430" s="169"/>
      <c r="G430" s="169"/>
      <c r="H430" s="192">
        <f t="shared" si="42"/>
        <v>0</v>
      </c>
      <c r="I430" s="197">
        <v>106914</v>
      </c>
      <c r="J430" s="27">
        <v>74674</v>
      </c>
      <c r="K430" s="27">
        <v>44978</v>
      </c>
      <c r="L430" s="178">
        <f t="shared" si="43"/>
        <v>0.60232477167421061</v>
      </c>
      <c r="M430" s="198">
        <v>50</v>
      </c>
      <c r="N430" s="27">
        <v>29233</v>
      </c>
      <c r="O430" s="195">
        <f t="shared" si="44"/>
        <v>0.28120280500591593</v>
      </c>
      <c r="P430" s="170">
        <f t="shared" si="45"/>
        <v>106916</v>
      </c>
      <c r="Q430" s="171">
        <f t="shared" si="46"/>
        <v>74725</v>
      </c>
      <c r="R430" s="171">
        <f t="shared" si="47"/>
        <v>29233</v>
      </c>
      <c r="S430" s="187">
        <f t="shared" si="48"/>
        <v>0.28120010004040091</v>
      </c>
      <c r="T430" s="248"/>
    </row>
    <row r="431" spans="1:20" x14ac:dyDescent="0.2">
      <c r="A431" s="186" t="s">
        <v>387</v>
      </c>
      <c r="B431" s="175" t="s">
        <v>133</v>
      </c>
      <c r="C431" s="176" t="s">
        <v>134</v>
      </c>
      <c r="D431" s="168">
        <v>8</v>
      </c>
      <c r="E431" s="169">
        <v>8</v>
      </c>
      <c r="F431" s="169"/>
      <c r="G431" s="169"/>
      <c r="H431" s="192">
        <f t="shared" si="42"/>
        <v>0</v>
      </c>
      <c r="I431" s="197">
        <v>1638</v>
      </c>
      <c r="J431" s="27">
        <v>1370</v>
      </c>
      <c r="K431" s="27">
        <v>121</v>
      </c>
      <c r="L431" s="178">
        <f t="shared" si="43"/>
        <v>8.8321167883211676E-2</v>
      </c>
      <c r="M431" s="198"/>
      <c r="N431" s="27">
        <v>218</v>
      </c>
      <c r="O431" s="195">
        <f t="shared" si="44"/>
        <v>0.13727959697732997</v>
      </c>
      <c r="P431" s="170">
        <f t="shared" si="45"/>
        <v>1646</v>
      </c>
      <c r="Q431" s="171">
        <f t="shared" si="46"/>
        <v>1378</v>
      </c>
      <c r="R431" s="171">
        <f t="shared" si="47"/>
        <v>218</v>
      </c>
      <c r="S431" s="187">
        <f t="shared" si="48"/>
        <v>0.13659147869674185</v>
      </c>
      <c r="T431" s="248"/>
    </row>
    <row r="432" spans="1:20" x14ac:dyDescent="0.2">
      <c r="A432" s="186" t="s">
        <v>387</v>
      </c>
      <c r="B432" s="175" t="s">
        <v>341</v>
      </c>
      <c r="C432" s="176" t="s">
        <v>342</v>
      </c>
      <c r="D432" s="168"/>
      <c r="E432" s="169"/>
      <c r="F432" s="169"/>
      <c r="G432" s="169"/>
      <c r="H432" s="192" t="str">
        <f t="shared" si="42"/>
        <v/>
      </c>
      <c r="I432" s="197">
        <v>1259</v>
      </c>
      <c r="J432" s="27">
        <v>1095</v>
      </c>
      <c r="K432" s="27">
        <v>58</v>
      </c>
      <c r="L432" s="178">
        <f t="shared" si="43"/>
        <v>5.2968036529680365E-2</v>
      </c>
      <c r="M432" s="198">
        <v>6</v>
      </c>
      <c r="N432" s="27">
        <v>67</v>
      </c>
      <c r="O432" s="195">
        <f t="shared" si="44"/>
        <v>5.7363013698630137E-2</v>
      </c>
      <c r="P432" s="170">
        <f t="shared" si="45"/>
        <v>1259</v>
      </c>
      <c r="Q432" s="171">
        <f t="shared" si="46"/>
        <v>1101</v>
      </c>
      <c r="R432" s="171">
        <f t="shared" si="47"/>
        <v>67</v>
      </c>
      <c r="S432" s="187">
        <f t="shared" si="48"/>
        <v>5.7363013698630137E-2</v>
      </c>
      <c r="T432" s="248"/>
    </row>
    <row r="433" spans="1:20" x14ac:dyDescent="0.2">
      <c r="A433" s="186" t="s">
        <v>387</v>
      </c>
      <c r="B433" s="175" t="s">
        <v>142</v>
      </c>
      <c r="C433" s="176" t="s">
        <v>143</v>
      </c>
      <c r="D433" s="168"/>
      <c r="E433" s="169"/>
      <c r="F433" s="169"/>
      <c r="G433" s="169"/>
      <c r="H433" s="192" t="str">
        <f t="shared" si="42"/>
        <v/>
      </c>
      <c r="I433" s="197">
        <v>269</v>
      </c>
      <c r="J433" s="27">
        <v>258</v>
      </c>
      <c r="K433" s="27">
        <v>21</v>
      </c>
      <c r="L433" s="178">
        <f t="shared" si="43"/>
        <v>8.1395348837209308E-2</v>
      </c>
      <c r="M433" s="198"/>
      <c r="N433" s="27">
        <v>3</v>
      </c>
      <c r="O433" s="195">
        <f t="shared" si="44"/>
        <v>1.1494252873563218E-2</v>
      </c>
      <c r="P433" s="170">
        <f t="shared" si="45"/>
        <v>269</v>
      </c>
      <c r="Q433" s="171">
        <f t="shared" si="46"/>
        <v>258</v>
      </c>
      <c r="R433" s="171">
        <f t="shared" si="47"/>
        <v>3</v>
      </c>
      <c r="S433" s="187">
        <f t="shared" si="48"/>
        <v>1.1494252873563218E-2</v>
      </c>
      <c r="T433" s="248"/>
    </row>
    <row r="434" spans="1:20" x14ac:dyDescent="0.2">
      <c r="A434" s="186" t="s">
        <v>387</v>
      </c>
      <c r="B434" s="175" t="s">
        <v>240</v>
      </c>
      <c r="C434" s="176" t="s">
        <v>297</v>
      </c>
      <c r="D434" s="168">
        <v>11</v>
      </c>
      <c r="E434" s="169">
        <v>9</v>
      </c>
      <c r="F434" s="169"/>
      <c r="G434" s="169"/>
      <c r="H434" s="192">
        <f t="shared" si="42"/>
        <v>0</v>
      </c>
      <c r="I434" s="197">
        <v>7285</v>
      </c>
      <c r="J434" s="27">
        <v>5840</v>
      </c>
      <c r="K434" s="27">
        <v>1997</v>
      </c>
      <c r="L434" s="178">
        <f t="shared" si="43"/>
        <v>0.34195205479452057</v>
      </c>
      <c r="M434" s="198">
        <v>79</v>
      </c>
      <c r="N434" s="27">
        <v>1239</v>
      </c>
      <c r="O434" s="195">
        <f t="shared" si="44"/>
        <v>0.17309304274937135</v>
      </c>
      <c r="P434" s="170">
        <f t="shared" si="45"/>
        <v>7296</v>
      </c>
      <c r="Q434" s="171">
        <f t="shared" si="46"/>
        <v>5928</v>
      </c>
      <c r="R434" s="171">
        <f t="shared" si="47"/>
        <v>1239</v>
      </c>
      <c r="S434" s="187">
        <f t="shared" si="48"/>
        <v>0.17287568020092089</v>
      </c>
      <c r="T434" s="248"/>
    </row>
    <row r="435" spans="1:20" x14ac:dyDescent="0.2">
      <c r="A435" s="186" t="s">
        <v>387</v>
      </c>
      <c r="B435" s="175" t="s">
        <v>145</v>
      </c>
      <c r="C435" s="176" t="s">
        <v>146</v>
      </c>
      <c r="D435" s="168">
        <v>621</v>
      </c>
      <c r="E435" s="169">
        <v>554</v>
      </c>
      <c r="F435" s="169"/>
      <c r="G435" s="169">
        <v>65</v>
      </c>
      <c r="H435" s="192">
        <f t="shared" si="42"/>
        <v>0.1050080775444265</v>
      </c>
      <c r="I435" s="197">
        <v>16274</v>
      </c>
      <c r="J435" s="27">
        <v>9087</v>
      </c>
      <c r="K435" s="27">
        <v>2737</v>
      </c>
      <c r="L435" s="178">
        <f t="shared" si="43"/>
        <v>0.3011995157917905</v>
      </c>
      <c r="M435" s="198">
        <v>3</v>
      </c>
      <c r="N435" s="27">
        <v>7156</v>
      </c>
      <c r="O435" s="195">
        <f t="shared" si="44"/>
        <v>0.44047765603840944</v>
      </c>
      <c r="P435" s="170">
        <f t="shared" si="45"/>
        <v>16895</v>
      </c>
      <c r="Q435" s="171">
        <f t="shared" si="46"/>
        <v>9644</v>
      </c>
      <c r="R435" s="171">
        <f t="shared" si="47"/>
        <v>7221</v>
      </c>
      <c r="S435" s="187">
        <f t="shared" si="48"/>
        <v>0.42816483842276903</v>
      </c>
      <c r="T435" s="248"/>
    </row>
    <row r="436" spans="1:20" x14ac:dyDescent="0.2">
      <c r="A436" s="186" t="s">
        <v>387</v>
      </c>
      <c r="B436" s="175" t="s">
        <v>145</v>
      </c>
      <c r="C436" s="176" t="s">
        <v>298</v>
      </c>
      <c r="D436" s="168">
        <v>2623</v>
      </c>
      <c r="E436" s="169">
        <v>2008</v>
      </c>
      <c r="F436" s="169"/>
      <c r="G436" s="169">
        <v>566</v>
      </c>
      <c r="H436" s="192">
        <f t="shared" si="42"/>
        <v>0.2198912198912199</v>
      </c>
      <c r="I436" s="197">
        <v>21418</v>
      </c>
      <c r="J436" s="27">
        <v>12944</v>
      </c>
      <c r="K436" s="27">
        <v>3179</v>
      </c>
      <c r="L436" s="178">
        <f t="shared" si="43"/>
        <v>0.2455964153275649</v>
      </c>
      <c r="M436" s="198">
        <v>9</v>
      </c>
      <c r="N436" s="27">
        <v>8130</v>
      </c>
      <c r="O436" s="195">
        <f t="shared" si="44"/>
        <v>0.38561874496039461</v>
      </c>
      <c r="P436" s="170">
        <f t="shared" si="45"/>
        <v>24041</v>
      </c>
      <c r="Q436" s="171">
        <f t="shared" si="46"/>
        <v>14961</v>
      </c>
      <c r="R436" s="171">
        <f t="shared" si="47"/>
        <v>8696</v>
      </c>
      <c r="S436" s="187">
        <f t="shared" si="48"/>
        <v>0.36758676078961827</v>
      </c>
      <c r="T436" s="248"/>
    </row>
    <row r="437" spans="1:20" x14ac:dyDescent="0.2">
      <c r="A437" s="186" t="s">
        <v>387</v>
      </c>
      <c r="B437" s="175" t="s">
        <v>548</v>
      </c>
      <c r="C437" s="176" t="s">
        <v>71</v>
      </c>
      <c r="D437" s="168"/>
      <c r="E437" s="169"/>
      <c r="F437" s="169"/>
      <c r="G437" s="169"/>
      <c r="H437" s="192" t="str">
        <f t="shared" si="42"/>
        <v/>
      </c>
      <c r="I437" s="197">
        <v>23</v>
      </c>
      <c r="J437" s="27">
        <v>21</v>
      </c>
      <c r="K437" s="27">
        <v>7</v>
      </c>
      <c r="L437" s="178">
        <f t="shared" si="43"/>
        <v>0.33333333333333331</v>
      </c>
      <c r="M437" s="198"/>
      <c r="N437" s="27">
        <v>2</v>
      </c>
      <c r="O437" s="195">
        <f t="shared" si="44"/>
        <v>8.6956521739130432E-2</v>
      </c>
      <c r="P437" s="170">
        <f t="shared" si="45"/>
        <v>23</v>
      </c>
      <c r="Q437" s="171">
        <f t="shared" si="46"/>
        <v>21</v>
      </c>
      <c r="R437" s="171">
        <f t="shared" si="47"/>
        <v>2</v>
      </c>
      <c r="S437" s="187">
        <f t="shared" si="48"/>
        <v>8.6956521739130432E-2</v>
      </c>
      <c r="T437" s="248"/>
    </row>
    <row r="438" spans="1:20" x14ac:dyDescent="0.2">
      <c r="A438" s="186" t="s">
        <v>387</v>
      </c>
      <c r="B438" s="175" t="s">
        <v>147</v>
      </c>
      <c r="C438" s="176" t="s">
        <v>148</v>
      </c>
      <c r="D438" s="168"/>
      <c r="E438" s="169"/>
      <c r="F438" s="169"/>
      <c r="G438" s="169"/>
      <c r="H438" s="192" t="str">
        <f t="shared" si="42"/>
        <v/>
      </c>
      <c r="I438" s="197">
        <v>4</v>
      </c>
      <c r="J438" s="27">
        <v>3</v>
      </c>
      <c r="K438" s="27"/>
      <c r="L438" s="178">
        <f t="shared" si="43"/>
        <v>0</v>
      </c>
      <c r="M438" s="198"/>
      <c r="N438" s="27"/>
      <c r="O438" s="195">
        <f t="shared" si="44"/>
        <v>0</v>
      </c>
      <c r="P438" s="170">
        <f t="shared" si="45"/>
        <v>4</v>
      </c>
      <c r="Q438" s="171">
        <f t="shared" si="46"/>
        <v>3</v>
      </c>
      <c r="R438" s="171" t="str">
        <f t="shared" si="47"/>
        <v/>
      </c>
      <c r="S438" s="187" t="str">
        <f t="shared" si="48"/>
        <v/>
      </c>
      <c r="T438" s="248"/>
    </row>
    <row r="439" spans="1:20" x14ac:dyDescent="0.2">
      <c r="A439" s="186" t="s">
        <v>387</v>
      </c>
      <c r="B439" s="175" t="s">
        <v>149</v>
      </c>
      <c r="C439" s="176" t="s">
        <v>150</v>
      </c>
      <c r="D439" s="168"/>
      <c r="E439" s="169"/>
      <c r="F439" s="169"/>
      <c r="G439" s="169"/>
      <c r="H439" s="192" t="str">
        <f t="shared" si="42"/>
        <v/>
      </c>
      <c r="I439" s="197">
        <v>4292</v>
      </c>
      <c r="J439" s="27">
        <v>3835</v>
      </c>
      <c r="K439" s="27">
        <v>2734</v>
      </c>
      <c r="L439" s="178">
        <f t="shared" si="43"/>
        <v>0.71290743155149938</v>
      </c>
      <c r="M439" s="198">
        <v>10</v>
      </c>
      <c r="N439" s="27">
        <v>400</v>
      </c>
      <c r="O439" s="195">
        <f t="shared" si="44"/>
        <v>9.4228504122497059E-2</v>
      </c>
      <c r="P439" s="170">
        <f t="shared" si="45"/>
        <v>4292</v>
      </c>
      <c r="Q439" s="171">
        <f t="shared" si="46"/>
        <v>3845</v>
      </c>
      <c r="R439" s="171">
        <f t="shared" si="47"/>
        <v>400</v>
      </c>
      <c r="S439" s="187">
        <f t="shared" si="48"/>
        <v>9.4228504122497059E-2</v>
      </c>
      <c r="T439" s="248"/>
    </row>
    <row r="440" spans="1:20" x14ac:dyDescent="0.2">
      <c r="A440" s="186" t="s">
        <v>387</v>
      </c>
      <c r="B440" s="175" t="s">
        <v>151</v>
      </c>
      <c r="C440" s="176" t="s">
        <v>152</v>
      </c>
      <c r="D440" s="168">
        <v>1</v>
      </c>
      <c r="E440" s="169">
        <v>1</v>
      </c>
      <c r="F440" s="169"/>
      <c r="G440" s="169"/>
      <c r="H440" s="192">
        <f t="shared" si="42"/>
        <v>0</v>
      </c>
      <c r="I440" s="197">
        <v>8959</v>
      </c>
      <c r="J440" s="27">
        <v>5302</v>
      </c>
      <c r="K440" s="27">
        <v>1288</v>
      </c>
      <c r="L440" s="178">
        <f t="shared" si="43"/>
        <v>0.24292719728404374</v>
      </c>
      <c r="M440" s="198">
        <v>3</v>
      </c>
      <c r="N440" s="27">
        <v>3513</v>
      </c>
      <c r="O440" s="195">
        <f t="shared" si="44"/>
        <v>0.39838965751871175</v>
      </c>
      <c r="P440" s="170">
        <f t="shared" si="45"/>
        <v>8960</v>
      </c>
      <c r="Q440" s="171">
        <f t="shared" si="46"/>
        <v>5306</v>
      </c>
      <c r="R440" s="171">
        <f t="shared" si="47"/>
        <v>3513</v>
      </c>
      <c r="S440" s="187">
        <f t="shared" si="48"/>
        <v>0.39834448350153079</v>
      </c>
      <c r="T440" s="248"/>
    </row>
    <row r="441" spans="1:20" x14ac:dyDescent="0.2">
      <c r="A441" s="186" t="s">
        <v>387</v>
      </c>
      <c r="B441" s="175" t="s">
        <v>154</v>
      </c>
      <c r="C441" s="176" t="s">
        <v>299</v>
      </c>
      <c r="D441" s="168">
        <v>1</v>
      </c>
      <c r="E441" s="169">
        <v>1</v>
      </c>
      <c r="F441" s="169"/>
      <c r="G441" s="169"/>
      <c r="H441" s="192">
        <f t="shared" si="42"/>
        <v>0</v>
      </c>
      <c r="I441" s="197">
        <v>109</v>
      </c>
      <c r="J441" s="27">
        <v>101</v>
      </c>
      <c r="K441" s="27">
        <v>24</v>
      </c>
      <c r="L441" s="178">
        <f t="shared" si="43"/>
        <v>0.23762376237623761</v>
      </c>
      <c r="M441" s="198"/>
      <c r="N441" s="27">
        <v>6</v>
      </c>
      <c r="O441" s="195">
        <f t="shared" si="44"/>
        <v>5.6074766355140186E-2</v>
      </c>
      <c r="P441" s="170">
        <f t="shared" si="45"/>
        <v>110</v>
      </c>
      <c r="Q441" s="171">
        <f t="shared" si="46"/>
        <v>102</v>
      </c>
      <c r="R441" s="171">
        <f t="shared" si="47"/>
        <v>6</v>
      </c>
      <c r="S441" s="187">
        <f t="shared" si="48"/>
        <v>5.5555555555555552E-2</v>
      </c>
      <c r="T441" s="248"/>
    </row>
    <row r="442" spans="1:20" x14ac:dyDescent="0.2">
      <c r="A442" s="186" t="s">
        <v>387</v>
      </c>
      <c r="B442" s="175" t="s">
        <v>156</v>
      </c>
      <c r="C442" s="176" t="s">
        <v>157</v>
      </c>
      <c r="D442" s="168">
        <v>4</v>
      </c>
      <c r="E442" s="169">
        <v>4</v>
      </c>
      <c r="F442" s="169"/>
      <c r="G442" s="169"/>
      <c r="H442" s="192">
        <f t="shared" si="42"/>
        <v>0</v>
      </c>
      <c r="I442" s="197">
        <v>76</v>
      </c>
      <c r="J442" s="27">
        <v>64</v>
      </c>
      <c r="K442" s="27">
        <v>10</v>
      </c>
      <c r="L442" s="178">
        <f t="shared" si="43"/>
        <v>0.15625</v>
      </c>
      <c r="M442" s="198"/>
      <c r="N442" s="27">
        <v>9</v>
      </c>
      <c r="O442" s="195">
        <f t="shared" si="44"/>
        <v>0.12328767123287671</v>
      </c>
      <c r="P442" s="170">
        <f t="shared" si="45"/>
        <v>80</v>
      </c>
      <c r="Q442" s="171">
        <f t="shared" si="46"/>
        <v>68</v>
      </c>
      <c r="R442" s="171">
        <f t="shared" si="47"/>
        <v>9</v>
      </c>
      <c r="S442" s="187">
        <f t="shared" si="48"/>
        <v>0.11688311688311688</v>
      </c>
      <c r="T442" s="248"/>
    </row>
    <row r="443" spans="1:20" x14ac:dyDescent="0.2">
      <c r="A443" s="186" t="s">
        <v>387</v>
      </c>
      <c r="B443" s="175" t="s">
        <v>158</v>
      </c>
      <c r="C443" s="176" t="s">
        <v>159</v>
      </c>
      <c r="D443" s="168">
        <v>3</v>
      </c>
      <c r="E443" s="169">
        <v>3</v>
      </c>
      <c r="F443" s="169"/>
      <c r="G443" s="169"/>
      <c r="H443" s="192">
        <f t="shared" si="42"/>
        <v>0</v>
      </c>
      <c r="I443" s="197">
        <v>26596</v>
      </c>
      <c r="J443" s="27">
        <v>24330</v>
      </c>
      <c r="K443" s="27">
        <v>9458</v>
      </c>
      <c r="L443" s="178">
        <f t="shared" si="43"/>
        <v>0.38873818331278259</v>
      </c>
      <c r="M443" s="198"/>
      <c r="N443" s="27">
        <v>1932</v>
      </c>
      <c r="O443" s="195">
        <f t="shared" si="44"/>
        <v>7.3566369659584185E-2</v>
      </c>
      <c r="P443" s="170">
        <f t="shared" si="45"/>
        <v>26599</v>
      </c>
      <c r="Q443" s="171">
        <f t="shared" si="46"/>
        <v>24333</v>
      </c>
      <c r="R443" s="171">
        <f t="shared" si="47"/>
        <v>1932</v>
      </c>
      <c r="S443" s="187">
        <f t="shared" si="48"/>
        <v>7.3557966876070816E-2</v>
      </c>
      <c r="T443" s="248"/>
    </row>
    <row r="444" spans="1:20" x14ac:dyDescent="0.2">
      <c r="A444" s="186" t="s">
        <v>387</v>
      </c>
      <c r="B444" s="175" t="s">
        <v>160</v>
      </c>
      <c r="C444" s="176" t="s">
        <v>246</v>
      </c>
      <c r="D444" s="168"/>
      <c r="E444" s="169"/>
      <c r="F444" s="169"/>
      <c r="G444" s="169"/>
      <c r="H444" s="192" t="str">
        <f t="shared" si="42"/>
        <v/>
      </c>
      <c r="I444" s="197">
        <v>5</v>
      </c>
      <c r="J444" s="27">
        <v>4</v>
      </c>
      <c r="K444" s="27"/>
      <c r="L444" s="178">
        <f t="shared" si="43"/>
        <v>0</v>
      </c>
      <c r="M444" s="198"/>
      <c r="N444" s="27"/>
      <c r="O444" s="195">
        <f t="shared" si="44"/>
        <v>0</v>
      </c>
      <c r="P444" s="170">
        <f t="shared" si="45"/>
        <v>5</v>
      </c>
      <c r="Q444" s="171">
        <f t="shared" si="46"/>
        <v>4</v>
      </c>
      <c r="R444" s="171" t="str">
        <f t="shared" si="47"/>
        <v/>
      </c>
      <c r="S444" s="187" t="str">
        <f t="shared" si="48"/>
        <v/>
      </c>
      <c r="T444" s="248"/>
    </row>
    <row r="445" spans="1:20" x14ac:dyDescent="0.2">
      <c r="A445" s="186" t="s">
        <v>387</v>
      </c>
      <c r="B445" s="175" t="s">
        <v>162</v>
      </c>
      <c r="C445" s="176" t="s">
        <v>163</v>
      </c>
      <c r="D445" s="168">
        <v>4</v>
      </c>
      <c r="E445" s="169">
        <v>4</v>
      </c>
      <c r="F445" s="169"/>
      <c r="G445" s="169"/>
      <c r="H445" s="192">
        <f t="shared" si="42"/>
        <v>0</v>
      </c>
      <c r="I445" s="197">
        <v>17617</v>
      </c>
      <c r="J445" s="27">
        <v>15463</v>
      </c>
      <c r="K445" s="27">
        <v>10338</v>
      </c>
      <c r="L445" s="178">
        <f t="shared" si="43"/>
        <v>0.66856366811097456</v>
      </c>
      <c r="M445" s="198">
        <v>117</v>
      </c>
      <c r="N445" s="27">
        <v>1864</v>
      </c>
      <c r="O445" s="195">
        <f t="shared" si="44"/>
        <v>0.10685622563632194</v>
      </c>
      <c r="P445" s="170">
        <f t="shared" si="45"/>
        <v>17621</v>
      </c>
      <c r="Q445" s="171">
        <f t="shared" si="46"/>
        <v>15584</v>
      </c>
      <c r="R445" s="171">
        <f t="shared" si="47"/>
        <v>1864</v>
      </c>
      <c r="S445" s="187">
        <f t="shared" si="48"/>
        <v>0.10683172856487849</v>
      </c>
      <c r="T445" s="248"/>
    </row>
    <row r="446" spans="1:20" x14ac:dyDescent="0.2">
      <c r="A446" s="186" t="s">
        <v>387</v>
      </c>
      <c r="B446" s="175" t="s">
        <v>164</v>
      </c>
      <c r="C446" s="176" t="s">
        <v>165</v>
      </c>
      <c r="D446" s="168"/>
      <c r="E446" s="169"/>
      <c r="F446" s="169"/>
      <c r="G446" s="169"/>
      <c r="H446" s="192" t="str">
        <f t="shared" si="42"/>
        <v/>
      </c>
      <c r="I446" s="197">
        <v>1209</v>
      </c>
      <c r="J446" s="27">
        <v>1179</v>
      </c>
      <c r="K446" s="27">
        <v>314</v>
      </c>
      <c r="L446" s="178">
        <f t="shared" si="43"/>
        <v>0.26632739609838846</v>
      </c>
      <c r="M446" s="198">
        <v>1</v>
      </c>
      <c r="N446" s="27">
        <v>19</v>
      </c>
      <c r="O446" s="195">
        <f t="shared" si="44"/>
        <v>1.5846538782318599E-2</v>
      </c>
      <c r="P446" s="170">
        <f t="shared" si="45"/>
        <v>1209</v>
      </c>
      <c r="Q446" s="171">
        <f t="shared" si="46"/>
        <v>1180</v>
      </c>
      <c r="R446" s="171">
        <f t="shared" si="47"/>
        <v>19</v>
      </c>
      <c r="S446" s="187">
        <f t="shared" si="48"/>
        <v>1.5846538782318599E-2</v>
      </c>
      <c r="T446" s="248"/>
    </row>
    <row r="447" spans="1:20" ht="29" x14ac:dyDescent="0.2">
      <c r="A447" s="186" t="s">
        <v>387</v>
      </c>
      <c r="B447" s="175" t="s">
        <v>166</v>
      </c>
      <c r="C447" s="176" t="s">
        <v>168</v>
      </c>
      <c r="D447" s="168">
        <v>4</v>
      </c>
      <c r="E447" s="169">
        <v>4</v>
      </c>
      <c r="F447" s="169"/>
      <c r="G447" s="169"/>
      <c r="H447" s="192">
        <f t="shared" si="42"/>
        <v>0</v>
      </c>
      <c r="I447" s="197">
        <v>64309</v>
      </c>
      <c r="J447" s="27">
        <v>55285</v>
      </c>
      <c r="K447" s="27">
        <v>36060</v>
      </c>
      <c r="L447" s="178">
        <f t="shared" si="43"/>
        <v>0.65225648910192635</v>
      </c>
      <c r="M447" s="198">
        <v>2</v>
      </c>
      <c r="N447" s="27">
        <v>4842</v>
      </c>
      <c r="O447" s="195">
        <f t="shared" si="44"/>
        <v>8.0526867235443791E-2</v>
      </c>
      <c r="P447" s="170">
        <f t="shared" si="45"/>
        <v>64313</v>
      </c>
      <c r="Q447" s="171">
        <f t="shared" si="46"/>
        <v>55291</v>
      </c>
      <c r="R447" s="171">
        <f t="shared" si="47"/>
        <v>4842</v>
      </c>
      <c r="S447" s="187">
        <f t="shared" si="48"/>
        <v>8.0521510651389419E-2</v>
      </c>
      <c r="T447" s="248"/>
    </row>
    <row r="448" spans="1:20" x14ac:dyDescent="0.2">
      <c r="A448" s="186" t="s">
        <v>387</v>
      </c>
      <c r="B448" s="175" t="s">
        <v>170</v>
      </c>
      <c r="C448" s="176" t="s">
        <v>171</v>
      </c>
      <c r="D448" s="168"/>
      <c r="E448" s="169"/>
      <c r="F448" s="169"/>
      <c r="G448" s="169"/>
      <c r="H448" s="192" t="str">
        <f t="shared" si="42"/>
        <v/>
      </c>
      <c r="I448" s="197">
        <v>152</v>
      </c>
      <c r="J448" s="27">
        <v>151</v>
      </c>
      <c r="K448" s="27">
        <v>35</v>
      </c>
      <c r="L448" s="178">
        <f t="shared" si="43"/>
        <v>0.23178807947019867</v>
      </c>
      <c r="M448" s="198">
        <v>15</v>
      </c>
      <c r="N448" s="27"/>
      <c r="O448" s="195">
        <f t="shared" si="44"/>
        <v>0</v>
      </c>
      <c r="P448" s="170">
        <f t="shared" si="45"/>
        <v>152</v>
      </c>
      <c r="Q448" s="171">
        <f t="shared" si="46"/>
        <v>166</v>
      </c>
      <c r="R448" s="171" t="str">
        <f t="shared" si="47"/>
        <v/>
      </c>
      <c r="S448" s="187" t="str">
        <f t="shared" si="48"/>
        <v/>
      </c>
      <c r="T448" s="248"/>
    </row>
    <row r="449" spans="1:20" x14ac:dyDescent="0.2">
      <c r="A449" s="186" t="s">
        <v>387</v>
      </c>
      <c r="B449" s="175" t="s">
        <v>343</v>
      </c>
      <c r="C449" s="176" t="s">
        <v>344</v>
      </c>
      <c r="D449" s="168">
        <v>65</v>
      </c>
      <c r="E449" s="169">
        <v>61</v>
      </c>
      <c r="F449" s="169"/>
      <c r="G449" s="169"/>
      <c r="H449" s="192">
        <f t="shared" si="42"/>
        <v>0</v>
      </c>
      <c r="I449" s="197">
        <v>164</v>
      </c>
      <c r="J449" s="27">
        <v>128</v>
      </c>
      <c r="K449" s="27">
        <v>27</v>
      </c>
      <c r="L449" s="178">
        <f t="shared" si="43"/>
        <v>0.2109375</v>
      </c>
      <c r="M449" s="198"/>
      <c r="N449" s="27">
        <v>17</v>
      </c>
      <c r="O449" s="195">
        <f t="shared" si="44"/>
        <v>0.11724137931034483</v>
      </c>
      <c r="P449" s="170">
        <f t="shared" si="45"/>
        <v>229</v>
      </c>
      <c r="Q449" s="171">
        <f t="shared" si="46"/>
        <v>189</v>
      </c>
      <c r="R449" s="171">
        <f t="shared" si="47"/>
        <v>17</v>
      </c>
      <c r="S449" s="187">
        <f t="shared" si="48"/>
        <v>8.2524271844660199E-2</v>
      </c>
      <c r="T449" s="248"/>
    </row>
    <row r="450" spans="1:20" x14ac:dyDescent="0.2">
      <c r="A450" s="186" t="s">
        <v>387</v>
      </c>
      <c r="B450" s="175" t="s">
        <v>172</v>
      </c>
      <c r="C450" s="176" t="s">
        <v>345</v>
      </c>
      <c r="D450" s="168">
        <v>50</v>
      </c>
      <c r="E450" s="169">
        <v>44</v>
      </c>
      <c r="F450" s="169"/>
      <c r="G450" s="169">
        <v>4</v>
      </c>
      <c r="H450" s="192">
        <f t="shared" ref="H450:H513" si="49">IF((E450+G450)&lt;&gt;0,G450/(E450+G450),"")</f>
        <v>8.3333333333333329E-2</v>
      </c>
      <c r="I450" s="197">
        <v>57506</v>
      </c>
      <c r="J450" s="27">
        <v>51635</v>
      </c>
      <c r="K450" s="27">
        <v>46001</v>
      </c>
      <c r="L450" s="178">
        <f t="shared" ref="L450:L513" si="50">IF(J450&lt;&gt;0,K450/J450,"")</f>
        <v>0.89088796359058775</v>
      </c>
      <c r="M450" s="198">
        <v>410</v>
      </c>
      <c r="N450" s="27">
        <v>3990</v>
      </c>
      <c r="O450" s="195">
        <f t="shared" ref="O450:O513" si="51">IF((J450+M450+N450)&lt;&gt;0,N450/(J450+M450+N450),"")</f>
        <v>7.12054965646471E-2</v>
      </c>
      <c r="P450" s="170">
        <f t="shared" ref="P450:P513" si="52">IF(SUM(D450,I450)&gt;0,SUM(D450,I450),"")</f>
        <v>57556</v>
      </c>
      <c r="Q450" s="171">
        <f t="shared" ref="Q450:Q513" si="53">IF(SUM(E450,J450, M450)&gt;0,SUM(E450,J450, M450),"")</f>
        <v>52089</v>
      </c>
      <c r="R450" s="171">
        <f t="shared" ref="R450:R513" si="54">IF(SUM(G450,N450)&gt;0,SUM(G450,N450),"")</f>
        <v>3994</v>
      </c>
      <c r="S450" s="187">
        <f t="shared" ref="S450:S513" si="55">IFERROR(IF((Q450+R450)&lt;&gt;0,R450/(Q450+R450),""),"")</f>
        <v>7.1215876468805159E-2</v>
      </c>
      <c r="T450" s="248"/>
    </row>
    <row r="451" spans="1:20" x14ac:dyDescent="0.2">
      <c r="A451" s="186" t="s">
        <v>387</v>
      </c>
      <c r="B451" s="175" t="s">
        <v>172</v>
      </c>
      <c r="C451" s="176" t="s">
        <v>173</v>
      </c>
      <c r="D451" s="168">
        <v>29</v>
      </c>
      <c r="E451" s="169">
        <v>29</v>
      </c>
      <c r="F451" s="169"/>
      <c r="G451" s="169"/>
      <c r="H451" s="192">
        <f t="shared" si="49"/>
        <v>0</v>
      </c>
      <c r="I451" s="197">
        <v>63124</v>
      </c>
      <c r="J451" s="27">
        <v>58562</v>
      </c>
      <c r="K451" s="27">
        <v>53399</v>
      </c>
      <c r="L451" s="178">
        <f t="shared" si="50"/>
        <v>0.9118370274239268</v>
      </c>
      <c r="M451" s="198">
        <v>61</v>
      </c>
      <c r="N451" s="27">
        <v>2470</v>
      </c>
      <c r="O451" s="195">
        <f t="shared" si="51"/>
        <v>4.0430163848558756E-2</v>
      </c>
      <c r="P451" s="170">
        <f t="shared" si="52"/>
        <v>63153</v>
      </c>
      <c r="Q451" s="171">
        <f t="shared" si="53"/>
        <v>58652</v>
      </c>
      <c r="R451" s="171">
        <f t="shared" si="54"/>
        <v>2470</v>
      </c>
      <c r="S451" s="187">
        <f t="shared" si="55"/>
        <v>4.0410981316056409E-2</v>
      </c>
      <c r="T451" s="248"/>
    </row>
    <row r="452" spans="1:20" x14ac:dyDescent="0.2">
      <c r="A452" s="186" t="s">
        <v>387</v>
      </c>
      <c r="B452" s="175" t="s">
        <v>174</v>
      </c>
      <c r="C452" s="176" t="s">
        <v>175</v>
      </c>
      <c r="D452" s="168">
        <v>129</v>
      </c>
      <c r="E452" s="169">
        <v>10</v>
      </c>
      <c r="F452" s="169"/>
      <c r="G452" s="169">
        <v>50</v>
      </c>
      <c r="H452" s="192">
        <f t="shared" si="49"/>
        <v>0.83333333333333337</v>
      </c>
      <c r="I452" s="197">
        <v>27556</v>
      </c>
      <c r="J452" s="27">
        <v>15764</v>
      </c>
      <c r="K452" s="27">
        <v>6425</v>
      </c>
      <c r="L452" s="178">
        <f t="shared" si="50"/>
        <v>0.40757421974118246</v>
      </c>
      <c r="M452" s="198">
        <v>7</v>
      </c>
      <c r="N452" s="27">
        <v>10347</v>
      </c>
      <c r="O452" s="195">
        <f t="shared" si="51"/>
        <v>0.39616356535722491</v>
      </c>
      <c r="P452" s="170">
        <f t="shared" si="52"/>
        <v>27685</v>
      </c>
      <c r="Q452" s="171">
        <f t="shared" si="53"/>
        <v>15781</v>
      </c>
      <c r="R452" s="171">
        <f t="shared" si="54"/>
        <v>10397</v>
      </c>
      <c r="S452" s="187">
        <f t="shared" si="55"/>
        <v>0.39716555886622357</v>
      </c>
      <c r="T452" s="248"/>
    </row>
    <row r="453" spans="1:20" x14ac:dyDescent="0.2">
      <c r="A453" s="186" t="s">
        <v>387</v>
      </c>
      <c r="B453" s="175" t="s">
        <v>176</v>
      </c>
      <c r="C453" s="176" t="s">
        <v>487</v>
      </c>
      <c r="D453" s="168">
        <v>1</v>
      </c>
      <c r="E453" s="169">
        <v>1</v>
      </c>
      <c r="F453" s="169"/>
      <c r="G453" s="169"/>
      <c r="H453" s="192">
        <f t="shared" si="49"/>
        <v>0</v>
      </c>
      <c r="I453" s="197">
        <v>492</v>
      </c>
      <c r="J453" s="27">
        <v>438</v>
      </c>
      <c r="K453" s="27">
        <v>23</v>
      </c>
      <c r="L453" s="178">
        <f t="shared" si="50"/>
        <v>5.2511415525114152E-2</v>
      </c>
      <c r="M453" s="198"/>
      <c r="N453" s="27">
        <v>37</v>
      </c>
      <c r="O453" s="195">
        <f t="shared" si="51"/>
        <v>7.7894736842105267E-2</v>
      </c>
      <c r="P453" s="170">
        <f t="shared" si="52"/>
        <v>493</v>
      </c>
      <c r="Q453" s="171">
        <f t="shared" si="53"/>
        <v>439</v>
      </c>
      <c r="R453" s="171">
        <f t="shared" si="54"/>
        <v>37</v>
      </c>
      <c r="S453" s="187">
        <f t="shared" si="55"/>
        <v>7.7731092436974791E-2</v>
      </c>
      <c r="T453" s="248"/>
    </row>
    <row r="454" spans="1:20" x14ac:dyDescent="0.2">
      <c r="A454" s="186" t="s">
        <v>387</v>
      </c>
      <c r="B454" s="175" t="s">
        <v>178</v>
      </c>
      <c r="C454" s="176" t="s">
        <v>178</v>
      </c>
      <c r="D454" s="168">
        <v>3</v>
      </c>
      <c r="E454" s="169">
        <v>4</v>
      </c>
      <c r="F454" s="169"/>
      <c r="G454" s="169"/>
      <c r="H454" s="192">
        <f t="shared" si="49"/>
        <v>0</v>
      </c>
      <c r="I454" s="197">
        <v>8927</v>
      </c>
      <c r="J454" s="27">
        <v>8292</v>
      </c>
      <c r="K454" s="27">
        <v>2118</v>
      </c>
      <c r="L454" s="178">
        <f t="shared" si="50"/>
        <v>0.25542691751085383</v>
      </c>
      <c r="M454" s="198"/>
      <c r="N454" s="27">
        <v>502</v>
      </c>
      <c r="O454" s="195">
        <f t="shared" si="51"/>
        <v>5.708437571071185E-2</v>
      </c>
      <c r="P454" s="170">
        <f t="shared" si="52"/>
        <v>8930</v>
      </c>
      <c r="Q454" s="171">
        <f t="shared" si="53"/>
        <v>8296</v>
      </c>
      <c r="R454" s="171">
        <f t="shared" si="54"/>
        <v>502</v>
      </c>
      <c r="S454" s="187">
        <f t="shared" si="55"/>
        <v>5.7058422368720163E-2</v>
      </c>
      <c r="T454" s="248"/>
    </row>
    <row r="455" spans="1:20" x14ac:dyDescent="0.2">
      <c r="A455" s="186" t="s">
        <v>387</v>
      </c>
      <c r="B455" s="175" t="s">
        <v>180</v>
      </c>
      <c r="C455" s="176" t="s">
        <v>181</v>
      </c>
      <c r="D455" s="168">
        <v>1</v>
      </c>
      <c r="E455" s="169"/>
      <c r="F455" s="169"/>
      <c r="G455" s="169"/>
      <c r="H455" s="192" t="str">
        <f t="shared" si="49"/>
        <v/>
      </c>
      <c r="I455" s="197">
        <v>8795</v>
      </c>
      <c r="J455" s="27">
        <v>8273</v>
      </c>
      <c r="K455" s="27">
        <v>3551</v>
      </c>
      <c r="L455" s="178">
        <f t="shared" si="50"/>
        <v>0.42922760788105885</v>
      </c>
      <c r="M455" s="198">
        <v>29</v>
      </c>
      <c r="N455" s="27">
        <v>377</v>
      </c>
      <c r="O455" s="195">
        <f t="shared" si="51"/>
        <v>4.3438184122594772E-2</v>
      </c>
      <c r="P455" s="170">
        <f t="shared" si="52"/>
        <v>8796</v>
      </c>
      <c r="Q455" s="171">
        <f t="shared" si="53"/>
        <v>8302</v>
      </c>
      <c r="R455" s="171">
        <f t="shared" si="54"/>
        <v>377</v>
      </c>
      <c r="S455" s="187">
        <f t="shared" si="55"/>
        <v>4.3438184122594772E-2</v>
      </c>
      <c r="T455" s="248"/>
    </row>
    <row r="456" spans="1:20" x14ac:dyDescent="0.2">
      <c r="A456" s="186" t="s">
        <v>387</v>
      </c>
      <c r="B456" s="175" t="s">
        <v>180</v>
      </c>
      <c r="C456" s="176" t="s">
        <v>346</v>
      </c>
      <c r="D456" s="168">
        <v>7</v>
      </c>
      <c r="E456" s="169">
        <v>5</v>
      </c>
      <c r="F456" s="169"/>
      <c r="G456" s="169"/>
      <c r="H456" s="192">
        <f t="shared" si="49"/>
        <v>0</v>
      </c>
      <c r="I456" s="197">
        <v>17001</v>
      </c>
      <c r="J456" s="27">
        <v>15613</v>
      </c>
      <c r="K456" s="27">
        <v>9636</v>
      </c>
      <c r="L456" s="178">
        <f t="shared" si="50"/>
        <v>0.61717799269839235</v>
      </c>
      <c r="M456" s="198">
        <v>4</v>
      </c>
      <c r="N456" s="27">
        <v>1012</v>
      </c>
      <c r="O456" s="195">
        <f t="shared" si="51"/>
        <v>6.0857538035961271E-2</v>
      </c>
      <c r="P456" s="170">
        <f t="shared" si="52"/>
        <v>17008</v>
      </c>
      <c r="Q456" s="171">
        <f t="shared" si="53"/>
        <v>15622</v>
      </c>
      <c r="R456" s="171">
        <f t="shared" si="54"/>
        <v>1012</v>
      </c>
      <c r="S456" s="187">
        <f t="shared" si="55"/>
        <v>6.0839244920043285E-2</v>
      </c>
      <c r="T456" s="248"/>
    </row>
    <row r="457" spans="1:20" x14ac:dyDescent="0.2">
      <c r="A457" s="186" t="s">
        <v>387</v>
      </c>
      <c r="B457" s="175" t="s">
        <v>536</v>
      </c>
      <c r="C457" s="176" t="s">
        <v>116</v>
      </c>
      <c r="D457" s="168">
        <v>1</v>
      </c>
      <c r="E457" s="169">
        <v>0</v>
      </c>
      <c r="F457" s="169"/>
      <c r="G457" s="169"/>
      <c r="H457" s="192" t="str">
        <f t="shared" si="49"/>
        <v/>
      </c>
      <c r="I457" s="197">
        <v>612</v>
      </c>
      <c r="J457" s="27">
        <v>476</v>
      </c>
      <c r="K457" s="27">
        <v>29</v>
      </c>
      <c r="L457" s="178">
        <f t="shared" si="50"/>
        <v>6.0924369747899158E-2</v>
      </c>
      <c r="M457" s="198"/>
      <c r="N457" s="27">
        <v>102</v>
      </c>
      <c r="O457" s="195">
        <f t="shared" si="51"/>
        <v>0.17647058823529413</v>
      </c>
      <c r="P457" s="170">
        <f t="shared" si="52"/>
        <v>613</v>
      </c>
      <c r="Q457" s="171">
        <f t="shared" si="53"/>
        <v>476</v>
      </c>
      <c r="R457" s="171">
        <f t="shared" si="54"/>
        <v>102</v>
      </c>
      <c r="S457" s="187">
        <f t="shared" si="55"/>
        <v>0.17647058823529413</v>
      </c>
      <c r="T457" s="248"/>
    </row>
    <row r="458" spans="1:20" x14ac:dyDescent="0.2">
      <c r="A458" s="186" t="s">
        <v>387</v>
      </c>
      <c r="B458" s="175" t="s">
        <v>183</v>
      </c>
      <c r="C458" s="176" t="s">
        <v>184</v>
      </c>
      <c r="D458" s="168"/>
      <c r="E458" s="169"/>
      <c r="F458" s="169"/>
      <c r="G458" s="169"/>
      <c r="H458" s="192" t="str">
        <f t="shared" si="49"/>
        <v/>
      </c>
      <c r="I458" s="197">
        <v>78</v>
      </c>
      <c r="J458" s="27">
        <v>73</v>
      </c>
      <c r="K458" s="27">
        <v>2</v>
      </c>
      <c r="L458" s="178">
        <f t="shared" si="50"/>
        <v>2.7397260273972601E-2</v>
      </c>
      <c r="M458" s="198"/>
      <c r="N458" s="27">
        <v>1</v>
      </c>
      <c r="O458" s="195">
        <f t="shared" si="51"/>
        <v>1.3513513513513514E-2</v>
      </c>
      <c r="P458" s="170">
        <f t="shared" si="52"/>
        <v>78</v>
      </c>
      <c r="Q458" s="171">
        <f t="shared" si="53"/>
        <v>73</v>
      </c>
      <c r="R458" s="171">
        <f t="shared" si="54"/>
        <v>1</v>
      </c>
      <c r="S458" s="187">
        <f t="shared" si="55"/>
        <v>1.3513513513513514E-2</v>
      </c>
      <c r="T458" s="248"/>
    </row>
    <row r="459" spans="1:20" x14ac:dyDescent="0.2">
      <c r="A459" s="186" t="s">
        <v>387</v>
      </c>
      <c r="B459" s="175" t="s">
        <v>185</v>
      </c>
      <c r="C459" s="176" t="s">
        <v>186</v>
      </c>
      <c r="D459" s="168">
        <v>108</v>
      </c>
      <c r="E459" s="169">
        <v>95</v>
      </c>
      <c r="F459" s="169"/>
      <c r="G459" s="169">
        <v>6</v>
      </c>
      <c r="H459" s="192">
        <f t="shared" si="49"/>
        <v>5.9405940594059403E-2</v>
      </c>
      <c r="I459" s="197">
        <v>8728</v>
      </c>
      <c r="J459" s="27">
        <v>4436</v>
      </c>
      <c r="K459" s="27">
        <v>1228</v>
      </c>
      <c r="L459" s="178">
        <f t="shared" si="50"/>
        <v>0.2768259693417493</v>
      </c>
      <c r="M459" s="198"/>
      <c r="N459" s="27">
        <v>4118</v>
      </c>
      <c r="O459" s="195">
        <f t="shared" si="51"/>
        <v>0.48141220481646013</v>
      </c>
      <c r="P459" s="170">
        <f t="shared" si="52"/>
        <v>8836</v>
      </c>
      <c r="Q459" s="171">
        <f t="shared" si="53"/>
        <v>4531</v>
      </c>
      <c r="R459" s="171">
        <f t="shared" si="54"/>
        <v>4124</v>
      </c>
      <c r="S459" s="187">
        <f t="shared" si="55"/>
        <v>0.47648757943385328</v>
      </c>
      <c r="T459" s="248"/>
    </row>
    <row r="460" spans="1:20" x14ac:dyDescent="0.2">
      <c r="A460" s="186" t="s">
        <v>387</v>
      </c>
      <c r="B460" s="175" t="s">
        <v>187</v>
      </c>
      <c r="C460" s="176" t="s">
        <v>188</v>
      </c>
      <c r="D460" s="168"/>
      <c r="E460" s="169"/>
      <c r="F460" s="169"/>
      <c r="G460" s="169"/>
      <c r="H460" s="192" t="str">
        <f t="shared" si="49"/>
        <v/>
      </c>
      <c r="I460" s="197">
        <v>2089</v>
      </c>
      <c r="J460" s="27">
        <v>1224</v>
      </c>
      <c r="K460" s="27">
        <v>422</v>
      </c>
      <c r="L460" s="178">
        <f t="shared" si="50"/>
        <v>0.34477124183006536</v>
      </c>
      <c r="M460" s="198">
        <v>17</v>
      </c>
      <c r="N460" s="27">
        <v>858</v>
      </c>
      <c r="O460" s="195">
        <f t="shared" si="51"/>
        <v>0.40876607908527868</v>
      </c>
      <c r="P460" s="170">
        <f t="shared" si="52"/>
        <v>2089</v>
      </c>
      <c r="Q460" s="171">
        <f t="shared" si="53"/>
        <v>1241</v>
      </c>
      <c r="R460" s="171">
        <f t="shared" si="54"/>
        <v>858</v>
      </c>
      <c r="S460" s="187">
        <f t="shared" si="55"/>
        <v>0.40876607908527868</v>
      </c>
      <c r="T460" s="248"/>
    </row>
    <row r="461" spans="1:20" x14ac:dyDescent="0.2">
      <c r="A461" s="186" t="s">
        <v>387</v>
      </c>
      <c r="B461" s="175" t="s">
        <v>189</v>
      </c>
      <c r="C461" s="176" t="s">
        <v>190</v>
      </c>
      <c r="D461" s="168"/>
      <c r="E461" s="169"/>
      <c r="F461" s="169"/>
      <c r="G461" s="169"/>
      <c r="H461" s="192" t="str">
        <f t="shared" si="49"/>
        <v/>
      </c>
      <c r="I461" s="197">
        <v>52</v>
      </c>
      <c r="J461" s="27">
        <v>49</v>
      </c>
      <c r="K461" s="27">
        <v>27</v>
      </c>
      <c r="L461" s="178">
        <f t="shared" si="50"/>
        <v>0.55102040816326525</v>
      </c>
      <c r="M461" s="198"/>
      <c r="N461" s="27"/>
      <c r="O461" s="195">
        <f t="shared" si="51"/>
        <v>0</v>
      </c>
      <c r="P461" s="170">
        <f t="shared" si="52"/>
        <v>52</v>
      </c>
      <c r="Q461" s="171">
        <f t="shared" si="53"/>
        <v>49</v>
      </c>
      <c r="R461" s="171" t="str">
        <f t="shared" si="54"/>
        <v/>
      </c>
      <c r="S461" s="187" t="str">
        <f t="shared" si="55"/>
        <v/>
      </c>
      <c r="T461" s="248"/>
    </row>
    <row r="462" spans="1:20" x14ac:dyDescent="0.2">
      <c r="A462" s="186" t="s">
        <v>387</v>
      </c>
      <c r="B462" s="175" t="s">
        <v>193</v>
      </c>
      <c r="C462" s="176" t="s">
        <v>302</v>
      </c>
      <c r="D462" s="168"/>
      <c r="E462" s="169"/>
      <c r="F462" s="169"/>
      <c r="G462" s="169"/>
      <c r="H462" s="192" t="str">
        <f t="shared" si="49"/>
        <v/>
      </c>
      <c r="I462" s="197">
        <v>29</v>
      </c>
      <c r="J462" s="27">
        <v>25</v>
      </c>
      <c r="K462" s="27">
        <v>6</v>
      </c>
      <c r="L462" s="178">
        <f t="shared" si="50"/>
        <v>0.24</v>
      </c>
      <c r="M462" s="198"/>
      <c r="N462" s="27">
        <v>2</v>
      </c>
      <c r="O462" s="195">
        <f t="shared" si="51"/>
        <v>7.407407407407407E-2</v>
      </c>
      <c r="P462" s="170">
        <f t="shared" si="52"/>
        <v>29</v>
      </c>
      <c r="Q462" s="171">
        <f t="shared" si="53"/>
        <v>25</v>
      </c>
      <c r="R462" s="171">
        <f t="shared" si="54"/>
        <v>2</v>
      </c>
      <c r="S462" s="187">
        <f t="shared" si="55"/>
        <v>7.407407407407407E-2</v>
      </c>
      <c r="T462" s="248"/>
    </row>
    <row r="463" spans="1:20" x14ac:dyDescent="0.2">
      <c r="A463" s="186" t="s">
        <v>387</v>
      </c>
      <c r="B463" s="175" t="s">
        <v>538</v>
      </c>
      <c r="C463" s="176" t="s">
        <v>194</v>
      </c>
      <c r="D463" s="168"/>
      <c r="E463" s="169"/>
      <c r="F463" s="169"/>
      <c r="G463" s="169"/>
      <c r="H463" s="192" t="str">
        <f t="shared" si="49"/>
        <v/>
      </c>
      <c r="I463" s="197">
        <v>187</v>
      </c>
      <c r="J463" s="27">
        <v>181</v>
      </c>
      <c r="K463" s="27">
        <v>21</v>
      </c>
      <c r="L463" s="178">
        <f t="shared" si="50"/>
        <v>0.11602209944751381</v>
      </c>
      <c r="M463" s="198"/>
      <c r="N463" s="27"/>
      <c r="O463" s="195">
        <f t="shared" si="51"/>
        <v>0</v>
      </c>
      <c r="P463" s="170">
        <f t="shared" si="52"/>
        <v>187</v>
      </c>
      <c r="Q463" s="171">
        <f t="shared" si="53"/>
        <v>181</v>
      </c>
      <c r="R463" s="171" t="str">
        <f t="shared" si="54"/>
        <v/>
      </c>
      <c r="S463" s="187" t="str">
        <f t="shared" si="55"/>
        <v/>
      </c>
      <c r="T463" s="248"/>
    </row>
    <row r="464" spans="1:20" x14ac:dyDescent="0.2">
      <c r="A464" s="186" t="s">
        <v>387</v>
      </c>
      <c r="B464" s="175" t="s">
        <v>480</v>
      </c>
      <c r="C464" s="176" t="s">
        <v>195</v>
      </c>
      <c r="D464" s="168"/>
      <c r="E464" s="169"/>
      <c r="F464" s="169"/>
      <c r="G464" s="169"/>
      <c r="H464" s="192" t="str">
        <f t="shared" si="49"/>
        <v/>
      </c>
      <c r="I464" s="197">
        <v>1525</v>
      </c>
      <c r="J464" s="27">
        <v>1135</v>
      </c>
      <c r="K464" s="27">
        <v>293</v>
      </c>
      <c r="L464" s="178">
        <f t="shared" si="50"/>
        <v>0.25814977973568282</v>
      </c>
      <c r="M464" s="198">
        <v>94</v>
      </c>
      <c r="N464" s="27">
        <v>369</v>
      </c>
      <c r="O464" s="195">
        <f t="shared" si="51"/>
        <v>0.2309136420525657</v>
      </c>
      <c r="P464" s="170">
        <f t="shared" si="52"/>
        <v>1525</v>
      </c>
      <c r="Q464" s="171">
        <f t="shared" si="53"/>
        <v>1229</v>
      </c>
      <c r="R464" s="171">
        <f t="shared" si="54"/>
        <v>369</v>
      </c>
      <c r="S464" s="187">
        <f t="shared" si="55"/>
        <v>0.2309136420525657</v>
      </c>
      <c r="T464" s="248"/>
    </row>
    <row r="465" spans="1:20" x14ac:dyDescent="0.2">
      <c r="A465" s="186" t="s">
        <v>387</v>
      </c>
      <c r="B465" s="175" t="s">
        <v>196</v>
      </c>
      <c r="C465" s="176" t="s">
        <v>197</v>
      </c>
      <c r="D465" s="168">
        <v>1</v>
      </c>
      <c r="E465" s="169">
        <v>1</v>
      </c>
      <c r="F465" s="169"/>
      <c r="G465" s="169"/>
      <c r="H465" s="192">
        <f t="shared" si="49"/>
        <v>0</v>
      </c>
      <c r="I465" s="197">
        <v>38188</v>
      </c>
      <c r="J465" s="27">
        <v>35382</v>
      </c>
      <c r="K465" s="27">
        <v>12357</v>
      </c>
      <c r="L465" s="178">
        <f t="shared" si="50"/>
        <v>0.34924537900627439</v>
      </c>
      <c r="M465" s="198">
        <v>1</v>
      </c>
      <c r="N465" s="27">
        <v>2079</v>
      </c>
      <c r="O465" s="195">
        <f t="shared" si="51"/>
        <v>5.5496236186001816E-2</v>
      </c>
      <c r="P465" s="170">
        <f t="shared" si="52"/>
        <v>38189</v>
      </c>
      <c r="Q465" s="171">
        <f t="shared" si="53"/>
        <v>35384</v>
      </c>
      <c r="R465" s="171">
        <f t="shared" si="54"/>
        <v>2079</v>
      </c>
      <c r="S465" s="187">
        <f t="shared" si="55"/>
        <v>5.5494754824760427E-2</v>
      </c>
      <c r="T465" s="248"/>
    </row>
    <row r="466" spans="1:20" x14ac:dyDescent="0.2">
      <c r="A466" s="186" t="s">
        <v>387</v>
      </c>
      <c r="B466" s="175" t="s">
        <v>347</v>
      </c>
      <c r="C466" s="176" t="s">
        <v>348</v>
      </c>
      <c r="D466" s="168">
        <v>15</v>
      </c>
      <c r="E466" s="169">
        <v>11</v>
      </c>
      <c r="F466" s="169"/>
      <c r="G466" s="169"/>
      <c r="H466" s="192">
        <f t="shared" si="49"/>
        <v>0</v>
      </c>
      <c r="I466" s="197">
        <v>7097</v>
      </c>
      <c r="J466" s="27">
        <v>5240</v>
      </c>
      <c r="K466" s="27">
        <v>2343</v>
      </c>
      <c r="L466" s="178">
        <f t="shared" si="50"/>
        <v>0.44713740458015266</v>
      </c>
      <c r="M466" s="198"/>
      <c r="N466" s="27">
        <v>1763</v>
      </c>
      <c r="O466" s="195">
        <f t="shared" si="51"/>
        <v>0.25174925032129086</v>
      </c>
      <c r="P466" s="170">
        <f t="shared" si="52"/>
        <v>7112</v>
      </c>
      <c r="Q466" s="171">
        <f t="shared" si="53"/>
        <v>5251</v>
      </c>
      <c r="R466" s="171">
        <f t="shared" si="54"/>
        <v>1763</v>
      </c>
      <c r="S466" s="187">
        <f t="shared" si="55"/>
        <v>0.25135443398916452</v>
      </c>
      <c r="T466" s="248"/>
    </row>
    <row r="467" spans="1:20" x14ac:dyDescent="0.2">
      <c r="A467" s="186" t="s">
        <v>387</v>
      </c>
      <c r="B467" s="175" t="s">
        <v>200</v>
      </c>
      <c r="C467" s="176" t="s">
        <v>201</v>
      </c>
      <c r="D467" s="168">
        <v>2</v>
      </c>
      <c r="E467" s="169">
        <v>1</v>
      </c>
      <c r="F467" s="169"/>
      <c r="G467" s="169"/>
      <c r="H467" s="192">
        <f t="shared" si="49"/>
        <v>0</v>
      </c>
      <c r="I467" s="197">
        <v>95515</v>
      </c>
      <c r="J467" s="27">
        <v>64209</v>
      </c>
      <c r="K467" s="27">
        <v>25757</v>
      </c>
      <c r="L467" s="178">
        <f t="shared" si="50"/>
        <v>0.40114314192714418</v>
      </c>
      <c r="M467" s="198">
        <v>73</v>
      </c>
      <c r="N467" s="27">
        <v>25845</v>
      </c>
      <c r="O467" s="195">
        <f t="shared" si="51"/>
        <v>0.28676201360302683</v>
      </c>
      <c r="P467" s="170">
        <f t="shared" si="52"/>
        <v>95517</v>
      </c>
      <c r="Q467" s="171">
        <f t="shared" si="53"/>
        <v>64283</v>
      </c>
      <c r="R467" s="171">
        <f t="shared" si="54"/>
        <v>25845</v>
      </c>
      <c r="S467" s="187">
        <f t="shared" si="55"/>
        <v>0.2867588318835434</v>
      </c>
      <c r="T467" s="248"/>
    </row>
    <row r="468" spans="1:20" x14ac:dyDescent="0.2">
      <c r="A468" s="186" t="s">
        <v>387</v>
      </c>
      <c r="B468" s="175" t="s">
        <v>550</v>
      </c>
      <c r="C468" s="176" t="s">
        <v>202</v>
      </c>
      <c r="D468" s="168">
        <v>11</v>
      </c>
      <c r="E468" s="169">
        <v>7</v>
      </c>
      <c r="F468" s="169"/>
      <c r="G468" s="169">
        <v>3</v>
      </c>
      <c r="H468" s="192">
        <f t="shared" si="49"/>
        <v>0.3</v>
      </c>
      <c r="I468" s="197">
        <v>39599</v>
      </c>
      <c r="J468" s="27">
        <v>31865</v>
      </c>
      <c r="K468" s="27">
        <v>21788</v>
      </c>
      <c r="L468" s="178">
        <f t="shared" si="50"/>
        <v>0.6837596108583085</v>
      </c>
      <c r="M468" s="198">
        <v>17</v>
      </c>
      <c r="N468" s="27">
        <v>5803</v>
      </c>
      <c r="O468" s="195">
        <f t="shared" si="51"/>
        <v>0.1539869974791031</v>
      </c>
      <c r="P468" s="170">
        <f t="shared" si="52"/>
        <v>39610</v>
      </c>
      <c r="Q468" s="171">
        <f t="shared" si="53"/>
        <v>31889</v>
      </c>
      <c r="R468" s="171">
        <f t="shared" si="54"/>
        <v>5806</v>
      </c>
      <c r="S468" s="187">
        <f t="shared" si="55"/>
        <v>0.15402573285581642</v>
      </c>
      <c r="T468" s="248"/>
    </row>
    <row r="469" spans="1:20" x14ac:dyDescent="0.2">
      <c r="A469" s="186" t="s">
        <v>387</v>
      </c>
      <c r="B469" s="175" t="s">
        <v>550</v>
      </c>
      <c r="C469" s="176" t="s">
        <v>203</v>
      </c>
      <c r="D469" s="168">
        <v>93</v>
      </c>
      <c r="E469" s="169">
        <v>73</v>
      </c>
      <c r="F469" s="169"/>
      <c r="G469" s="169">
        <v>3</v>
      </c>
      <c r="H469" s="192">
        <f t="shared" si="49"/>
        <v>3.9473684210526314E-2</v>
      </c>
      <c r="I469" s="197">
        <v>75515</v>
      </c>
      <c r="J469" s="27">
        <v>62000</v>
      </c>
      <c r="K469" s="27">
        <v>30981</v>
      </c>
      <c r="L469" s="178">
        <f t="shared" si="50"/>
        <v>0.49969354838709679</v>
      </c>
      <c r="M469" s="198">
        <v>15</v>
      </c>
      <c r="N469" s="27">
        <v>9632</v>
      </c>
      <c r="O469" s="195">
        <f t="shared" si="51"/>
        <v>0.13443689198431197</v>
      </c>
      <c r="P469" s="170">
        <f t="shared" si="52"/>
        <v>75608</v>
      </c>
      <c r="Q469" s="171">
        <f t="shared" si="53"/>
        <v>62088</v>
      </c>
      <c r="R469" s="171">
        <f t="shared" si="54"/>
        <v>9635</v>
      </c>
      <c r="S469" s="187">
        <f t="shared" si="55"/>
        <v>0.13433626591191111</v>
      </c>
      <c r="T469" s="248"/>
    </row>
    <row r="470" spans="1:20" x14ac:dyDescent="0.2">
      <c r="A470" s="186" t="s">
        <v>387</v>
      </c>
      <c r="B470" s="175" t="s">
        <v>204</v>
      </c>
      <c r="C470" s="176" t="s">
        <v>205</v>
      </c>
      <c r="D470" s="168"/>
      <c r="E470" s="169"/>
      <c r="F470" s="169"/>
      <c r="G470" s="169"/>
      <c r="H470" s="192" t="str">
        <f t="shared" si="49"/>
        <v/>
      </c>
      <c r="I470" s="197">
        <v>3017</v>
      </c>
      <c r="J470" s="27">
        <v>2606</v>
      </c>
      <c r="K470" s="27">
        <v>582</v>
      </c>
      <c r="L470" s="178">
        <f t="shared" si="50"/>
        <v>0.22333077513430544</v>
      </c>
      <c r="M470" s="198"/>
      <c r="N470" s="27">
        <v>342</v>
      </c>
      <c r="O470" s="195">
        <f t="shared" si="51"/>
        <v>0.11601085481682497</v>
      </c>
      <c r="P470" s="170">
        <f t="shared" si="52"/>
        <v>3017</v>
      </c>
      <c r="Q470" s="171">
        <f t="shared" si="53"/>
        <v>2606</v>
      </c>
      <c r="R470" s="171">
        <f t="shared" si="54"/>
        <v>342</v>
      </c>
      <c r="S470" s="187">
        <f t="shared" si="55"/>
        <v>0.11601085481682497</v>
      </c>
      <c r="T470" s="248"/>
    </row>
    <row r="471" spans="1:20" x14ac:dyDescent="0.2">
      <c r="A471" s="186" t="s">
        <v>387</v>
      </c>
      <c r="B471" s="175" t="s">
        <v>206</v>
      </c>
      <c r="C471" s="176" t="s">
        <v>484</v>
      </c>
      <c r="D471" s="168"/>
      <c r="E471" s="169"/>
      <c r="F471" s="169"/>
      <c r="G471" s="169"/>
      <c r="H471" s="192" t="str">
        <f t="shared" si="49"/>
        <v/>
      </c>
      <c r="I471" s="197">
        <v>36</v>
      </c>
      <c r="J471" s="27">
        <v>37</v>
      </c>
      <c r="K471" s="27">
        <v>10</v>
      </c>
      <c r="L471" s="178">
        <f t="shared" si="50"/>
        <v>0.27027027027027029</v>
      </c>
      <c r="M471" s="198">
        <v>6</v>
      </c>
      <c r="N471" s="27">
        <v>16</v>
      </c>
      <c r="O471" s="195">
        <f t="shared" si="51"/>
        <v>0.2711864406779661</v>
      </c>
      <c r="P471" s="170">
        <f t="shared" si="52"/>
        <v>36</v>
      </c>
      <c r="Q471" s="171">
        <f t="shared" si="53"/>
        <v>43</v>
      </c>
      <c r="R471" s="171">
        <f t="shared" si="54"/>
        <v>16</v>
      </c>
      <c r="S471" s="187">
        <f t="shared" si="55"/>
        <v>0.2711864406779661</v>
      </c>
      <c r="T471" s="248"/>
    </row>
    <row r="472" spans="1:20" ht="29" x14ac:dyDescent="0.2">
      <c r="A472" s="186" t="s">
        <v>387</v>
      </c>
      <c r="B472" s="175" t="s">
        <v>209</v>
      </c>
      <c r="C472" s="176" t="s">
        <v>210</v>
      </c>
      <c r="D472" s="168">
        <v>25</v>
      </c>
      <c r="E472" s="169">
        <v>21</v>
      </c>
      <c r="F472" s="169"/>
      <c r="G472" s="169">
        <v>1</v>
      </c>
      <c r="H472" s="192">
        <f t="shared" si="49"/>
        <v>4.5454545454545456E-2</v>
      </c>
      <c r="I472" s="197">
        <v>21935</v>
      </c>
      <c r="J472" s="27">
        <v>17606</v>
      </c>
      <c r="K472" s="27">
        <v>7654</v>
      </c>
      <c r="L472" s="178">
        <f t="shared" si="50"/>
        <v>0.4347381574463251</v>
      </c>
      <c r="M472" s="198">
        <v>124</v>
      </c>
      <c r="N472" s="27">
        <v>4056</v>
      </c>
      <c r="O472" s="195">
        <f t="shared" si="51"/>
        <v>0.18617460754613055</v>
      </c>
      <c r="P472" s="170">
        <f t="shared" si="52"/>
        <v>21960</v>
      </c>
      <c r="Q472" s="171">
        <f t="shared" si="53"/>
        <v>17751</v>
      </c>
      <c r="R472" s="171">
        <f t="shared" si="54"/>
        <v>4057</v>
      </c>
      <c r="S472" s="187">
        <f t="shared" si="55"/>
        <v>0.18603264856933235</v>
      </c>
      <c r="T472" s="248"/>
    </row>
    <row r="473" spans="1:20" x14ac:dyDescent="0.2">
      <c r="A473" s="186" t="s">
        <v>387</v>
      </c>
      <c r="B473" s="175" t="s">
        <v>212</v>
      </c>
      <c r="C473" s="176" t="s">
        <v>214</v>
      </c>
      <c r="D473" s="168">
        <v>335</v>
      </c>
      <c r="E473" s="169">
        <v>313</v>
      </c>
      <c r="F473" s="169"/>
      <c r="G473" s="169">
        <v>16</v>
      </c>
      <c r="H473" s="192">
        <f t="shared" si="49"/>
        <v>4.8632218844984802E-2</v>
      </c>
      <c r="I473" s="197">
        <v>91702</v>
      </c>
      <c r="J473" s="27">
        <v>83021</v>
      </c>
      <c r="K473" s="27">
        <v>10987</v>
      </c>
      <c r="L473" s="178">
        <f t="shared" si="50"/>
        <v>0.13234001035882487</v>
      </c>
      <c r="M473" s="198">
        <v>11</v>
      </c>
      <c r="N473" s="27">
        <v>3552</v>
      </c>
      <c r="O473" s="195">
        <f t="shared" si="51"/>
        <v>4.102374572669315E-2</v>
      </c>
      <c r="P473" s="170">
        <f t="shared" si="52"/>
        <v>92037</v>
      </c>
      <c r="Q473" s="171">
        <f t="shared" si="53"/>
        <v>83345</v>
      </c>
      <c r="R473" s="171">
        <f t="shared" si="54"/>
        <v>3568</v>
      </c>
      <c r="S473" s="187">
        <f t="shared" si="55"/>
        <v>4.105254679967324E-2</v>
      </c>
      <c r="T473" s="248"/>
    </row>
    <row r="474" spans="1:20" x14ac:dyDescent="0.2">
      <c r="A474" s="186" t="s">
        <v>387</v>
      </c>
      <c r="B474" s="175" t="s">
        <v>216</v>
      </c>
      <c r="C474" s="176" t="s">
        <v>304</v>
      </c>
      <c r="D474" s="168">
        <v>1</v>
      </c>
      <c r="E474" s="169"/>
      <c r="F474" s="169"/>
      <c r="G474" s="169"/>
      <c r="H474" s="192" t="str">
        <f t="shared" si="49"/>
        <v/>
      </c>
      <c r="I474" s="197">
        <v>65</v>
      </c>
      <c r="J474" s="27">
        <v>56</v>
      </c>
      <c r="K474" s="27">
        <v>1</v>
      </c>
      <c r="L474" s="178">
        <f t="shared" si="50"/>
        <v>1.7857142857142856E-2</v>
      </c>
      <c r="M474" s="198"/>
      <c r="N474" s="27">
        <v>1</v>
      </c>
      <c r="O474" s="195">
        <f t="shared" si="51"/>
        <v>1.7543859649122806E-2</v>
      </c>
      <c r="P474" s="170">
        <f t="shared" si="52"/>
        <v>66</v>
      </c>
      <c r="Q474" s="171">
        <f t="shared" si="53"/>
        <v>56</v>
      </c>
      <c r="R474" s="171">
        <f t="shared" si="54"/>
        <v>1</v>
      </c>
      <c r="S474" s="187">
        <f t="shared" si="55"/>
        <v>1.7543859649122806E-2</v>
      </c>
      <c r="T474" s="248"/>
    </row>
    <row r="475" spans="1:20" x14ac:dyDescent="0.2">
      <c r="A475" s="186" t="s">
        <v>387</v>
      </c>
      <c r="B475" s="175" t="s">
        <v>217</v>
      </c>
      <c r="C475" s="176" t="s">
        <v>223</v>
      </c>
      <c r="D475" s="168">
        <v>247</v>
      </c>
      <c r="E475" s="169">
        <v>152</v>
      </c>
      <c r="F475" s="169"/>
      <c r="G475" s="169"/>
      <c r="H475" s="192">
        <f t="shared" si="49"/>
        <v>0</v>
      </c>
      <c r="I475" s="197">
        <v>39817</v>
      </c>
      <c r="J475" s="27">
        <v>31774</v>
      </c>
      <c r="K475" s="27">
        <v>5226</v>
      </c>
      <c r="L475" s="178">
        <f t="shared" si="50"/>
        <v>0.16447409831938062</v>
      </c>
      <c r="M475" s="198">
        <v>70</v>
      </c>
      <c r="N475" s="27">
        <v>2227</v>
      </c>
      <c r="O475" s="195">
        <f t="shared" si="51"/>
        <v>6.5363505620615769E-2</v>
      </c>
      <c r="P475" s="170">
        <f t="shared" si="52"/>
        <v>40064</v>
      </c>
      <c r="Q475" s="171">
        <f t="shared" si="53"/>
        <v>31996</v>
      </c>
      <c r="R475" s="171">
        <f t="shared" si="54"/>
        <v>2227</v>
      </c>
      <c r="S475" s="187">
        <f t="shared" si="55"/>
        <v>6.5073196388393775E-2</v>
      </c>
      <c r="T475" s="248"/>
    </row>
    <row r="476" spans="1:20" x14ac:dyDescent="0.2">
      <c r="A476" s="186" t="s">
        <v>387</v>
      </c>
      <c r="B476" s="175" t="s">
        <v>224</v>
      </c>
      <c r="C476" s="176" t="s">
        <v>225</v>
      </c>
      <c r="D476" s="168"/>
      <c r="E476" s="169"/>
      <c r="F476" s="169"/>
      <c r="G476" s="169"/>
      <c r="H476" s="192" t="str">
        <f t="shared" si="49"/>
        <v/>
      </c>
      <c r="I476" s="197">
        <v>6910</v>
      </c>
      <c r="J476" s="27">
        <v>5866</v>
      </c>
      <c r="K476" s="27">
        <v>584</v>
      </c>
      <c r="L476" s="178">
        <f t="shared" si="50"/>
        <v>9.9556767814524383E-2</v>
      </c>
      <c r="M476" s="198">
        <v>106</v>
      </c>
      <c r="N476" s="27">
        <v>901</v>
      </c>
      <c r="O476" s="195">
        <f t="shared" si="51"/>
        <v>0.1310926815073476</v>
      </c>
      <c r="P476" s="170">
        <f t="shared" si="52"/>
        <v>6910</v>
      </c>
      <c r="Q476" s="171">
        <f t="shared" si="53"/>
        <v>5972</v>
      </c>
      <c r="R476" s="171">
        <f t="shared" si="54"/>
        <v>901</v>
      </c>
      <c r="S476" s="187">
        <f t="shared" si="55"/>
        <v>0.1310926815073476</v>
      </c>
      <c r="T476" s="248"/>
    </row>
    <row r="477" spans="1:20" x14ac:dyDescent="0.2">
      <c r="A477" s="186" t="s">
        <v>387</v>
      </c>
      <c r="B477" s="175" t="s">
        <v>560</v>
      </c>
      <c r="C477" s="176" t="s">
        <v>561</v>
      </c>
      <c r="D477" s="168"/>
      <c r="E477" s="169"/>
      <c r="F477" s="169"/>
      <c r="G477" s="169"/>
      <c r="H477" s="192" t="str">
        <f t="shared" si="49"/>
        <v/>
      </c>
      <c r="I477" s="197">
        <v>50</v>
      </c>
      <c r="J477" s="27">
        <v>45</v>
      </c>
      <c r="K477" s="27">
        <v>7</v>
      </c>
      <c r="L477" s="178">
        <f t="shared" si="50"/>
        <v>0.15555555555555556</v>
      </c>
      <c r="M477" s="198"/>
      <c r="N477" s="27">
        <v>2</v>
      </c>
      <c r="O477" s="195">
        <f t="shared" si="51"/>
        <v>4.2553191489361701E-2</v>
      </c>
      <c r="P477" s="170">
        <f t="shared" si="52"/>
        <v>50</v>
      </c>
      <c r="Q477" s="171">
        <f t="shared" si="53"/>
        <v>45</v>
      </c>
      <c r="R477" s="171">
        <f t="shared" si="54"/>
        <v>2</v>
      </c>
      <c r="S477" s="187">
        <f t="shared" si="55"/>
        <v>4.2553191489361701E-2</v>
      </c>
      <c r="T477" s="248"/>
    </row>
    <row r="478" spans="1:20" x14ac:dyDescent="0.2">
      <c r="A478" s="186" t="s">
        <v>387</v>
      </c>
      <c r="B478" s="175" t="s">
        <v>226</v>
      </c>
      <c r="C478" s="176" t="s">
        <v>227</v>
      </c>
      <c r="D478" s="168"/>
      <c r="E478" s="169"/>
      <c r="F478" s="169"/>
      <c r="G478" s="169"/>
      <c r="H478" s="192" t="str">
        <f t="shared" si="49"/>
        <v/>
      </c>
      <c r="I478" s="197">
        <v>10</v>
      </c>
      <c r="J478" s="27">
        <v>8</v>
      </c>
      <c r="K478" s="27">
        <v>1</v>
      </c>
      <c r="L478" s="178">
        <f t="shared" si="50"/>
        <v>0.125</v>
      </c>
      <c r="M478" s="198"/>
      <c r="N478" s="27"/>
      <c r="O478" s="195">
        <f t="shared" si="51"/>
        <v>0</v>
      </c>
      <c r="P478" s="170">
        <f t="shared" si="52"/>
        <v>10</v>
      </c>
      <c r="Q478" s="171">
        <f t="shared" si="53"/>
        <v>8</v>
      </c>
      <c r="R478" s="171" t="str">
        <f t="shared" si="54"/>
        <v/>
      </c>
      <c r="S478" s="187" t="str">
        <f t="shared" si="55"/>
        <v/>
      </c>
      <c r="T478" s="248"/>
    </row>
    <row r="479" spans="1:20" x14ac:dyDescent="0.2">
      <c r="A479" s="186" t="s">
        <v>387</v>
      </c>
      <c r="B479" s="175" t="s">
        <v>539</v>
      </c>
      <c r="C479" s="176" t="s">
        <v>228</v>
      </c>
      <c r="D479" s="168">
        <v>4</v>
      </c>
      <c r="E479" s="169">
        <v>2</v>
      </c>
      <c r="F479" s="169"/>
      <c r="G479" s="169">
        <v>1</v>
      </c>
      <c r="H479" s="192">
        <f t="shared" si="49"/>
        <v>0.33333333333333331</v>
      </c>
      <c r="I479" s="197">
        <v>20381</v>
      </c>
      <c r="J479" s="27">
        <v>18738</v>
      </c>
      <c r="K479" s="27">
        <v>2207</v>
      </c>
      <c r="L479" s="178">
        <f t="shared" si="50"/>
        <v>0.11778204717685986</v>
      </c>
      <c r="M479" s="198">
        <v>590</v>
      </c>
      <c r="N479" s="27">
        <v>1046</v>
      </c>
      <c r="O479" s="195">
        <f t="shared" si="51"/>
        <v>5.1339943064690294E-2</v>
      </c>
      <c r="P479" s="170">
        <f t="shared" si="52"/>
        <v>20385</v>
      </c>
      <c r="Q479" s="171">
        <f t="shared" si="53"/>
        <v>19330</v>
      </c>
      <c r="R479" s="171">
        <f t="shared" si="54"/>
        <v>1047</v>
      </c>
      <c r="S479" s="187">
        <f t="shared" si="55"/>
        <v>5.1381459488639154E-2</v>
      </c>
      <c r="T479" s="248"/>
    </row>
    <row r="480" spans="1:20" x14ac:dyDescent="0.2">
      <c r="A480" s="186" t="s">
        <v>387</v>
      </c>
      <c r="B480" s="175" t="s">
        <v>539</v>
      </c>
      <c r="C480" s="176" t="s">
        <v>229</v>
      </c>
      <c r="D480" s="168">
        <v>8</v>
      </c>
      <c r="E480" s="169">
        <v>5</v>
      </c>
      <c r="F480" s="169"/>
      <c r="G480" s="169">
        <v>2</v>
      </c>
      <c r="H480" s="192">
        <f t="shared" si="49"/>
        <v>0.2857142857142857</v>
      </c>
      <c r="I480" s="197">
        <v>20555</v>
      </c>
      <c r="J480" s="27">
        <v>17007</v>
      </c>
      <c r="K480" s="27">
        <v>1601</v>
      </c>
      <c r="L480" s="178">
        <f t="shared" si="50"/>
        <v>9.4137708002587167E-2</v>
      </c>
      <c r="M480" s="198">
        <v>594</v>
      </c>
      <c r="N480" s="27">
        <v>2639</v>
      </c>
      <c r="O480" s="195">
        <f t="shared" si="51"/>
        <v>0.13038537549407114</v>
      </c>
      <c r="P480" s="170">
        <f t="shared" si="52"/>
        <v>20563</v>
      </c>
      <c r="Q480" s="171">
        <f t="shared" si="53"/>
        <v>17606</v>
      </c>
      <c r="R480" s="171">
        <f t="shared" si="54"/>
        <v>2641</v>
      </c>
      <c r="S480" s="187">
        <f t="shared" si="55"/>
        <v>0.13043907739418184</v>
      </c>
      <c r="T480" s="248"/>
    </row>
    <row r="481" spans="1:20" ht="16" thickBot="1" x14ac:dyDescent="0.25">
      <c r="A481" s="186" t="s">
        <v>387</v>
      </c>
      <c r="B481" s="175" t="s">
        <v>231</v>
      </c>
      <c r="C481" s="176" t="s">
        <v>232</v>
      </c>
      <c r="D481" s="236"/>
      <c r="E481" s="237"/>
      <c r="F481" s="237"/>
      <c r="G481" s="237"/>
      <c r="H481" s="192" t="str">
        <f t="shared" si="49"/>
        <v/>
      </c>
      <c r="I481" s="197">
        <v>2246</v>
      </c>
      <c r="J481" s="27">
        <v>1990</v>
      </c>
      <c r="K481" s="27">
        <v>280</v>
      </c>
      <c r="L481" s="178">
        <f t="shared" si="50"/>
        <v>0.1407035175879397</v>
      </c>
      <c r="M481" s="198"/>
      <c r="N481" s="27">
        <v>190</v>
      </c>
      <c r="O481" s="195">
        <f t="shared" si="51"/>
        <v>8.7155963302752298E-2</v>
      </c>
      <c r="P481" s="170">
        <f t="shared" si="52"/>
        <v>2246</v>
      </c>
      <c r="Q481" s="171">
        <f t="shared" si="53"/>
        <v>1990</v>
      </c>
      <c r="R481" s="171">
        <f t="shared" si="54"/>
        <v>190</v>
      </c>
      <c r="S481" s="187">
        <f t="shared" si="55"/>
        <v>8.7155963302752298E-2</v>
      </c>
      <c r="T481" s="248"/>
    </row>
    <row r="482" spans="1:20" x14ac:dyDescent="0.2">
      <c r="A482" s="186" t="s">
        <v>392</v>
      </c>
      <c r="B482" s="175" t="s">
        <v>0</v>
      </c>
      <c r="C482" s="176" t="s">
        <v>1</v>
      </c>
      <c r="D482" s="168">
        <v>0</v>
      </c>
      <c r="E482" s="169">
        <v>0</v>
      </c>
      <c r="F482" s="169">
        <v>0</v>
      </c>
      <c r="G482" s="169">
        <v>0</v>
      </c>
      <c r="H482" s="192" t="str">
        <f t="shared" si="49"/>
        <v/>
      </c>
      <c r="I482" s="234">
        <v>89</v>
      </c>
      <c r="J482" s="138">
        <v>30</v>
      </c>
      <c r="K482" s="138">
        <v>29</v>
      </c>
      <c r="L482" s="178">
        <f t="shared" si="50"/>
        <v>0.96666666666666667</v>
      </c>
      <c r="M482" s="235">
        <v>47</v>
      </c>
      <c r="N482" s="138">
        <v>12</v>
      </c>
      <c r="O482" s="195">
        <f t="shared" si="51"/>
        <v>0.1348314606741573</v>
      </c>
      <c r="P482" s="170">
        <f t="shared" si="52"/>
        <v>89</v>
      </c>
      <c r="Q482" s="171">
        <f t="shared" si="53"/>
        <v>77</v>
      </c>
      <c r="R482" s="171">
        <f t="shared" si="54"/>
        <v>12</v>
      </c>
      <c r="S482" s="187">
        <f t="shared" si="55"/>
        <v>0.1348314606741573</v>
      </c>
      <c r="T482" s="248"/>
    </row>
    <row r="483" spans="1:20" x14ac:dyDescent="0.2">
      <c r="A483" s="186" t="s">
        <v>392</v>
      </c>
      <c r="B483" s="175" t="s">
        <v>2</v>
      </c>
      <c r="C483" s="176" t="s">
        <v>3</v>
      </c>
      <c r="D483" s="168">
        <v>0</v>
      </c>
      <c r="E483" s="169">
        <v>0</v>
      </c>
      <c r="F483" s="169">
        <v>0</v>
      </c>
      <c r="G483" s="169">
        <v>0</v>
      </c>
      <c r="H483" s="192" t="str">
        <f t="shared" si="49"/>
        <v/>
      </c>
      <c r="I483" s="234">
        <v>6096</v>
      </c>
      <c r="J483" s="138">
        <v>2860</v>
      </c>
      <c r="K483" s="138">
        <v>1414</v>
      </c>
      <c r="L483" s="178">
        <f t="shared" si="50"/>
        <v>0.4944055944055944</v>
      </c>
      <c r="M483" s="235">
        <v>43</v>
      </c>
      <c r="N483" s="138">
        <v>2846</v>
      </c>
      <c r="O483" s="195">
        <f t="shared" si="51"/>
        <v>0.49504261610714906</v>
      </c>
      <c r="P483" s="170">
        <f t="shared" si="52"/>
        <v>6096</v>
      </c>
      <c r="Q483" s="171">
        <f t="shared" si="53"/>
        <v>2903</v>
      </c>
      <c r="R483" s="171">
        <f t="shared" si="54"/>
        <v>2846</v>
      </c>
      <c r="S483" s="187">
        <f t="shared" si="55"/>
        <v>0.49504261610714906</v>
      </c>
      <c r="T483" s="248"/>
    </row>
    <row r="484" spans="1:20" x14ac:dyDescent="0.2">
      <c r="A484" s="186" t="s">
        <v>392</v>
      </c>
      <c r="B484" s="175" t="s">
        <v>4</v>
      </c>
      <c r="C484" s="176" t="s">
        <v>5</v>
      </c>
      <c r="D484" s="168">
        <v>6</v>
      </c>
      <c r="E484" s="169">
        <v>6</v>
      </c>
      <c r="F484" s="169">
        <v>2</v>
      </c>
      <c r="G484" s="169">
        <v>0</v>
      </c>
      <c r="H484" s="192">
        <f t="shared" si="49"/>
        <v>0</v>
      </c>
      <c r="I484" s="234">
        <v>2582</v>
      </c>
      <c r="J484" s="138">
        <v>1312</v>
      </c>
      <c r="K484" s="138">
        <v>427</v>
      </c>
      <c r="L484" s="178">
        <f t="shared" si="50"/>
        <v>0.32545731707317072</v>
      </c>
      <c r="M484" s="235">
        <v>0</v>
      </c>
      <c r="N484" s="138">
        <v>1225</v>
      </c>
      <c r="O484" s="195">
        <f t="shared" si="51"/>
        <v>0.48285376428852977</v>
      </c>
      <c r="P484" s="170">
        <f t="shared" si="52"/>
        <v>2588</v>
      </c>
      <c r="Q484" s="171">
        <f t="shared" si="53"/>
        <v>1318</v>
      </c>
      <c r="R484" s="171">
        <f t="shared" si="54"/>
        <v>1225</v>
      </c>
      <c r="S484" s="187">
        <f t="shared" si="55"/>
        <v>0.48171451042076285</v>
      </c>
      <c r="T484" s="248"/>
    </row>
    <row r="485" spans="1:20" x14ac:dyDescent="0.2">
      <c r="A485" s="186" t="s">
        <v>392</v>
      </c>
      <c r="B485" s="175" t="s">
        <v>6</v>
      </c>
      <c r="C485" s="176" t="s">
        <v>7</v>
      </c>
      <c r="D485" s="168">
        <v>1</v>
      </c>
      <c r="E485" s="169">
        <v>1</v>
      </c>
      <c r="F485" s="169">
        <v>1</v>
      </c>
      <c r="G485" s="169">
        <v>0</v>
      </c>
      <c r="H485" s="192">
        <f t="shared" si="49"/>
        <v>0</v>
      </c>
      <c r="I485" s="234">
        <v>50</v>
      </c>
      <c r="J485" s="138">
        <v>42</v>
      </c>
      <c r="K485" s="138">
        <v>42</v>
      </c>
      <c r="L485" s="178">
        <f t="shared" si="50"/>
        <v>1</v>
      </c>
      <c r="M485" s="235">
        <v>0</v>
      </c>
      <c r="N485" s="138">
        <v>7</v>
      </c>
      <c r="O485" s="195">
        <f t="shared" si="51"/>
        <v>0.14285714285714285</v>
      </c>
      <c r="P485" s="170">
        <f t="shared" si="52"/>
        <v>51</v>
      </c>
      <c r="Q485" s="171">
        <f t="shared" si="53"/>
        <v>43</v>
      </c>
      <c r="R485" s="171">
        <f t="shared" si="54"/>
        <v>7</v>
      </c>
      <c r="S485" s="187">
        <f t="shared" si="55"/>
        <v>0.14000000000000001</v>
      </c>
      <c r="T485" s="248"/>
    </row>
    <row r="486" spans="1:20" x14ac:dyDescent="0.2">
      <c r="A486" s="186" t="s">
        <v>392</v>
      </c>
      <c r="B486" s="175" t="s">
        <v>308</v>
      </c>
      <c r="C486" s="176" t="s">
        <v>309</v>
      </c>
      <c r="D486" s="168">
        <v>0</v>
      </c>
      <c r="E486" s="169">
        <v>0</v>
      </c>
      <c r="F486" s="169">
        <v>0</v>
      </c>
      <c r="G486" s="169">
        <v>0</v>
      </c>
      <c r="H486" s="192" t="str">
        <f t="shared" si="49"/>
        <v/>
      </c>
      <c r="I486" s="234">
        <v>9324</v>
      </c>
      <c r="J486" s="138">
        <v>8676</v>
      </c>
      <c r="K486" s="138">
        <v>6821</v>
      </c>
      <c r="L486" s="178">
        <f t="shared" si="50"/>
        <v>0.78619179345320422</v>
      </c>
      <c r="M486" s="235">
        <v>10</v>
      </c>
      <c r="N486" s="138">
        <v>605</v>
      </c>
      <c r="O486" s="195">
        <f t="shared" si="51"/>
        <v>6.5116779679259496E-2</v>
      </c>
      <c r="P486" s="170">
        <f t="shared" si="52"/>
        <v>9324</v>
      </c>
      <c r="Q486" s="171">
        <f t="shared" si="53"/>
        <v>8686</v>
      </c>
      <c r="R486" s="171">
        <f t="shared" si="54"/>
        <v>605</v>
      </c>
      <c r="S486" s="187">
        <f t="shared" si="55"/>
        <v>6.5116779679259496E-2</v>
      </c>
      <c r="T486" s="248"/>
    </row>
    <row r="487" spans="1:20" x14ac:dyDescent="0.2">
      <c r="A487" s="186" t="s">
        <v>392</v>
      </c>
      <c r="B487" s="175" t="s">
        <v>8</v>
      </c>
      <c r="C487" s="176" t="s">
        <v>9</v>
      </c>
      <c r="D487" s="168">
        <v>0</v>
      </c>
      <c r="E487" s="169">
        <v>0</v>
      </c>
      <c r="F487" s="169">
        <v>0</v>
      </c>
      <c r="G487" s="169">
        <v>0</v>
      </c>
      <c r="H487" s="192" t="str">
        <f t="shared" si="49"/>
        <v/>
      </c>
      <c r="I487" s="234">
        <v>1</v>
      </c>
      <c r="J487" s="138">
        <v>1</v>
      </c>
      <c r="K487" s="138">
        <v>1</v>
      </c>
      <c r="L487" s="178">
        <f t="shared" si="50"/>
        <v>1</v>
      </c>
      <c r="M487" s="235">
        <v>0</v>
      </c>
      <c r="N487" s="138">
        <v>0</v>
      </c>
      <c r="O487" s="195">
        <f t="shared" si="51"/>
        <v>0</v>
      </c>
      <c r="P487" s="170">
        <f t="shared" si="52"/>
        <v>1</v>
      </c>
      <c r="Q487" s="171">
        <f t="shared" si="53"/>
        <v>1</v>
      </c>
      <c r="R487" s="171" t="str">
        <f t="shared" si="54"/>
        <v/>
      </c>
      <c r="S487" s="187" t="str">
        <f t="shared" si="55"/>
        <v/>
      </c>
      <c r="T487" s="248"/>
    </row>
    <row r="488" spans="1:20" x14ac:dyDescent="0.2">
      <c r="A488" s="186" t="s">
        <v>392</v>
      </c>
      <c r="B488" s="175" t="s">
        <v>8</v>
      </c>
      <c r="C488" s="176" t="s">
        <v>10</v>
      </c>
      <c r="D488" s="168">
        <v>0</v>
      </c>
      <c r="E488" s="169">
        <v>0</v>
      </c>
      <c r="F488" s="169">
        <v>0</v>
      </c>
      <c r="G488" s="169">
        <v>0</v>
      </c>
      <c r="H488" s="192" t="str">
        <f t="shared" si="49"/>
        <v/>
      </c>
      <c r="I488" s="234">
        <v>41</v>
      </c>
      <c r="J488" s="138">
        <v>7</v>
      </c>
      <c r="K488" s="138">
        <v>6</v>
      </c>
      <c r="L488" s="178">
        <f t="shared" si="50"/>
        <v>0.8571428571428571</v>
      </c>
      <c r="M488" s="235">
        <v>19</v>
      </c>
      <c r="N488" s="138">
        <v>15</v>
      </c>
      <c r="O488" s="195">
        <f t="shared" si="51"/>
        <v>0.36585365853658536</v>
      </c>
      <c r="P488" s="170">
        <f t="shared" si="52"/>
        <v>41</v>
      </c>
      <c r="Q488" s="171">
        <f t="shared" si="53"/>
        <v>26</v>
      </c>
      <c r="R488" s="171">
        <f t="shared" si="54"/>
        <v>15</v>
      </c>
      <c r="S488" s="187">
        <f t="shared" si="55"/>
        <v>0.36585365853658536</v>
      </c>
      <c r="T488" s="248"/>
    </row>
    <row r="489" spans="1:20" x14ac:dyDescent="0.2">
      <c r="A489" s="186" t="s">
        <v>392</v>
      </c>
      <c r="B489" s="175" t="s">
        <v>11</v>
      </c>
      <c r="C489" s="176" t="s">
        <v>12</v>
      </c>
      <c r="D489" s="168">
        <v>0</v>
      </c>
      <c r="E489" s="169">
        <v>0</v>
      </c>
      <c r="F489" s="169">
        <v>0</v>
      </c>
      <c r="G489" s="169">
        <v>0</v>
      </c>
      <c r="H489" s="192" t="str">
        <f t="shared" si="49"/>
        <v/>
      </c>
      <c r="I489" s="234">
        <v>14</v>
      </c>
      <c r="J489" s="138">
        <v>4</v>
      </c>
      <c r="K489" s="138">
        <v>4</v>
      </c>
      <c r="L489" s="178">
        <f t="shared" si="50"/>
        <v>1</v>
      </c>
      <c r="M489" s="235">
        <v>10</v>
      </c>
      <c r="N489" s="138">
        <v>0</v>
      </c>
      <c r="O489" s="195">
        <f t="shared" si="51"/>
        <v>0</v>
      </c>
      <c r="P489" s="170">
        <f t="shared" si="52"/>
        <v>14</v>
      </c>
      <c r="Q489" s="171">
        <f t="shared" si="53"/>
        <v>14</v>
      </c>
      <c r="R489" s="171" t="str">
        <f t="shared" si="54"/>
        <v/>
      </c>
      <c r="S489" s="187" t="str">
        <f t="shared" si="55"/>
        <v/>
      </c>
      <c r="T489" s="248"/>
    </row>
    <row r="490" spans="1:20" x14ac:dyDescent="0.2">
      <c r="A490" s="186" t="s">
        <v>392</v>
      </c>
      <c r="B490" s="175" t="s">
        <v>13</v>
      </c>
      <c r="C490" s="176" t="s">
        <v>14</v>
      </c>
      <c r="D490" s="168">
        <v>9</v>
      </c>
      <c r="E490" s="169">
        <v>9</v>
      </c>
      <c r="F490" s="169">
        <v>9</v>
      </c>
      <c r="G490" s="169">
        <v>0</v>
      </c>
      <c r="H490" s="192">
        <f t="shared" si="49"/>
        <v>0</v>
      </c>
      <c r="I490" s="234">
        <v>13324</v>
      </c>
      <c r="J490" s="138">
        <v>11986</v>
      </c>
      <c r="K490" s="138">
        <v>6272</v>
      </c>
      <c r="L490" s="178">
        <f t="shared" si="50"/>
        <v>0.52327715668279662</v>
      </c>
      <c r="M490" s="235">
        <v>1</v>
      </c>
      <c r="N490" s="138">
        <v>1250</v>
      </c>
      <c r="O490" s="195">
        <f t="shared" si="51"/>
        <v>9.4432273173679832E-2</v>
      </c>
      <c r="P490" s="170">
        <f t="shared" si="52"/>
        <v>13333</v>
      </c>
      <c r="Q490" s="171">
        <f t="shared" si="53"/>
        <v>11996</v>
      </c>
      <c r="R490" s="171">
        <f t="shared" si="54"/>
        <v>1250</v>
      </c>
      <c r="S490" s="187">
        <f t="shared" si="55"/>
        <v>9.4368111127887663E-2</v>
      </c>
      <c r="T490" s="248"/>
    </row>
    <row r="491" spans="1:20" x14ac:dyDescent="0.2">
      <c r="A491" s="186" t="s">
        <v>392</v>
      </c>
      <c r="B491" s="175" t="s">
        <v>310</v>
      </c>
      <c r="C491" s="176" t="s">
        <v>311</v>
      </c>
      <c r="D491" s="168">
        <v>8</v>
      </c>
      <c r="E491" s="169">
        <v>8</v>
      </c>
      <c r="F491" s="169">
        <v>8</v>
      </c>
      <c r="G491" s="169">
        <v>0</v>
      </c>
      <c r="H491" s="192">
        <f t="shared" si="49"/>
        <v>0</v>
      </c>
      <c r="I491" s="234">
        <v>7714</v>
      </c>
      <c r="J491" s="138">
        <v>7296</v>
      </c>
      <c r="K491" s="138">
        <v>7126</v>
      </c>
      <c r="L491" s="178">
        <f t="shared" si="50"/>
        <v>0.97669956140350878</v>
      </c>
      <c r="M491" s="235">
        <v>10</v>
      </c>
      <c r="N491" s="138">
        <v>398</v>
      </c>
      <c r="O491" s="195">
        <f t="shared" si="51"/>
        <v>5.1661474558670824E-2</v>
      </c>
      <c r="P491" s="170">
        <f t="shared" si="52"/>
        <v>7722</v>
      </c>
      <c r="Q491" s="171">
        <f t="shared" si="53"/>
        <v>7314</v>
      </c>
      <c r="R491" s="171">
        <f t="shared" si="54"/>
        <v>398</v>
      </c>
      <c r="S491" s="187">
        <f t="shared" si="55"/>
        <v>5.1607883817427383E-2</v>
      </c>
      <c r="T491" s="248"/>
    </row>
    <row r="492" spans="1:20" x14ac:dyDescent="0.2">
      <c r="A492" s="186" t="s">
        <v>392</v>
      </c>
      <c r="B492" s="175" t="s">
        <v>15</v>
      </c>
      <c r="C492" s="176" t="s">
        <v>16</v>
      </c>
      <c r="D492" s="168">
        <v>0</v>
      </c>
      <c r="E492" s="169">
        <v>0</v>
      </c>
      <c r="F492" s="169">
        <v>0</v>
      </c>
      <c r="G492" s="169">
        <v>0</v>
      </c>
      <c r="H492" s="192" t="str">
        <f t="shared" si="49"/>
        <v/>
      </c>
      <c r="I492" s="234">
        <v>1952</v>
      </c>
      <c r="J492" s="138">
        <v>1840</v>
      </c>
      <c r="K492" s="138">
        <v>1820</v>
      </c>
      <c r="L492" s="178">
        <f t="shared" si="50"/>
        <v>0.98913043478260865</v>
      </c>
      <c r="M492" s="235">
        <v>24</v>
      </c>
      <c r="N492" s="138">
        <v>80</v>
      </c>
      <c r="O492" s="195">
        <f t="shared" si="51"/>
        <v>4.1152263374485597E-2</v>
      </c>
      <c r="P492" s="170">
        <f t="shared" si="52"/>
        <v>1952</v>
      </c>
      <c r="Q492" s="171">
        <f t="shared" si="53"/>
        <v>1864</v>
      </c>
      <c r="R492" s="171">
        <f t="shared" si="54"/>
        <v>80</v>
      </c>
      <c r="S492" s="187">
        <f t="shared" si="55"/>
        <v>4.1152263374485597E-2</v>
      </c>
      <c r="T492" s="248"/>
    </row>
    <row r="493" spans="1:20" x14ac:dyDescent="0.2">
      <c r="A493" s="186" t="s">
        <v>392</v>
      </c>
      <c r="B493" s="175" t="s">
        <v>17</v>
      </c>
      <c r="C493" s="176" t="s">
        <v>18</v>
      </c>
      <c r="D493" s="168">
        <v>0</v>
      </c>
      <c r="E493" s="169">
        <v>0</v>
      </c>
      <c r="F493" s="169">
        <v>0</v>
      </c>
      <c r="G493" s="169">
        <v>0</v>
      </c>
      <c r="H493" s="192" t="str">
        <f t="shared" si="49"/>
        <v/>
      </c>
      <c r="I493" s="234">
        <v>27319</v>
      </c>
      <c r="J493" s="138">
        <v>26667</v>
      </c>
      <c r="K493" s="138">
        <v>23240</v>
      </c>
      <c r="L493" s="178">
        <f t="shared" si="50"/>
        <v>0.87148910638617016</v>
      </c>
      <c r="M493" s="235">
        <v>3</v>
      </c>
      <c r="N493" s="138">
        <v>638</v>
      </c>
      <c r="O493" s="195">
        <f t="shared" si="51"/>
        <v>2.3363117035301011E-2</v>
      </c>
      <c r="P493" s="170">
        <f t="shared" si="52"/>
        <v>27319</v>
      </c>
      <c r="Q493" s="171">
        <f t="shared" si="53"/>
        <v>26670</v>
      </c>
      <c r="R493" s="171">
        <f t="shared" si="54"/>
        <v>638</v>
      </c>
      <c r="S493" s="187">
        <f t="shared" si="55"/>
        <v>2.3363117035301011E-2</v>
      </c>
      <c r="T493" s="248"/>
    </row>
    <row r="494" spans="1:20" x14ac:dyDescent="0.2">
      <c r="A494" s="186" t="s">
        <v>392</v>
      </c>
      <c r="B494" s="175" t="s">
        <v>19</v>
      </c>
      <c r="C494" s="176" t="s">
        <v>20</v>
      </c>
      <c r="D494" s="168">
        <v>0</v>
      </c>
      <c r="E494" s="169">
        <v>0</v>
      </c>
      <c r="F494" s="169">
        <v>0</v>
      </c>
      <c r="G494" s="169">
        <v>0</v>
      </c>
      <c r="H494" s="192" t="str">
        <f t="shared" si="49"/>
        <v/>
      </c>
      <c r="I494" s="234">
        <v>4</v>
      </c>
      <c r="J494" s="138">
        <v>1</v>
      </c>
      <c r="K494" s="138">
        <v>1</v>
      </c>
      <c r="L494" s="178">
        <f t="shared" si="50"/>
        <v>1</v>
      </c>
      <c r="M494" s="235">
        <v>3</v>
      </c>
      <c r="N494" s="138">
        <v>0</v>
      </c>
      <c r="O494" s="195">
        <f t="shared" si="51"/>
        <v>0</v>
      </c>
      <c r="P494" s="170">
        <f t="shared" si="52"/>
        <v>4</v>
      </c>
      <c r="Q494" s="171">
        <f t="shared" si="53"/>
        <v>4</v>
      </c>
      <c r="R494" s="171" t="str">
        <f t="shared" si="54"/>
        <v/>
      </c>
      <c r="S494" s="187" t="str">
        <f t="shared" si="55"/>
        <v/>
      </c>
      <c r="T494" s="248"/>
    </row>
    <row r="495" spans="1:20" x14ac:dyDescent="0.2">
      <c r="A495" s="186" t="s">
        <v>392</v>
      </c>
      <c r="B495" s="175" t="s">
        <v>21</v>
      </c>
      <c r="C495" s="176" t="s">
        <v>22</v>
      </c>
      <c r="D495" s="168">
        <v>0</v>
      </c>
      <c r="E495" s="169">
        <v>0</v>
      </c>
      <c r="F495" s="169">
        <v>0</v>
      </c>
      <c r="G495" s="169">
        <v>0</v>
      </c>
      <c r="H495" s="192" t="str">
        <f t="shared" si="49"/>
        <v/>
      </c>
      <c r="I495" s="234">
        <v>749</v>
      </c>
      <c r="J495" s="138">
        <v>567</v>
      </c>
      <c r="K495" s="138">
        <v>214</v>
      </c>
      <c r="L495" s="178">
        <f t="shared" si="50"/>
        <v>0.37742504409171074</v>
      </c>
      <c r="M495" s="235">
        <v>0</v>
      </c>
      <c r="N495" s="138">
        <v>174</v>
      </c>
      <c r="O495" s="195">
        <f t="shared" si="51"/>
        <v>0.23481781376518218</v>
      </c>
      <c r="P495" s="170">
        <f t="shared" si="52"/>
        <v>749</v>
      </c>
      <c r="Q495" s="171">
        <f t="shared" si="53"/>
        <v>567</v>
      </c>
      <c r="R495" s="171">
        <f t="shared" si="54"/>
        <v>174</v>
      </c>
      <c r="S495" s="187">
        <f t="shared" si="55"/>
        <v>0.23481781376518218</v>
      </c>
      <c r="T495" s="248"/>
    </row>
    <row r="496" spans="1:20" x14ac:dyDescent="0.2">
      <c r="A496" s="186" t="s">
        <v>392</v>
      </c>
      <c r="B496" s="175" t="s">
        <v>23</v>
      </c>
      <c r="C496" s="176" t="s">
        <v>259</v>
      </c>
      <c r="D496" s="168">
        <v>0</v>
      </c>
      <c r="E496" s="169">
        <v>0</v>
      </c>
      <c r="F496" s="169">
        <v>0</v>
      </c>
      <c r="G496" s="169">
        <v>0</v>
      </c>
      <c r="H496" s="192" t="str">
        <f t="shared" si="49"/>
        <v/>
      </c>
      <c r="I496" s="234">
        <v>1507</v>
      </c>
      <c r="J496" s="138">
        <v>1411</v>
      </c>
      <c r="K496" s="138">
        <v>1406</v>
      </c>
      <c r="L496" s="178">
        <f t="shared" si="50"/>
        <v>0.9964564138908576</v>
      </c>
      <c r="M496" s="235">
        <v>0</v>
      </c>
      <c r="N496" s="138">
        <v>84</v>
      </c>
      <c r="O496" s="195">
        <f t="shared" si="51"/>
        <v>5.6187290969899668E-2</v>
      </c>
      <c r="P496" s="170">
        <f t="shared" si="52"/>
        <v>1507</v>
      </c>
      <c r="Q496" s="171">
        <f t="shared" si="53"/>
        <v>1411</v>
      </c>
      <c r="R496" s="171">
        <f t="shared" si="54"/>
        <v>84</v>
      </c>
      <c r="S496" s="187">
        <f t="shared" si="55"/>
        <v>5.6187290969899668E-2</v>
      </c>
      <c r="T496" s="248"/>
    </row>
    <row r="497" spans="1:20" ht="29" x14ac:dyDescent="0.2">
      <c r="A497" s="186" t="s">
        <v>392</v>
      </c>
      <c r="B497" s="175" t="s">
        <v>24</v>
      </c>
      <c r="C497" s="176" t="s">
        <v>25</v>
      </c>
      <c r="D497" s="168">
        <v>0</v>
      </c>
      <c r="E497" s="169">
        <v>0</v>
      </c>
      <c r="F497" s="169">
        <v>0</v>
      </c>
      <c r="G497" s="169">
        <v>0</v>
      </c>
      <c r="H497" s="192" t="str">
        <f t="shared" si="49"/>
        <v/>
      </c>
      <c r="I497" s="234">
        <v>317</v>
      </c>
      <c r="J497" s="138">
        <v>281</v>
      </c>
      <c r="K497" s="138">
        <v>238</v>
      </c>
      <c r="L497" s="178">
        <f t="shared" si="50"/>
        <v>0.84697508896797158</v>
      </c>
      <c r="M497" s="235">
        <v>23</v>
      </c>
      <c r="N497" s="138">
        <v>9</v>
      </c>
      <c r="O497" s="195">
        <f t="shared" si="51"/>
        <v>2.8753993610223641E-2</v>
      </c>
      <c r="P497" s="170">
        <f t="shared" si="52"/>
        <v>317</v>
      </c>
      <c r="Q497" s="171">
        <f t="shared" si="53"/>
        <v>304</v>
      </c>
      <c r="R497" s="171">
        <f t="shared" si="54"/>
        <v>9</v>
      </c>
      <c r="S497" s="187">
        <f t="shared" si="55"/>
        <v>2.8753993610223641E-2</v>
      </c>
      <c r="T497" s="248"/>
    </row>
    <row r="498" spans="1:20" x14ac:dyDescent="0.2">
      <c r="A498" s="186" t="s">
        <v>392</v>
      </c>
      <c r="B498" s="175" t="s">
        <v>312</v>
      </c>
      <c r="C498" s="176" t="s">
        <v>313</v>
      </c>
      <c r="D498" s="168">
        <v>1</v>
      </c>
      <c r="E498" s="169">
        <v>1</v>
      </c>
      <c r="F498" s="169">
        <v>1</v>
      </c>
      <c r="G498" s="169">
        <v>0</v>
      </c>
      <c r="H498" s="192">
        <f t="shared" si="49"/>
        <v>0</v>
      </c>
      <c r="I498" s="234">
        <v>1114</v>
      </c>
      <c r="J498" s="138">
        <v>1074</v>
      </c>
      <c r="K498" s="138">
        <v>909</v>
      </c>
      <c r="L498" s="178">
        <f t="shared" si="50"/>
        <v>0.84636871508379885</v>
      </c>
      <c r="M498" s="235">
        <v>0</v>
      </c>
      <c r="N498" s="138">
        <v>35</v>
      </c>
      <c r="O498" s="195">
        <f t="shared" si="51"/>
        <v>3.1559963931469794E-2</v>
      </c>
      <c r="P498" s="170">
        <f t="shared" si="52"/>
        <v>1115</v>
      </c>
      <c r="Q498" s="171">
        <f t="shared" si="53"/>
        <v>1075</v>
      </c>
      <c r="R498" s="171">
        <f t="shared" si="54"/>
        <v>35</v>
      </c>
      <c r="S498" s="187">
        <f t="shared" si="55"/>
        <v>3.1531531531531529E-2</v>
      </c>
      <c r="T498" s="248"/>
    </row>
    <row r="499" spans="1:20" x14ac:dyDescent="0.2">
      <c r="A499" s="186" t="s">
        <v>392</v>
      </c>
      <c r="B499" s="175" t="s">
        <v>26</v>
      </c>
      <c r="C499" s="176" t="s">
        <v>261</v>
      </c>
      <c r="D499" s="168">
        <v>0</v>
      </c>
      <c r="E499" s="169">
        <v>0</v>
      </c>
      <c r="F499" s="169">
        <v>0</v>
      </c>
      <c r="G499" s="169">
        <v>0</v>
      </c>
      <c r="H499" s="192" t="str">
        <f t="shared" si="49"/>
        <v/>
      </c>
      <c r="I499" s="234">
        <v>15</v>
      </c>
      <c r="J499" s="138">
        <v>12</v>
      </c>
      <c r="K499" s="138">
        <v>9</v>
      </c>
      <c r="L499" s="178">
        <f t="shared" si="50"/>
        <v>0.75</v>
      </c>
      <c r="M499" s="235">
        <v>0</v>
      </c>
      <c r="N499" s="138">
        <v>3</v>
      </c>
      <c r="O499" s="195">
        <f t="shared" si="51"/>
        <v>0.2</v>
      </c>
      <c r="P499" s="170">
        <f t="shared" si="52"/>
        <v>15</v>
      </c>
      <c r="Q499" s="171">
        <f t="shared" si="53"/>
        <v>12</v>
      </c>
      <c r="R499" s="171">
        <f t="shared" si="54"/>
        <v>3</v>
      </c>
      <c r="S499" s="187">
        <f t="shared" si="55"/>
        <v>0.2</v>
      </c>
      <c r="T499" s="248"/>
    </row>
    <row r="500" spans="1:20" x14ac:dyDescent="0.2">
      <c r="A500" s="186" t="s">
        <v>392</v>
      </c>
      <c r="B500" s="175" t="s">
        <v>26</v>
      </c>
      <c r="C500" s="176" t="s">
        <v>369</v>
      </c>
      <c r="D500" s="168">
        <v>0</v>
      </c>
      <c r="E500" s="169">
        <v>0</v>
      </c>
      <c r="F500" s="169">
        <v>0</v>
      </c>
      <c r="G500" s="169">
        <v>0</v>
      </c>
      <c r="H500" s="192" t="str">
        <f t="shared" si="49"/>
        <v/>
      </c>
      <c r="I500" s="234">
        <v>8</v>
      </c>
      <c r="J500" s="138">
        <v>8</v>
      </c>
      <c r="K500" s="138">
        <v>6</v>
      </c>
      <c r="L500" s="178">
        <f t="shared" si="50"/>
        <v>0.75</v>
      </c>
      <c r="M500" s="235">
        <v>0</v>
      </c>
      <c r="N500" s="138">
        <v>0</v>
      </c>
      <c r="O500" s="195">
        <f t="shared" si="51"/>
        <v>0</v>
      </c>
      <c r="P500" s="170">
        <f t="shared" si="52"/>
        <v>8</v>
      </c>
      <c r="Q500" s="171">
        <f t="shared" si="53"/>
        <v>8</v>
      </c>
      <c r="R500" s="171" t="str">
        <f t="shared" si="54"/>
        <v/>
      </c>
      <c r="S500" s="187" t="str">
        <f t="shared" si="55"/>
        <v/>
      </c>
      <c r="T500" s="248"/>
    </row>
    <row r="501" spans="1:20" x14ac:dyDescent="0.2">
      <c r="A501" s="186" t="s">
        <v>392</v>
      </c>
      <c r="B501" s="175" t="s">
        <v>26</v>
      </c>
      <c r="C501" s="176" t="s">
        <v>28</v>
      </c>
      <c r="D501" s="168">
        <v>2</v>
      </c>
      <c r="E501" s="169">
        <v>1</v>
      </c>
      <c r="F501" s="169">
        <v>0</v>
      </c>
      <c r="G501" s="169">
        <v>0</v>
      </c>
      <c r="H501" s="192">
        <f t="shared" si="49"/>
        <v>0</v>
      </c>
      <c r="I501" s="234">
        <v>19</v>
      </c>
      <c r="J501" s="138">
        <v>19</v>
      </c>
      <c r="K501" s="138">
        <v>14</v>
      </c>
      <c r="L501" s="178">
        <f t="shared" si="50"/>
        <v>0.73684210526315785</v>
      </c>
      <c r="M501" s="235">
        <v>0</v>
      </c>
      <c r="N501" s="138">
        <v>0</v>
      </c>
      <c r="O501" s="195">
        <f t="shared" si="51"/>
        <v>0</v>
      </c>
      <c r="P501" s="170">
        <f t="shared" si="52"/>
        <v>21</v>
      </c>
      <c r="Q501" s="171">
        <f t="shared" si="53"/>
        <v>20</v>
      </c>
      <c r="R501" s="171" t="str">
        <f t="shared" si="54"/>
        <v/>
      </c>
      <c r="S501" s="187" t="str">
        <f t="shared" si="55"/>
        <v/>
      </c>
      <c r="T501" s="248"/>
    </row>
    <row r="502" spans="1:20" x14ac:dyDescent="0.2">
      <c r="A502" s="186" t="s">
        <v>392</v>
      </c>
      <c r="B502" s="175" t="s">
        <v>26</v>
      </c>
      <c r="C502" s="176" t="s">
        <v>29</v>
      </c>
      <c r="D502" s="168">
        <v>0</v>
      </c>
      <c r="E502" s="169">
        <v>0</v>
      </c>
      <c r="F502" s="169">
        <v>0</v>
      </c>
      <c r="G502" s="169">
        <v>0</v>
      </c>
      <c r="H502" s="192" t="str">
        <f t="shared" si="49"/>
        <v/>
      </c>
      <c r="I502" s="234">
        <v>86</v>
      </c>
      <c r="J502" s="138">
        <v>72</v>
      </c>
      <c r="K502" s="138">
        <v>41</v>
      </c>
      <c r="L502" s="178">
        <f t="shared" si="50"/>
        <v>0.56944444444444442</v>
      </c>
      <c r="M502" s="235">
        <v>0</v>
      </c>
      <c r="N502" s="138">
        <v>11</v>
      </c>
      <c r="O502" s="195">
        <f t="shared" si="51"/>
        <v>0.13253012048192772</v>
      </c>
      <c r="P502" s="170">
        <f t="shared" si="52"/>
        <v>86</v>
      </c>
      <c r="Q502" s="171">
        <f t="shared" si="53"/>
        <v>72</v>
      </c>
      <c r="R502" s="171">
        <f t="shared" si="54"/>
        <v>11</v>
      </c>
      <c r="S502" s="187">
        <f t="shared" si="55"/>
        <v>0.13253012048192772</v>
      </c>
      <c r="T502" s="248"/>
    </row>
    <row r="503" spans="1:20" x14ac:dyDescent="0.2">
      <c r="A503" s="186" t="s">
        <v>392</v>
      </c>
      <c r="B503" s="175" t="s">
        <v>30</v>
      </c>
      <c r="C503" s="176" t="s">
        <v>31</v>
      </c>
      <c r="D503" s="168">
        <v>0</v>
      </c>
      <c r="E503" s="169">
        <v>0</v>
      </c>
      <c r="F503" s="169">
        <v>0</v>
      </c>
      <c r="G503" s="169">
        <v>0</v>
      </c>
      <c r="H503" s="192" t="str">
        <f t="shared" si="49"/>
        <v/>
      </c>
      <c r="I503" s="234">
        <v>577</v>
      </c>
      <c r="J503" s="138">
        <v>556</v>
      </c>
      <c r="K503" s="138">
        <v>554</v>
      </c>
      <c r="L503" s="178">
        <f t="shared" si="50"/>
        <v>0.99640287769784175</v>
      </c>
      <c r="M503" s="235">
        <v>7</v>
      </c>
      <c r="N503" s="138">
        <v>14</v>
      </c>
      <c r="O503" s="195">
        <f t="shared" si="51"/>
        <v>2.4263431542461005E-2</v>
      </c>
      <c r="P503" s="170">
        <f t="shared" si="52"/>
        <v>577</v>
      </c>
      <c r="Q503" s="171">
        <f t="shared" si="53"/>
        <v>563</v>
      </c>
      <c r="R503" s="171">
        <f t="shared" si="54"/>
        <v>14</v>
      </c>
      <c r="S503" s="187">
        <f t="shared" si="55"/>
        <v>2.4263431542461005E-2</v>
      </c>
      <c r="T503" s="248"/>
    </row>
    <row r="504" spans="1:20" x14ac:dyDescent="0.2">
      <c r="A504" s="186" t="s">
        <v>392</v>
      </c>
      <c r="B504" s="175" t="s">
        <v>314</v>
      </c>
      <c r="C504" s="176" t="s">
        <v>315</v>
      </c>
      <c r="D504" s="168">
        <v>0</v>
      </c>
      <c r="E504" s="169">
        <v>0</v>
      </c>
      <c r="F504" s="169">
        <v>0</v>
      </c>
      <c r="G504" s="169">
        <v>0</v>
      </c>
      <c r="H504" s="192" t="str">
        <f t="shared" si="49"/>
        <v/>
      </c>
      <c r="I504" s="234">
        <v>1066</v>
      </c>
      <c r="J504" s="138">
        <v>860</v>
      </c>
      <c r="K504" s="138">
        <v>836</v>
      </c>
      <c r="L504" s="178">
        <f t="shared" si="50"/>
        <v>0.97209302325581393</v>
      </c>
      <c r="M504" s="235">
        <v>3</v>
      </c>
      <c r="N504" s="138">
        <v>193</v>
      </c>
      <c r="O504" s="195">
        <f t="shared" si="51"/>
        <v>0.18276515151515152</v>
      </c>
      <c r="P504" s="170">
        <f t="shared" si="52"/>
        <v>1066</v>
      </c>
      <c r="Q504" s="171">
        <f t="shared" si="53"/>
        <v>863</v>
      </c>
      <c r="R504" s="171">
        <f t="shared" si="54"/>
        <v>193</v>
      </c>
      <c r="S504" s="187">
        <f t="shared" si="55"/>
        <v>0.18276515151515152</v>
      </c>
      <c r="T504" s="248"/>
    </row>
    <row r="505" spans="1:20" x14ac:dyDescent="0.2">
      <c r="A505" s="186" t="s">
        <v>392</v>
      </c>
      <c r="B505" s="175" t="s">
        <v>318</v>
      </c>
      <c r="C505" s="176" t="s">
        <v>319</v>
      </c>
      <c r="D505" s="168">
        <v>6</v>
      </c>
      <c r="E505" s="169">
        <v>4</v>
      </c>
      <c r="F505" s="169">
        <v>4</v>
      </c>
      <c r="G505" s="169">
        <v>2</v>
      </c>
      <c r="H505" s="192">
        <f t="shared" si="49"/>
        <v>0.33333333333333331</v>
      </c>
      <c r="I505" s="234">
        <v>3050</v>
      </c>
      <c r="J505" s="138">
        <v>2607</v>
      </c>
      <c r="K505" s="138">
        <v>2007</v>
      </c>
      <c r="L505" s="178">
        <f t="shared" si="50"/>
        <v>0.76985040276179517</v>
      </c>
      <c r="M505" s="235">
        <v>0</v>
      </c>
      <c r="N505" s="138">
        <v>432</v>
      </c>
      <c r="O505" s="195">
        <f t="shared" si="51"/>
        <v>0.14215202369200394</v>
      </c>
      <c r="P505" s="170">
        <f t="shared" si="52"/>
        <v>3056</v>
      </c>
      <c r="Q505" s="171">
        <f t="shared" si="53"/>
        <v>2611</v>
      </c>
      <c r="R505" s="171">
        <f t="shared" si="54"/>
        <v>434</v>
      </c>
      <c r="S505" s="187">
        <f t="shared" si="55"/>
        <v>0.14252873563218391</v>
      </c>
      <c r="T505" s="248"/>
    </row>
    <row r="506" spans="1:20" x14ac:dyDescent="0.2">
      <c r="A506" s="186" t="s">
        <v>392</v>
      </c>
      <c r="B506" s="175" t="s">
        <v>32</v>
      </c>
      <c r="C506" s="176" t="s">
        <v>263</v>
      </c>
      <c r="D506" s="168">
        <v>0</v>
      </c>
      <c r="E506" s="169">
        <v>0</v>
      </c>
      <c r="F506" s="169">
        <v>0</v>
      </c>
      <c r="G506" s="169">
        <v>0</v>
      </c>
      <c r="H506" s="192" t="str">
        <f t="shared" si="49"/>
        <v/>
      </c>
      <c r="I506" s="234">
        <v>3348</v>
      </c>
      <c r="J506" s="138">
        <v>2232</v>
      </c>
      <c r="K506" s="138">
        <v>399</v>
      </c>
      <c r="L506" s="178">
        <f t="shared" si="50"/>
        <v>0.17876344086021506</v>
      </c>
      <c r="M506" s="235">
        <v>2</v>
      </c>
      <c r="N506" s="138">
        <v>1106</v>
      </c>
      <c r="O506" s="195">
        <f t="shared" si="51"/>
        <v>0.33113772455089818</v>
      </c>
      <c r="P506" s="170">
        <f t="shared" si="52"/>
        <v>3348</v>
      </c>
      <c r="Q506" s="171">
        <f t="shared" si="53"/>
        <v>2234</v>
      </c>
      <c r="R506" s="171">
        <f t="shared" si="54"/>
        <v>1106</v>
      </c>
      <c r="S506" s="187">
        <f t="shared" si="55"/>
        <v>0.33113772455089818</v>
      </c>
      <c r="T506" s="248"/>
    </row>
    <row r="507" spans="1:20" x14ac:dyDescent="0.2">
      <c r="A507" s="186" t="s">
        <v>392</v>
      </c>
      <c r="B507" s="175" t="s">
        <v>33</v>
      </c>
      <c r="C507" s="176" t="s">
        <v>35</v>
      </c>
      <c r="D507" s="168">
        <v>5</v>
      </c>
      <c r="E507" s="169">
        <v>5</v>
      </c>
      <c r="F507" s="169">
        <v>3</v>
      </c>
      <c r="G507" s="169">
        <v>0</v>
      </c>
      <c r="H507" s="192">
        <f t="shared" si="49"/>
        <v>0</v>
      </c>
      <c r="I507" s="234">
        <v>1730</v>
      </c>
      <c r="J507" s="138">
        <v>1658</v>
      </c>
      <c r="K507" s="138">
        <v>1605</v>
      </c>
      <c r="L507" s="178">
        <f t="shared" si="50"/>
        <v>0.96803377563329307</v>
      </c>
      <c r="M507" s="235">
        <v>21</v>
      </c>
      <c r="N507" s="138">
        <v>43</v>
      </c>
      <c r="O507" s="195">
        <f t="shared" si="51"/>
        <v>2.4970963995354239E-2</v>
      </c>
      <c r="P507" s="170">
        <f t="shared" si="52"/>
        <v>1735</v>
      </c>
      <c r="Q507" s="171">
        <f t="shared" si="53"/>
        <v>1684</v>
      </c>
      <c r="R507" s="171">
        <f t="shared" si="54"/>
        <v>43</v>
      </c>
      <c r="S507" s="187">
        <f t="shared" si="55"/>
        <v>2.4898668210770122E-2</v>
      </c>
      <c r="T507" s="248"/>
    </row>
    <row r="508" spans="1:20" ht="29" x14ac:dyDescent="0.2">
      <c r="A508" s="186" t="s">
        <v>392</v>
      </c>
      <c r="B508" s="175" t="s">
        <v>38</v>
      </c>
      <c r="C508" s="176" t="s">
        <v>39</v>
      </c>
      <c r="D508" s="168">
        <v>2</v>
      </c>
      <c r="E508" s="169">
        <v>2</v>
      </c>
      <c r="F508" s="169">
        <v>1</v>
      </c>
      <c r="G508" s="169">
        <v>0</v>
      </c>
      <c r="H508" s="192">
        <f t="shared" si="49"/>
        <v>0</v>
      </c>
      <c r="I508" s="234">
        <v>104</v>
      </c>
      <c r="J508" s="138">
        <v>82</v>
      </c>
      <c r="K508" s="138">
        <v>65</v>
      </c>
      <c r="L508" s="178">
        <f t="shared" si="50"/>
        <v>0.79268292682926833</v>
      </c>
      <c r="M508" s="235">
        <v>0</v>
      </c>
      <c r="N508" s="138">
        <v>11</v>
      </c>
      <c r="O508" s="195">
        <f t="shared" si="51"/>
        <v>0.11827956989247312</v>
      </c>
      <c r="P508" s="170">
        <f t="shared" si="52"/>
        <v>106</v>
      </c>
      <c r="Q508" s="171">
        <f t="shared" si="53"/>
        <v>84</v>
      </c>
      <c r="R508" s="171">
        <f t="shared" si="54"/>
        <v>11</v>
      </c>
      <c r="S508" s="187">
        <f t="shared" si="55"/>
        <v>0.11578947368421053</v>
      </c>
      <c r="T508" s="248"/>
    </row>
    <row r="509" spans="1:20" x14ac:dyDescent="0.2">
      <c r="A509" s="186" t="s">
        <v>392</v>
      </c>
      <c r="B509" s="175" t="s">
        <v>40</v>
      </c>
      <c r="C509" s="176" t="s">
        <v>41</v>
      </c>
      <c r="D509" s="168">
        <v>0</v>
      </c>
      <c r="E509" s="169">
        <v>0</v>
      </c>
      <c r="F509" s="169">
        <v>0</v>
      </c>
      <c r="G509" s="169">
        <v>0</v>
      </c>
      <c r="H509" s="192" t="str">
        <f t="shared" si="49"/>
        <v/>
      </c>
      <c r="I509" s="234">
        <v>3703</v>
      </c>
      <c r="J509" s="138">
        <v>3250</v>
      </c>
      <c r="K509" s="138">
        <v>3249</v>
      </c>
      <c r="L509" s="178">
        <f t="shared" si="50"/>
        <v>0.99969230769230766</v>
      </c>
      <c r="M509" s="235">
        <v>0</v>
      </c>
      <c r="N509" s="138">
        <v>184</v>
      </c>
      <c r="O509" s="195">
        <f t="shared" si="51"/>
        <v>5.3581828771112408E-2</v>
      </c>
      <c r="P509" s="170">
        <f t="shared" si="52"/>
        <v>3703</v>
      </c>
      <c r="Q509" s="171">
        <f t="shared" si="53"/>
        <v>3250</v>
      </c>
      <c r="R509" s="171">
        <f t="shared" si="54"/>
        <v>184</v>
      </c>
      <c r="S509" s="187">
        <f t="shared" si="55"/>
        <v>5.3581828771112408E-2</v>
      </c>
      <c r="T509" s="248"/>
    </row>
    <row r="510" spans="1:20" x14ac:dyDescent="0.2">
      <c r="A510" s="186" t="s">
        <v>392</v>
      </c>
      <c r="B510" s="175" t="s">
        <v>40</v>
      </c>
      <c r="C510" s="176" t="s">
        <v>325</v>
      </c>
      <c r="D510" s="168">
        <v>0</v>
      </c>
      <c r="E510" s="169">
        <v>0</v>
      </c>
      <c r="F510" s="169">
        <v>0</v>
      </c>
      <c r="G510" s="169">
        <v>0</v>
      </c>
      <c r="H510" s="192" t="str">
        <f t="shared" si="49"/>
        <v/>
      </c>
      <c r="I510" s="234">
        <v>592</v>
      </c>
      <c r="J510" s="138">
        <v>539</v>
      </c>
      <c r="K510" s="138">
        <v>539</v>
      </c>
      <c r="L510" s="178">
        <f t="shared" si="50"/>
        <v>1</v>
      </c>
      <c r="M510" s="235">
        <v>0</v>
      </c>
      <c r="N510" s="138">
        <v>43</v>
      </c>
      <c r="O510" s="195">
        <f t="shared" si="51"/>
        <v>7.3883161512027493E-2</v>
      </c>
      <c r="P510" s="170">
        <f t="shared" si="52"/>
        <v>592</v>
      </c>
      <c r="Q510" s="171">
        <f t="shared" si="53"/>
        <v>539</v>
      </c>
      <c r="R510" s="171">
        <f t="shared" si="54"/>
        <v>43</v>
      </c>
      <c r="S510" s="187">
        <f t="shared" si="55"/>
        <v>7.3883161512027493E-2</v>
      </c>
      <c r="T510" s="248"/>
    </row>
    <row r="511" spans="1:20" ht="29" x14ac:dyDescent="0.2">
      <c r="A511" s="186" t="s">
        <v>392</v>
      </c>
      <c r="B511" s="175" t="s">
        <v>40</v>
      </c>
      <c r="C511" s="176" t="s">
        <v>43</v>
      </c>
      <c r="D511" s="168">
        <v>0</v>
      </c>
      <c r="E511" s="169">
        <v>0</v>
      </c>
      <c r="F511" s="169">
        <v>0</v>
      </c>
      <c r="G511" s="169">
        <v>0</v>
      </c>
      <c r="H511" s="192" t="str">
        <f t="shared" si="49"/>
        <v/>
      </c>
      <c r="I511" s="234">
        <v>3258</v>
      </c>
      <c r="J511" s="138">
        <v>3085</v>
      </c>
      <c r="K511" s="138">
        <v>2949</v>
      </c>
      <c r="L511" s="178">
        <f t="shared" si="50"/>
        <v>0.9559157212317666</v>
      </c>
      <c r="M511" s="235">
        <v>1</v>
      </c>
      <c r="N511" s="138">
        <v>17</v>
      </c>
      <c r="O511" s="195">
        <f t="shared" si="51"/>
        <v>5.4785691266516275E-3</v>
      </c>
      <c r="P511" s="170">
        <f t="shared" si="52"/>
        <v>3258</v>
      </c>
      <c r="Q511" s="171">
        <f t="shared" si="53"/>
        <v>3086</v>
      </c>
      <c r="R511" s="171">
        <f t="shared" si="54"/>
        <v>17</v>
      </c>
      <c r="S511" s="187">
        <f t="shared" si="55"/>
        <v>5.4785691266516275E-3</v>
      </c>
      <c r="T511" s="248"/>
    </row>
    <row r="512" spans="1:20" x14ac:dyDescent="0.2">
      <c r="A512" s="186" t="s">
        <v>392</v>
      </c>
      <c r="B512" s="175" t="s">
        <v>40</v>
      </c>
      <c r="C512" s="176" t="s">
        <v>44</v>
      </c>
      <c r="D512" s="168">
        <v>1</v>
      </c>
      <c r="E512" s="169">
        <v>1</v>
      </c>
      <c r="F512" s="169">
        <v>0</v>
      </c>
      <c r="G512" s="169">
        <v>0</v>
      </c>
      <c r="H512" s="192">
        <f t="shared" si="49"/>
        <v>0</v>
      </c>
      <c r="I512" s="234">
        <v>4798</v>
      </c>
      <c r="J512" s="138">
        <v>4346</v>
      </c>
      <c r="K512" s="138">
        <v>4312</v>
      </c>
      <c r="L512" s="178">
        <f t="shared" si="50"/>
        <v>0.99217671421997233</v>
      </c>
      <c r="M512" s="235">
        <v>0</v>
      </c>
      <c r="N512" s="138">
        <v>232</v>
      </c>
      <c r="O512" s="195">
        <f t="shared" si="51"/>
        <v>5.0677151594582789E-2</v>
      </c>
      <c r="P512" s="170">
        <f t="shared" si="52"/>
        <v>4799</v>
      </c>
      <c r="Q512" s="171">
        <f t="shared" si="53"/>
        <v>4347</v>
      </c>
      <c r="R512" s="171">
        <f t="shared" si="54"/>
        <v>232</v>
      </c>
      <c r="S512" s="187">
        <f t="shared" si="55"/>
        <v>5.0666084297881636E-2</v>
      </c>
      <c r="T512" s="248"/>
    </row>
    <row r="513" spans="1:20" x14ac:dyDescent="0.2">
      <c r="A513" s="186" t="s">
        <v>392</v>
      </c>
      <c r="B513" s="175" t="s">
        <v>40</v>
      </c>
      <c r="C513" s="176" t="s">
        <v>483</v>
      </c>
      <c r="D513" s="168">
        <v>0</v>
      </c>
      <c r="E513" s="169">
        <v>0</v>
      </c>
      <c r="F513" s="169">
        <v>0</v>
      </c>
      <c r="G513" s="169">
        <v>0</v>
      </c>
      <c r="H513" s="192" t="str">
        <f t="shared" si="49"/>
        <v/>
      </c>
      <c r="I513" s="234">
        <v>566</v>
      </c>
      <c r="J513" s="138">
        <v>547</v>
      </c>
      <c r="K513" s="138">
        <v>61</v>
      </c>
      <c r="L513" s="178">
        <f t="shared" si="50"/>
        <v>0.11151736745886655</v>
      </c>
      <c r="M513" s="235">
        <v>0</v>
      </c>
      <c r="N513" s="138">
        <v>4</v>
      </c>
      <c r="O513" s="195">
        <f t="shared" si="51"/>
        <v>7.2595281306715061E-3</v>
      </c>
      <c r="P513" s="170">
        <f t="shared" si="52"/>
        <v>566</v>
      </c>
      <c r="Q513" s="171">
        <f t="shared" si="53"/>
        <v>547</v>
      </c>
      <c r="R513" s="171">
        <f t="shared" si="54"/>
        <v>4</v>
      </c>
      <c r="S513" s="187">
        <f t="shared" si="55"/>
        <v>7.2595281306715061E-3</v>
      </c>
      <c r="T513" s="248"/>
    </row>
    <row r="514" spans="1:20" x14ac:dyDescent="0.2">
      <c r="A514" s="186" t="s">
        <v>392</v>
      </c>
      <c r="B514" s="175" t="s">
        <v>45</v>
      </c>
      <c r="C514" s="176" t="s">
        <v>46</v>
      </c>
      <c r="D514" s="168">
        <v>0</v>
      </c>
      <c r="E514" s="169">
        <v>0</v>
      </c>
      <c r="F514" s="169">
        <v>0</v>
      </c>
      <c r="G514" s="169">
        <v>0</v>
      </c>
      <c r="H514" s="192" t="str">
        <f t="shared" ref="H514:H577" si="56">IF((E514+G514)&lt;&gt;0,G514/(E514+G514),"")</f>
        <v/>
      </c>
      <c r="I514" s="234">
        <v>67</v>
      </c>
      <c r="J514" s="138">
        <v>65</v>
      </c>
      <c r="K514" s="138">
        <v>64</v>
      </c>
      <c r="L514" s="178">
        <f t="shared" ref="L514:L577" si="57">IF(J514&lt;&gt;0,K514/J514,"")</f>
        <v>0.98461538461538467</v>
      </c>
      <c r="M514" s="235">
        <v>0</v>
      </c>
      <c r="N514" s="138">
        <v>1</v>
      </c>
      <c r="O514" s="195">
        <f t="shared" ref="O514:O577" si="58">IF((J514+M514+N514)&lt;&gt;0,N514/(J514+M514+N514),"")</f>
        <v>1.5151515151515152E-2</v>
      </c>
      <c r="P514" s="170">
        <f t="shared" ref="P514:P577" si="59">IF(SUM(D514,I514)&gt;0,SUM(D514,I514),"")</f>
        <v>67</v>
      </c>
      <c r="Q514" s="171">
        <f t="shared" ref="Q514:Q577" si="60">IF(SUM(E514,J514, M514)&gt;0,SUM(E514,J514, M514),"")</f>
        <v>65</v>
      </c>
      <c r="R514" s="171">
        <f t="shared" ref="R514:R577" si="61">IF(SUM(G514,N514)&gt;0,SUM(G514,N514),"")</f>
        <v>1</v>
      </c>
      <c r="S514" s="187">
        <f t="shared" ref="S514:S577" si="62">IFERROR(IF((Q514+R514)&lt;&gt;0,R514/(Q514+R514),""),"")</f>
        <v>1.5151515151515152E-2</v>
      </c>
      <c r="T514" s="248"/>
    </row>
    <row r="515" spans="1:20" ht="43" x14ac:dyDescent="0.2">
      <c r="A515" s="186" t="s">
        <v>392</v>
      </c>
      <c r="B515" s="175" t="s">
        <v>533</v>
      </c>
      <c r="C515" s="176" t="s">
        <v>47</v>
      </c>
      <c r="D515" s="168">
        <v>1</v>
      </c>
      <c r="E515" s="169">
        <v>1</v>
      </c>
      <c r="F515" s="169">
        <v>0</v>
      </c>
      <c r="G515" s="169">
        <v>0</v>
      </c>
      <c r="H515" s="192">
        <f t="shared" si="56"/>
        <v>0</v>
      </c>
      <c r="I515" s="234">
        <v>161</v>
      </c>
      <c r="J515" s="138">
        <v>143</v>
      </c>
      <c r="K515" s="138">
        <v>45</v>
      </c>
      <c r="L515" s="178">
        <f t="shared" si="57"/>
        <v>0.31468531468531469</v>
      </c>
      <c r="M515" s="235">
        <v>8</v>
      </c>
      <c r="N515" s="138">
        <v>3</v>
      </c>
      <c r="O515" s="195">
        <f t="shared" si="58"/>
        <v>1.948051948051948E-2</v>
      </c>
      <c r="P515" s="170">
        <f t="shared" si="59"/>
        <v>162</v>
      </c>
      <c r="Q515" s="171">
        <f t="shared" si="60"/>
        <v>152</v>
      </c>
      <c r="R515" s="171">
        <f t="shared" si="61"/>
        <v>3</v>
      </c>
      <c r="S515" s="187">
        <f t="shared" si="62"/>
        <v>1.935483870967742E-2</v>
      </c>
      <c r="T515" s="248"/>
    </row>
    <row r="516" spans="1:20" x14ac:dyDescent="0.2">
      <c r="A516" s="186" t="s">
        <v>392</v>
      </c>
      <c r="B516" s="175" t="s">
        <v>48</v>
      </c>
      <c r="C516" s="176" t="s">
        <v>49</v>
      </c>
      <c r="D516" s="168">
        <v>5</v>
      </c>
      <c r="E516" s="169">
        <v>5</v>
      </c>
      <c r="F516" s="169">
        <v>3</v>
      </c>
      <c r="G516" s="169">
        <v>0</v>
      </c>
      <c r="H516" s="192">
        <f t="shared" si="56"/>
        <v>0</v>
      </c>
      <c r="I516" s="234">
        <v>25</v>
      </c>
      <c r="J516" s="138">
        <v>20</v>
      </c>
      <c r="K516" s="138">
        <v>18</v>
      </c>
      <c r="L516" s="178">
        <f t="shared" si="57"/>
        <v>0.9</v>
      </c>
      <c r="M516" s="235">
        <v>1</v>
      </c>
      <c r="N516" s="138">
        <v>1</v>
      </c>
      <c r="O516" s="195">
        <f t="shared" si="58"/>
        <v>4.5454545454545456E-2</v>
      </c>
      <c r="P516" s="170">
        <f t="shared" si="59"/>
        <v>30</v>
      </c>
      <c r="Q516" s="171">
        <f t="shared" si="60"/>
        <v>26</v>
      </c>
      <c r="R516" s="171">
        <f t="shared" si="61"/>
        <v>1</v>
      </c>
      <c r="S516" s="187">
        <f t="shared" si="62"/>
        <v>3.7037037037037035E-2</v>
      </c>
      <c r="T516" s="248"/>
    </row>
    <row r="517" spans="1:20" x14ac:dyDescent="0.2">
      <c r="A517" s="186" t="s">
        <v>392</v>
      </c>
      <c r="B517" s="175" t="s">
        <v>50</v>
      </c>
      <c r="C517" s="176" t="s">
        <v>395</v>
      </c>
      <c r="D517" s="168">
        <v>0</v>
      </c>
      <c r="E517" s="169">
        <v>0</v>
      </c>
      <c r="F517" s="169">
        <v>0</v>
      </c>
      <c r="G517" s="169">
        <v>0</v>
      </c>
      <c r="H517" s="192" t="str">
        <f t="shared" si="56"/>
        <v/>
      </c>
      <c r="I517" s="234">
        <v>1700</v>
      </c>
      <c r="J517" s="138">
        <v>1059</v>
      </c>
      <c r="K517" s="138">
        <v>1042</v>
      </c>
      <c r="L517" s="178">
        <f t="shared" si="57"/>
        <v>0.98394711992445705</v>
      </c>
      <c r="M517" s="235">
        <v>0</v>
      </c>
      <c r="N517" s="138">
        <v>608</v>
      </c>
      <c r="O517" s="195">
        <f t="shared" si="58"/>
        <v>0.36472705458908217</v>
      </c>
      <c r="P517" s="170">
        <f t="shared" si="59"/>
        <v>1700</v>
      </c>
      <c r="Q517" s="171">
        <f t="shared" si="60"/>
        <v>1059</v>
      </c>
      <c r="R517" s="171">
        <f t="shared" si="61"/>
        <v>608</v>
      </c>
      <c r="S517" s="187">
        <f t="shared" si="62"/>
        <v>0.36472705458908217</v>
      </c>
      <c r="T517" s="248"/>
    </row>
    <row r="518" spans="1:20" x14ac:dyDescent="0.2">
      <c r="A518" s="186" t="s">
        <v>392</v>
      </c>
      <c r="B518" s="175" t="s">
        <v>51</v>
      </c>
      <c r="C518" s="176" t="s">
        <v>52</v>
      </c>
      <c r="D518" s="168">
        <v>2</v>
      </c>
      <c r="E518" s="169">
        <v>1</v>
      </c>
      <c r="F518" s="169">
        <v>1</v>
      </c>
      <c r="G518" s="169">
        <v>0</v>
      </c>
      <c r="H518" s="192">
        <f t="shared" si="56"/>
        <v>0</v>
      </c>
      <c r="I518" s="234">
        <v>185</v>
      </c>
      <c r="J518" s="138">
        <v>130</v>
      </c>
      <c r="K518" s="138">
        <v>124</v>
      </c>
      <c r="L518" s="178">
        <f t="shared" si="57"/>
        <v>0.9538461538461539</v>
      </c>
      <c r="M518" s="235">
        <v>30</v>
      </c>
      <c r="N518" s="138">
        <v>25</v>
      </c>
      <c r="O518" s="195">
        <f t="shared" si="58"/>
        <v>0.13513513513513514</v>
      </c>
      <c r="P518" s="170">
        <f t="shared" si="59"/>
        <v>187</v>
      </c>
      <c r="Q518" s="171">
        <f t="shared" si="60"/>
        <v>161</v>
      </c>
      <c r="R518" s="171">
        <f t="shared" si="61"/>
        <v>25</v>
      </c>
      <c r="S518" s="187">
        <f t="shared" si="62"/>
        <v>0.13440860215053763</v>
      </c>
      <c r="T518" s="248"/>
    </row>
    <row r="519" spans="1:20" x14ac:dyDescent="0.2">
      <c r="A519" s="186" t="s">
        <v>392</v>
      </c>
      <c r="B519" s="175" t="s">
        <v>53</v>
      </c>
      <c r="C519" s="176" t="s">
        <v>54</v>
      </c>
      <c r="D519" s="168">
        <v>2</v>
      </c>
      <c r="E519" s="169">
        <v>2</v>
      </c>
      <c r="F519" s="169">
        <v>2</v>
      </c>
      <c r="G519" s="169">
        <v>0</v>
      </c>
      <c r="H519" s="192">
        <f t="shared" si="56"/>
        <v>0</v>
      </c>
      <c r="I519" s="234">
        <v>3782</v>
      </c>
      <c r="J519" s="138">
        <v>2091</v>
      </c>
      <c r="K519" s="138">
        <v>1807</v>
      </c>
      <c r="L519" s="178">
        <f t="shared" si="57"/>
        <v>0.86417981826877088</v>
      </c>
      <c r="M519" s="235">
        <v>3</v>
      </c>
      <c r="N519" s="138">
        <v>1668</v>
      </c>
      <c r="O519" s="195">
        <f t="shared" si="58"/>
        <v>0.44338118022328549</v>
      </c>
      <c r="P519" s="170">
        <f t="shared" si="59"/>
        <v>3784</v>
      </c>
      <c r="Q519" s="171">
        <f t="shared" si="60"/>
        <v>2096</v>
      </c>
      <c r="R519" s="171">
        <f t="shared" si="61"/>
        <v>1668</v>
      </c>
      <c r="S519" s="187">
        <f t="shared" si="62"/>
        <v>0.44314558979808716</v>
      </c>
      <c r="T519" s="248"/>
    </row>
    <row r="520" spans="1:20" x14ac:dyDescent="0.2">
      <c r="A520" s="186" t="s">
        <v>392</v>
      </c>
      <c r="B520" s="175" t="s">
        <v>55</v>
      </c>
      <c r="C520" s="176" t="s">
        <v>56</v>
      </c>
      <c r="D520" s="168">
        <v>0</v>
      </c>
      <c r="E520" s="169">
        <v>0</v>
      </c>
      <c r="F520" s="169">
        <v>0</v>
      </c>
      <c r="G520" s="169">
        <v>0</v>
      </c>
      <c r="H520" s="192" t="str">
        <f t="shared" si="56"/>
        <v/>
      </c>
      <c r="I520" s="234">
        <v>1763</v>
      </c>
      <c r="J520" s="138">
        <v>1179</v>
      </c>
      <c r="K520" s="138">
        <v>843</v>
      </c>
      <c r="L520" s="178">
        <f t="shared" si="57"/>
        <v>0.71501272264631044</v>
      </c>
      <c r="M520" s="235">
        <v>160</v>
      </c>
      <c r="N520" s="138">
        <v>400</v>
      </c>
      <c r="O520" s="195">
        <f t="shared" si="58"/>
        <v>0.23001725129384704</v>
      </c>
      <c r="P520" s="170">
        <f t="shared" si="59"/>
        <v>1763</v>
      </c>
      <c r="Q520" s="171">
        <f t="shared" si="60"/>
        <v>1339</v>
      </c>
      <c r="R520" s="171">
        <f t="shared" si="61"/>
        <v>400</v>
      </c>
      <c r="S520" s="187">
        <f t="shared" si="62"/>
        <v>0.23001725129384704</v>
      </c>
      <c r="T520" s="248"/>
    </row>
    <row r="521" spans="1:20" x14ac:dyDescent="0.2">
      <c r="A521" s="186" t="s">
        <v>392</v>
      </c>
      <c r="B521" s="175" t="s">
        <v>59</v>
      </c>
      <c r="C521" s="176" t="s">
        <v>266</v>
      </c>
      <c r="D521" s="168">
        <v>0</v>
      </c>
      <c r="E521" s="169">
        <v>0</v>
      </c>
      <c r="F521" s="169">
        <v>0</v>
      </c>
      <c r="G521" s="169">
        <v>0</v>
      </c>
      <c r="H521" s="192" t="str">
        <f t="shared" si="56"/>
        <v/>
      </c>
      <c r="I521" s="234">
        <v>4</v>
      </c>
      <c r="J521" s="138">
        <v>1</v>
      </c>
      <c r="K521" s="138">
        <v>1</v>
      </c>
      <c r="L521" s="178">
        <f t="shared" si="57"/>
        <v>1</v>
      </c>
      <c r="M521" s="235">
        <v>3</v>
      </c>
      <c r="N521" s="138">
        <v>0</v>
      </c>
      <c r="O521" s="195">
        <f t="shared" si="58"/>
        <v>0</v>
      </c>
      <c r="P521" s="170">
        <f t="shared" si="59"/>
        <v>4</v>
      </c>
      <c r="Q521" s="171">
        <f t="shared" si="60"/>
        <v>4</v>
      </c>
      <c r="R521" s="171" t="str">
        <f t="shared" si="61"/>
        <v/>
      </c>
      <c r="S521" s="187" t="str">
        <f t="shared" si="62"/>
        <v/>
      </c>
      <c r="T521" s="248"/>
    </row>
    <row r="522" spans="1:20" ht="29" x14ac:dyDescent="0.2">
      <c r="A522" s="186" t="s">
        <v>392</v>
      </c>
      <c r="B522" s="175" t="s">
        <v>60</v>
      </c>
      <c r="C522" s="176" t="s">
        <v>61</v>
      </c>
      <c r="D522" s="168">
        <v>0</v>
      </c>
      <c r="E522" s="169">
        <v>0</v>
      </c>
      <c r="F522" s="169">
        <v>0</v>
      </c>
      <c r="G522" s="169">
        <v>0</v>
      </c>
      <c r="H522" s="192" t="str">
        <f t="shared" si="56"/>
        <v/>
      </c>
      <c r="I522" s="234">
        <v>2333</v>
      </c>
      <c r="J522" s="138">
        <v>1894</v>
      </c>
      <c r="K522" s="138">
        <v>1169</v>
      </c>
      <c r="L522" s="178">
        <f t="shared" si="57"/>
        <v>0.61721224920802531</v>
      </c>
      <c r="M522" s="235">
        <v>1</v>
      </c>
      <c r="N522" s="138">
        <v>425</v>
      </c>
      <c r="O522" s="195">
        <f t="shared" si="58"/>
        <v>0.18318965517241378</v>
      </c>
      <c r="P522" s="170">
        <f t="shared" si="59"/>
        <v>2333</v>
      </c>
      <c r="Q522" s="171">
        <f t="shared" si="60"/>
        <v>1895</v>
      </c>
      <c r="R522" s="171">
        <f t="shared" si="61"/>
        <v>425</v>
      </c>
      <c r="S522" s="187">
        <f t="shared" si="62"/>
        <v>0.18318965517241378</v>
      </c>
      <c r="T522" s="248"/>
    </row>
    <row r="523" spans="1:20" x14ac:dyDescent="0.2">
      <c r="A523" s="186" t="s">
        <v>392</v>
      </c>
      <c r="B523" s="175" t="s">
        <v>62</v>
      </c>
      <c r="C523" s="176" t="s">
        <v>267</v>
      </c>
      <c r="D523" s="168">
        <v>0</v>
      </c>
      <c r="E523" s="169">
        <v>0</v>
      </c>
      <c r="F523" s="169">
        <v>0</v>
      </c>
      <c r="G523" s="169">
        <v>0</v>
      </c>
      <c r="H523" s="192" t="str">
        <f t="shared" si="56"/>
        <v/>
      </c>
      <c r="I523" s="234">
        <v>3489</v>
      </c>
      <c r="J523" s="138">
        <v>3132</v>
      </c>
      <c r="K523" s="138">
        <v>1169</v>
      </c>
      <c r="L523" s="178">
        <f t="shared" si="57"/>
        <v>0.37324393358876118</v>
      </c>
      <c r="M523" s="235">
        <v>0</v>
      </c>
      <c r="N523" s="138">
        <v>345</v>
      </c>
      <c r="O523" s="195">
        <f t="shared" si="58"/>
        <v>9.9223468507333906E-2</v>
      </c>
      <c r="P523" s="170">
        <f t="shared" si="59"/>
        <v>3489</v>
      </c>
      <c r="Q523" s="171">
        <f t="shared" si="60"/>
        <v>3132</v>
      </c>
      <c r="R523" s="171">
        <f t="shared" si="61"/>
        <v>345</v>
      </c>
      <c r="S523" s="187">
        <f t="shared" si="62"/>
        <v>9.9223468507333906E-2</v>
      </c>
      <c r="T523" s="248"/>
    </row>
    <row r="524" spans="1:20" x14ac:dyDescent="0.2">
      <c r="A524" s="186" t="s">
        <v>392</v>
      </c>
      <c r="B524" s="175" t="s">
        <v>63</v>
      </c>
      <c r="C524" s="176" t="s">
        <v>64</v>
      </c>
      <c r="D524" s="168">
        <v>0</v>
      </c>
      <c r="E524" s="169">
        <v>0</v>
      </c>
      <c r="F524" s="169">
        <v>0</v>
      </c>
      <c r="G524" s="169">
        <v>0</v>
      </c>
      <c r="H524" s="192" t="str">
        <f t="shared" si="56"/>
        <v/>
      </c>
      <c r="I524" s="234">
        <v>43253</v>
      </c>
      <c r="J524" s="138">
        <v>36332</v>
      </c>
      <c r="K524" s="138">
        <v>35251</v>
      </c>
      <c r="L524" s="178">
        <f t="shared" si="57"/>
        <v>0.97024661455466255</v>
      </c>
      <c r="M524" s="235">
        <v>107</v>
      </c>
      <c r="N524" s="138">
        <v>6586</v>
      </c>
      <c r="O524" s="195">
        <f t="shared" si="58"/>
        <v>0.15307379430563625</v>
      </c>
      <c r="P524" s="170">
        <f t="shared" si="59"/>
        <v>43253</v>
      </c>
      <c r="Q524" s="171">
        <f t="shared" si="60"/>
        <v>36439</v>
      </c>
      <c r="R524" s="171">
        <f t="shared" si="61"/>
        <v>6586</v>
      </c>
      <c r="S524" s="187">
        <f t="shared" si="62"/>
        <v>0.15307379430563625</v>
      </c>
      <c r="T524" s="248"/>
    </row>
    <row r="525" spans="1:20" x14ac:dyDescent="0.2">
      <c r="A525" s="186" t="s">
        <v>392</v>
      </c>
      <c r="B525" s="175" t="s">
        <v>65</v>
      </c>
      <c r="C525" s="176" t="s">
        <v>270</v>
      </c>
      <c r="D525" s="168">
        <v>0</v>
      </c>
      <c r="E525" s="169">
        <v>0</v>
      </c>
      <c r="F525" s="169">
        <v>0</v>
      </c>
      <c r="G525" s="169">
        <v>0</v>
      </c>
      <c r="H525" s="192" t="str">
        <f t="shared" si="56"/>
        <v/>
      </c>
      <c r="I525" s="234">
        <v>3</v>
      </c>
      <c r="J525" s="138">
        <v>3</v>
      </c>
      <c r="K525" s="138">
        <v>3</v>
      </c>
      <c r="L525" s="178">
        <f t="shared" si="57"/>
        <v>1</v>
      </c>
      <c r="M525" s="235">
        <v>0</v>
      </c>
      <c r="N525" s="138">
        <v>0</v>
      </c>
      <c r="O525" s="195">
        <f t="shared" si="58"/>
        <v>0</v>
      </c>
      <c r="P525" s="170">
        <f t="shared" si="59"/>
        <v>3</v>
      </c>
      <c r="Q525" s="171">
        <f t="shared" si="60"/>
        <v>3</v>
      </c>
      <c r="R525" s="171" t="str">
        <f t="shared" si="61"/>
        <v/>
      </c>
      <c r="S525" s="187" t="str">
        <f t="shared" si="62"/>
        <v/>
      </c>
      <c r="T525" s="248"/>
    </row>
    <row r="526" spans="1:20" x14ac:dyDescent="0.2">
      <c r="A526" s="186" t="s">
        <v>392</v>
      </c>
      <c r="B526" s="175" t="s">
        <v>66</v>
      </c>
      <c r="C526" s="176" t="s">
        <v>273</v>
      </c>
      <c r="D526" s="168">
        <v>1</v>
      </c>
      <c r="E526" s="169">
        <v>1</v>
      </c>
      <c r="F526" s="169">
        <v>0</v>
      </c>
      <c r="G526" s="169">
        <v>0</v>
      </c>
      <c r="H526" s="192">
        <f t="shared" si="56"/>
        <v>0</v>
      </c>
      <c r="I526" s="234">
        <v>1</v>
      </c>
      <c r="J526" s="138">
        <v>1</v>
      </c>
      <c r="K526" s="138">
        <v>1</v>
      </c>
      <c r="L526" s="178">
        <f t="shared" si="57"/>
        <v>1</v>
      </c>
      <c r="M526" s="235">
        <v>0</v>
      </c>
      <c r="N526" s="138">
        <v>0</v>
      </c>
      <c r="O526" s="195">
        <f t="shared" si="58"/>
        <v>0</v>
      </c>
      <c r="P526" s="170">
        <f t="shared" si="59"/>
        <v>2</v>
      </c>
      <c r="Q526" s="171">
        <f t="shared" si="60"/>
        <v>2</v>
      </c>
      <c r="R526" s="171" t="str">
        <f t="shared" si="61"/>
        <v/>
      </c>
      <c r="S526" s="187" t="str">
        <f t="shared" si="62"/>
        <v/>
      </c>
      <c r="T526" s="248"/>
    </row>
    <row r="527" spans="1:20" x14ac:dyDescent="0.2">
      <c r="A527" s="186" t="s">
        <v>392</v>
      </c>
      <c r="B527" s="175" t="s">
        <v>67</v>
      </c>
      <c r="C527" s="176" t="s">
        <v>68</v>
      </c>
      <c r="D527" s="168">
        <v>2</v>
      </c>
      <c r="E527" s="169">
        <v>2</v>
      </c>
      <c r="F527" s="169">
        <v>2</v>
      </c>
      <c r="G527" s="169">
        <v>0</v>
      </c>
      <c r="H527" s="192">
        <f t="shared" si="56"/>
        <v>0</v>
      </c>
      <c r="I527" s="234">
        <v>3023</v>
      </c>
      <c r="J527" s="138">
        <v>2339</v>
      </c>
      <c r="K527" s="138">
        <v>580</v>
      </c>
      <c r="L527" s="178">
        <f t="shared" si="57"/>
        <v>0.24796921761436511</v>
      </c>
      <c r="M527" s="235">
        <v>3</v>
      </c>
      <c r="N527" s="138">
        <v>656</v>
      </c>
      <c r="O527" s="195">
        <f t="shared" si="58"/>
        <v>0.21881254169446299</v>
      </c>
      <c r="P527" s="170">
        <f t="shared" si="59"/>
        <v>3025</v>
      </c>
      <c r="Q527" s="171">
        <f t="shared" si="60"/>
        <v>2344</v>
      </c>
      <c r="R527" s="171">
        <f t="shared" si="61"/>
        <v>656</v>
      </c>
      <c r="S527" s="187">
        <f t="shared" si="62"/>
        <v>0.21866666666666668</v>
      </c>
      <c r="T527" s="248"/>
    </row>
    <row r="528" spans="1:20" x14ac:dyDescent="0.2">
      <c r="A528" s="186" t="s">
        <v>392</v>
      </c>
      <c r="B528" s="175" t="s">
        <v>72</v>
      </c>
      <c r="C528" s="176" t="s">
        <v>244</v>
      </c>
      <c r="D528" s="168">
        <v>0</v>
      </c>
      <c r="E528" s="169">
        <v>0</v>
      </c>
      <c r="F528" s="169">
        <v>0</v>
      </c>
      <c r="G528" s="169">
        <v>0</v>
      </c>
      <c r="H528" s="192" t="str">
        <f t="shared" si="56"/>
        <v/>
      </c>
      <c r="I528" s="234">
        <v>10</v>
      </c>
      <c r="J528" s="138">
        <v>10</v>
      </c>
      <c r="K528" s="138">
        <v>10</v>
      </c>
      <c r="L528" s="178">
        <f t="shared" si="57"/>
        <v>1</v>
      </c>
      <c r="M528" s="235">
        <v>0</v>
      </c>
      <c r="N528" s="138">
        <v>0</v>
      </c>
      <c r="O528" s="195">
        <f t="shared" si="58"/>
        <v>0</v>
      </c>
      <c r="P528" s="170">
        <f t="shared" si="59"/>
        <v>10</v>
      </c>
      <c r="Q528" s="171">
        <f t="shared" si="60"/>
        <v>10</v>
      </c>
      <c r="R528" s="171" t="str">
        <f t="shared" si="61"/>
        <v/>
      </c>
      <c r="S528" s="187" t="str">
        <f t="shared" si="62"/>
        <v/>
      </c>
      <c r="T528" s="248"/>
    </row>
    <row r="529" spans="1:20" x14ac:dyDescent="0.2">
      <c r="A529" s="186" t="s">
        <v>392</v>
      </c>
      <c r="B529" s="175" t="s">
        <v>74</v>
      </c>
      <c r="C529" s="176" t="s">
        <v>75</v>
      </c>
      <c r="D529" s="168">
        <v>0</v>
      </c>
      <c r="E529" s="169">
        <v>0</v>
      </c>
      <c r="F529" s="169">
        <v>0</v>
      </c>
      <c r="G529" s="169">
        <v>0</v>
      </c>
      <c r="H529" s="192" t="str">
        <f t="shared" si="56"/>
        <v/>
      </c>
      <c r="I529" s="234">
        <v>164</v>
      </c>
      <c r="J529" s="138">
        <v>119</v>
      </c>
      <c r="K529" s="138">
        <v>81</v>
      </c>
      <c r="L529" s="178">
        <f t="shared" si="57"/>
        <v>0.68067226890756305</v>
      </c>
      <c r="M529" s="235">
        <v>0</v>
      </c>
      <c r="N529" s="138">
        <v>42</v>
      </c>
      <c r="O529" s="195">
        <f t="shared" si="58"/>
        <v>0.2608695652173913</v>
      </c>
      <c r="P529" s="170">
        <f t="shared" si="59"/>
        <v>164</v>
      </c>
      <c r="Q529" s="171">
        <f t="shared" si="60"/>
        <v>119</v>
      </c>
      <c r="R529" s="171">
        <f t="shared" si="61"/>
        <v>42</v>
      </c>
      <c r="S529" s="187">
        <f t="shared" si="62"/>
        <v>0.2608695652173913</v>
      </c>
      <c r="T529" s="248"/>
    </row>
    <row r="530" spans="1:20" x14ac:dyDescent="0.2">
      <c r="A530" s="186" t="s">
        <v>392</v>
      </c>
      <c r="B530" s="175" t="s">
        <v>79</v>
      </c>
      <c r="C530" s="176" t="s">
        <v>80</v>
      </c>
      <c r="D530" s="168">
        <v>3</v>
      </c>
      <c r="E530" s="169">
        <v>2</v>
      </c>
      <c r="F530" s="169">
        <v>2</v>
      </c>
      <c r="G530" s="169">
        <v>1</v>
      </c>
      <c r="H530" s="192">
        <f t="shared" si="56"/>
        <v>0.33333333333333331</v>
      </c>
      <c r="I530" s="234">
        <v>8150</v>
      </c>
      <c r="J530" s="138">
        <v>6147</v>
      </c>
      <c r="K530" s="138">
        <v>6133</v>
      </c>
      <c r="L530" s="178">
        <f t="shared" si="57"/>
        <v>0.99772246624369609</v>
      </c>
      <c r="M530" s="235">
        <v>0</v>
      </c>
      <c r="N530" s="138">
        <v>1972</v>
      </c>
      <c r="O530" s="195">
        <f t="shared" si="58"/>
        <v>0.24288705505604138</v>
      </c>
      <c r="P530" s="170">
        <f t="shared" si="59"/>
        <v>8153</v>
      </c>
      <c r="Q530" s="171">
        <f t="shared" si="60"/>
        <v>6149</v>
      </c>
      <c r="R530" s="171">
        <f t="shared" si="61"/>
        <v>1973</v>
      </c>
      <c r="S530" s="187">
        <f t="shared" si="62"/>
        <v>0.24292046294016253</v>
      </c>
      <c r="T530" s="248"/>
    </row>
    <row r="531" spans="1:20" x14ac:dyDescent="0.2">
      <c r="A531" s="186" t="s">
        <v>392</v>
      </c>
      <c r="B531" s="175" t="s">
        <v>81</v>
      </c>
      <c r="C531" s="176" t="s">
        <v>82</v>
      </c>
      <c r="D531" s="168">
        <v>0</v>
      </c>
      <c r="E531" s="169">
        <v>0</v>
      </c>
      <c r="F531" s="169">
        <v>0</v>
      </c>
      <c r="G531" s="169">
        <v>0</v>
      </c>
      <c r="H531" s="192" t="str">
        <f t="shared" si="56"/>
        <v/>
      </c>
      <c r="I531" s="234">
        <v>8</v>
      </c>
      <c r="J531" s="138">
        <v>4</v>
      </c>
      <c r="K531" s="138">
        <v>4</v>
      </c>
      <c r="L531" s="178">
        <f t="shared" si="57"/>
        <v>1</v>
      </c>
      <c r="M531" s="235">
        <v>3</v>
      </c>
      <c r="N531" s="138">
        <v>1</v>
      </c>
      <c r="O531" s="195">
        <f t="shared" si="58"/>
        <v>0.125</v>
      </c>
      <c r="P531" s="170">
        <f t="shared" si="59"/>
        <v>8</v>
      </c>
      <c r="Q531" s="171">
        <f t="shared" si="60"/>
        <v>7</v>
      </c>
      <c r="R531" s="171">
        <f t="shared" si="61"/>
        <v>1</v>
      </c>
      <c r="S531" s="187">
        <f t="shared" si="62"/>
        <v>0.125</v>
      </c>
      <c r="T531" s="248"/>
    </row>
    <row r="532" spans="1:20" x14ac:dyDescent="0.2">
      <c r="A532" s="186" t="s">
        <v>392</v>
      </c>
      <c r="B532" s="175" t="s">
        <v>83</v>
      </c>
      <c r="C532" s="176" t="s">
        <v>278</v>
      </c>
      <c r="D532" s="168">
        <v>0</v>
      </c>
      <c r="E532" s="169">
        <v>0</v>
      </c>
      <c r="F532" s="169">
        <v>0</v>
      </c>
      <c r="G532" s="169">
        <v>0</v>
      </c>
      <c r="H532" s="192" t="str">
        <f t="shared" si="56"/>
        <v/>
      </c>
      <c r="I532" s="234">
        <v>49</v>
      </c>
      <c r="J532" s="138">
        <v>48</v>
      </c>
      <c r="K532" s="138">
        <v>45</v>
      </c>
      <c r="L532" s="178">
        <f t="shared" si="57"/>
        <v>0.9375</v>
      </c>
      <c r="M532" s="235">
        <v>0</v>
      </c>
      <c r="N532" s="138">
        <v>1</v>
      </c>
      <c r="O532" s="195">
        <f t="shared" si="58"/>
        <v>2.0408163265306121E-2</v>
      </c>
      <c r="P532" s="170">
        <f t="shared" si="59"/>
        <v>49</v>
      </c>
      <c r="Q532" s="171">
        <f t="shared" si="60"/>
        <v>48</v>
      </c>
      <c r="R532" s="171">
        <f t="shared" si="61"/>
        <v>1</v>
      </c>
      <c r="S532" s="187">
        <f t="shared" si="62"/>
        <v>2.0408163265306121E-2</v>
      </c>
      <c r="T532" s="248"/>
    </row>
    <row r="533" spans="1:20" x14ac:dyDescent="0.2">
      <c r="A533" s="186" t="s">
        <v>392</v>
      </c>
      <c r="B533" s="175" t="s">
        <v>84</v>
      </c>
      <c r="C533" s="176" t="s">
        <v>279</v>
      </c>
      <c r="D533" s="168">
        <v>3</v>
      </c>
      <c r="E533" s="169">
        <v>3</v>
      </c>
      <c r="F533" s="169">
        <v>0</v>
      </c>
      <c r="G533" s="169">
        <v>0</v>
      </c>
      <c r="H533" s="192">
        <f t="shared" si="56"/>
        <v>0</v>
      </c>
      <c r="I533" s="234">
        <v>1490</v>
      </c>
      <c r="J533" s="138">
        <v>977</v>
      </c>
      <c r="K533" s="138">
        <v>126</v>
      </c>
      <c r="L533" s="178">
        <f t="shared" si="57"/>
        <v>0.12896622313203684</v>
      </c>
      <c r="M533" s="235">
        <v>0</v>
      </c>
      <c r="N533" s="138">
        <v>502</v>
      </c>
      <c r="O533" s="195">
        <f t="shared" si="58"/>
        <v>0.33941852603110212</v>
      </c>
      <c r="P533" s="170">
        <f t="shared" si="59"/>
        <v>1493</v>
      </c>
      <c r="Q533" s="171">
        <f t="shared" si="60"/>
        <v>980</v>
      </c>
      <c r="R533" s="171">
        <f t="shared" si="61"/>
        <v>502</v>
      </c>
      <c r="S533" s="187">
        <f t="shared" si="62"/>
        <v>0.33873144399460187</v>
      </c>
      <c r="T533" s="248"/>
    </row>
    <row r="534" spans="1:20" x14ac:dyDescent="0.2">
      <c r="A534" s="186" t="s">
        <v>392</v>
      </c>
      <c r="B534" s="175" t="s">
        <v>86</v>
      </c>
      <c r="C534" s="176" t="s">
        <v>282</v>
      </c>
      <c r="D534" s="168">
        <v>0</v>
      </c>
      <c r="E534" s="169">
        <v>0</v>
      </c>
      <c r="F534" s="169">
        <v>0</v>
      </c>
      <c r="G534" s="169">
        <v>0</v>
      </c>
      <c r="H534" s="192" t="str">
        <f t="shared" si="56"/>
        <v/>
      </c>
      <c r="I534" s="234">
        <v>10</v>
      </c>
      <c r="J534" s="138">
        <v>9</v>
      </c>
      <c r="K534" s="138">
        <v>6</v>
      </c>
      <c r="L534" s="178">
        <f t="shared" si="57"/>
        <v>0.66666666666666663</v>
      </c>
      <c r="M534" s="235">
        <v>0</v>
      </c>
      <c r="N534" s="138">
        <v>1</v>
      </c>
      <c r="O534" s="195">
        <f t="shared" si="58"/>
        <v>0.1</v>
      </c>
      <c r="P534" s="170">
        <f t="shared" si="59"/>
        <v>10</v>
      </c>
      <c r="Q534" s="171">
        <f t="shared" si="60"/>
        <v>9</v>
      </c>
      <c r="R534" s="171">
        <f t="shared" si="61"/>
        <v>1</v>
      </c>
      <c r="S534" s="187">
        <f t="shared" si="62"/>
        <v>0.1</v>
      </c>
      <c r="T534" s="248"/>
    </row>
    <row r="535" spans="1:20" x14ac:dyDescent="0.2">
      <c r="A535" s="186" t="s">
        <v>392</v>
      </c>
      <c r="B535" s="175" t="s">
        <v>530</v>
      </c>
      <c r="C535" s="176" t="s">
        <v>87</v>
      </c>
      <c r="D535" s="168">
        <v>7</v>
      </c>
      <c r="E535" s="169">
        <v>7</v>
      </c>
      <c r="F535" s="169">
        <v>0</v>
      </c>
      <c r="G535" s="169">
        <v>0</v>
      </c>
      <c r="H535" s="192">
        <f t="shared" si="56"/>
        <v>0</v>
      </c>
      <c r="I535" s="234">
        <v>683</v>
      </c>
      <c r="J535" s="138">
        <v>665</v>
      </c>
      <c r="K535" s="138">
        <v>656</v>
      </c>
      <c r="L535" s="178">
        <f t="shared" si="57"/>
        <v>0.98646616541353382</v>
      </c>
      <c r="M535" s="235">
        <v>3</v>
      </c>
      <c r="N535" s="138">
        <v>8</v>
      </c>
      <c r="O535" s="195">
        <f t="shared" si="58"/>
        <v>1.1834319526627219E-2</v>
      </c>
      <c r="P535" s="170">
        <f t="shared" si="59"/>
        <v>690</v>
      </c>
      <c r="Q535" s="171">
        <f t="shared" si="60"/>
        <v>675</v>
      </c>
      <c r="R535" s="171">
        <f t="shared" si="61"/>
        <v>8</v>
      </c>
      <c r="S535" s="187">
        <f t="shared" si="62"/>
        <v>1.171303074670571E-2</v>
      </c>
      <c r="T535" s="248"/>
    </row>
    <row r="536" spans="1:20" x14ac:dyDescent="0.2">
      <c r="A536" s="186" t="s">
        <v>392</v>
      </c>
      <c r="B536" s="175" t="s">
        <v>88</v>
      </c>
      <c r="C536" s="176" t="s">
        <v>89</v>
      </c>
      <c r="D536" s="168">
        <v>1</v>
      </c>
      <c r="E536" s="169">
        <v>1</v>
      </c>
      <c r="F536" s="169">
        <v>0</v>
      </c>
      <c r="G536" s="169">
        <v>0</v>
      </c>
      <c r="H536" s="192">
        <f t="shared" si="56"/>
        <v>0</v>
      </c>
      <c r="I536" s="234">
        <v>1</v>
      </c>
      <c r="J536" s="138">
        <v>1</v>
      </c>
      <c r="K536" s="138">
        <v>1</v>
      </c>
      <c r="L536" s="178">
        <f t="shared" si="57"/>
        <v>1</v>
      </c>
      <c r="M536" s="235">
        <v>0</v>
      </c>
      <c r="N536" s="138">
        <v>0</v>
      </c>
      <c r="O536" s="195">
        <f t="shared" si="58"/>
        <v>0</v>
      </c>
      <c r="P536" s="170">
        <f t="shared" si="59"/>
        <v>2</v>
      </c>
      <c r="Q536" s="171">
        <f t="shared" si="60"/>
        <v>2</v>
      </c>
      <c r="R536" s="171" t="str">
        <f t="shared" si="61"/>
        <v/>
      </c>
      <c r="S536" s="187" t="str">
        <f t="shared" si="62"/>
        <v/>
      </c>
      <c r="T536" s="248"/>
    </row>
    <row r="537" spans="1:20" x14ac:dyDescent="0.2">
      <c r="A537" s="186" t="s">
        <v>392</v>
      </c>
      <c r="B537" s="175" t="s">
        <v>90</v>
      </c>
      <c r="C537" s="176" t="s">
        <v>95</v>
      </c>
      <c r="D537" s="168">
        <v>24</v>
      </c>
      <c r="E537" s="169">
        <v>24</v>
      </c>
      <c r="F537" s="169">
        <v>23</v>
      </c>
      <c r="G537" s="169">
        <v>0</v>
      </c>
      <c r="H537" s="192">
        <f t="shared" si="56"/>
        <v>0</v>
      </c>
      <c r="I537" s="234">
        <v>6345</v>
      </c>
      <c r="J537" s="138">
        <v>6332</v>
      </c>
      <c r="K537" s="138">
        <v>6314</v>
      </c>
      <c r="L537" s="178">
        <f t="shared" si="57"/>
        <v>0.99715729627289951</v>
      </c>
      <c r="M537" s="235">
        <v>2</v>
      </c>
      <c r="N537" s="138">
        <v>8</v>
      </c>
      <c r="O537" s="195">
        <f t="shared" si="58"/>
        <v>1.2614317250078839E-3</v>
      </c>
      <c r="P537" s="170">
        <f t="shared" si="59"/>
        <v>6369</v>
      </c>
      <c r="Q537" s="171">
        <f t="shared" si="60"/>
        <v>6358</v>
      </c>
      <c r="R537" s="171">
        <f t="shared" si="61"/>
        <v>8</v>
      </c>
      <c r="S537" s="187">
        <f t="shared" si="62"/>
        <v>1.2566760917373547E-3</v>
      </c>
      <c r="T537" s="248"/>
    </row>
    <row r="538" spans="1:20" x14ac:dyDescent="0.2">
      <c r="A538" s="186" t="s">
        <v>392</v>
      </c>
      <c r="B538" s="175" t="s">
        <v>90</v>
      </c>
      <c r="C538" s="176" t="s">
        <v>93</v>
      </c>
      <c r="D538" s="168">
        <v>1</v>
      </c>
      <c r="E538" s="169">
        <v>1</v>
      </c>
      <c r="F538" s="169">
        <v>1</v>
      </c>
      <c r="G538" s="169">
        <v>0</v>
      </c>
      <c r="H538" s="192">
        <f t="shared" si="56"/>
        <v>0</v>
      </c>
      <c r="I538" s="234">
        <v>147</v>
      </c>
      <c r="J538" s="138">
        <v>142</v>
      </c>
      <c r="K538" s="138">
        <v>127</v>
      </c>
      <c r="L538" s="178">
        <f t="shared" si="57"/>
        <v>0.89436619718309862</v>
      </c>
      <c r="M538" s="235">
        <v>1</v>
      </c>
      <c r="N538" s="138">
        <v>2</v>
      </c>
      <c r="O538" s="195">
        <f t="shared" si="58"/>
        <v>1.3793103448275862E-2</v>
      </c>
      <c r="P538" s="170">
        <f t="shared" si="59"/>
        <v>148</v>
      </c>
      <c r="Q538" s="171">
        <f t="shared" si="60"/>
        <v>144</v>
      </c>
      <c r="R538" s="171">
        <f t="shared" si="61"/>
        <v>2</v>
      </c>
      <c r="S538" s="187">
        <f t="shared" si="62"/>
        <v>1.3698630136986301E-2</v>
      </c>
      <c r="T538" s="248"/>
    </row>
    <row r="539" spans="1:20" x14ac:dyDescent="0.2">
      <c r="A539" s="186" t="s">
        <v>392</v>
      </c>
      <c r="B539" s="175" t="s">
        <v>90</v>
      </c>
      <c r="C539" s="176" t="s">
        <v>92</v>
      </c>
      <c r="D539" s="168">
        <v>0</v>
      </c>
      <c r="E539" s="169">
        <v>0</v>
      </c>
      <c r="F539" s="169">
        <v>0</v>
      </c>
      <c r="G539" s="169">
        <v>0</v>
      </c>
      <c r="H539" s="192" t="str">
        <f t="shared" si="56"/>
        <v/>
      </c>
      <c r="I539" s="234">
        <v>649</v>
      </c>
      <c r="J539" s="138">
        <v>646</v>
      </c>
      <c r="K539" s="138">
        <v>646</v>
      </c>
      <c r="L539" s="178">
        <f t="shared" si="57"/>
        <v>1</v>
      </c>
      <c r="M539" s="235">
        <v>0</v>
      </c>
      <c r="N539" s="138">
        <v>1</v>
      </c>
      <c r="O539" s="195">
        <f t="shared" si="58"/>
        <v>1.5455950540958269E-3</v>
      </c>
      <c r="P539" s="170">
        <f t="shared" si="59"/>
        <v>649</v>
      </c>
      <c r="Q539" s="171">
        <f t="shared" si="60"/>
        <v>646</v>
      </c>
      <c r="R539" s="171">
        <f t="shared" si="61"/>
        <v>1</v>
      </c>
      <c r="S539" s="187">
        <f t="shared" si="62"/>
        <v>1.5455950540958269E-3</v>
      </c>
      <c r="T539" s="248"/>
    </row>
    <row r="540" spans="1:20" x14ac:dyDescent="0.2">
      <c r="A540" s="186" t="s">
        <v>392</v>
      </c>
      <c r="B540" s="175" t="s">
        <v>90</v>
      </c>
      <c r="C540" s="176" t="s">
        <v>94</v>
      </c>
      <c r="D540" s="168">
        <v>122</v>
      </c>
      <c r="E540" s="169">
        <v>100</v>
      </c>
      <c r="F540" s="169">
        <v>84</v>
      </c>
      <c r="G540" s="169">
        <v>20</v>
      </c>
      <c r="H540" s="192">
        <f t="shared" si="56"/>
        <v>0.16666666666666666</v>
      </c>
      <c r="I540" s="234">
        <v>55870</v>
      </c>
      <c r="J540" s="138">
        <v>48535</v>
      </c>
      <c r="K540" s="138">
        <v>48107</v>
      </c>
      <c r="L540" s="178">
        <f t="shared" si="57"/>
        <v>0.99118162151025035</v>
      </c>
      <c r="M540" s="235">
        <v>8</v>
      </c>
      <c r="N540" s="138">
        <v>7161</v>
      </c>
      <c r="O540" s="195">
        <f t="shared" si="58"/>
        <v>0.12855450236966826</v>
      </c>
      <c r="P540" s="170">
        <f t="shared" si="59"/>
        <v>55992</v>
      </c>
      <c r="Q540" s="171">
        <f t="shared" si="60"/>
        <v>48643</v>
      </c>
      <c r="R540" s="171">
        <f t="shared" si="61"/>
        <v>7181</v>
      </c>
      <c r="S540" s="187">
        <f t="shared" si="62"/>
        <v>0.12863642877615364</v>
      </c>
      <c r="T540" s="248"/>
    </row>
    <row r="541" spans="1:20" x14ac:dyDescent="0.2">
      <c r="A541" s="186" t="s">
        <v>392</v>
      </c>
      <c r="B541" s="175" t="s">
        <v>90</v>
      </c>
      <c r="C541" s="176" t="s">
        <v>91</v>
      </c>
      <c r="D541" s="168">
        <v>20</v>
      </c>
      <c r="E541" s="169">
        <v>15</v>
      </c>
      <c r="F541" s="169">
        <v>15</v>
      </c>
      <c r="G541" s="169">
        <v>5</v>
      </c>
      <c r="H541" s="192">
        <f t="shared" si="56"/>
        <v>0.25</v>
      </c>
      <c r="I541" s="234">
        <v>13341</v>
      </c>
      <c r="J541" s="138">
        <v>11822</v>
      </c>
      <c r="K541" s="138">
        <v>11777</v>
      </c>
      <c r="L541" s="178">
        <f t="shared" si="57"/>
        <v>0.99619353747250883</v>
      </c>
      <c r="M541" s="235">
        <v>47</v>
      </c>
      <c r="N541" s="138">
        <v>1443</v>
      </c>
      <c r="O541" s="195">
        <f t="shared" si="58"/>
        <v>0.1083984375</v>
      </c>
      <c r="P541" s="170">
        <f t="shared" si="59"/>
        <v>13361</v>
      </c>
      <c r="Q541" s="171">
        <f t="shared" si="60"/>
        <v>11884</v>
      </c>
      <c r="R541" s="171">
        <f t="shared" si="61"/>
        <v>1448</v>
      </c>
      <c r="S541" s="187">
        <f t="shared" si="62"/>
        <v>0.10861086108610861</v>
      </c>
      <c r="T541" s="248"/>
    </row>
    <row r="542" spans="1:20" x14ac:dyDescent="0.2">
      <c r="A542" s="186" t="s">
        <v>392</v>
      </c>
      <c r="B542" s="175" t="s">
        <v>96</v>
      </c>
      <c r="C542" s="176" t="s">
        <v>97</v>
      </c>
      <c r="D542" s="168">
        <v>0</v>
      </c>
      <c r="E542" s="169">
        <v>0</v>
      </c>
      <c r="F542" s="169">
        <v>0</v>
      </c>
      <c r="G542" s="169">
        <v>0</v>
      </c>
      <c r="H542" s="192" t="str">
        <f t="shared" si="56"/>
        <v/>
      </c>
      <c r="I542" s="234">
        <v>12327</v>
      </c>
      <c r="J542" s="138">
        <v>11589</v>
      </c>
      <c r="K542" s="138">
        <v>11371</v>
      </c>
      <c r="L542" s="178">
        <f t="shared" si="57"/>
        <v>0.98118905859004224</v>
      </c>
      <c r="M542" s="235">
        <v>1</v>
      </c>
      <c r="N542" s="138">
        <v>522</v>
      </c>
      <c r="O542" s="195">
        <f t="shared" si="58"/>
        <v>4.3097754293262881E-2</v>
      </c>
      <c r="P542" s="170">
        <f t="shared" si="59"/>
        <v>12327</v>
      </c>
      <c r="Q542" s="171">
        <f t="shared" si="60"/>
        <v>11590</v>
      </c>
      <c r="R542" s="171">
        <f t="shared" si="61"/>
        <v>522</v>
      </c>
      <c r="S542" s="187">
        <f t="shared" si="62"/>
        <v>4.3097754293262881E-2</v>
      </c>
      <c r="T542" s="248"/>
    </row>
    <row r="543" spans="1:20" x14ac:dyDescent="0.2">
      <c r="A543" s="186" t="s">
        <v>392</v>
      </c>
      <c r="B543" s="175" t="s">
        <v>532</v>
      </c>
      <c r="C543" s="176" t="s">
        <v>98</v>
      </c>
      <c r="D543" s="168">
        <v>31</v>
      </c>
      <c r="E543" s="169">
        <v>18</v>
      </c>
      <c r="F543" s="169">
        <v>7</v>
      </c>
      <c r="G543" s="169">
        <v>12</v>
      </c>
      <c r="H543" s="192">
        <f t="shared" si="56"/>
        <v>0.4</v>
      </c>
      <c r="I543" s="234">
        <v>25759</v>
      </c>
      <c r="J543" s="138">
        <v>16160</v>
      </c>
      <c r="K543" s="138">
        <v>15328</v>
      </c>
      <c r="L543" s="178">
        <f t="shared" si="57"/>
        <v>0.94851485148514847</v>
      </c>
      <c r="M543" s="235">
        <v>53</v>
      </c>
      <c r="N543" s="138">
        <v>9494</v>
      </c>
      <c r="O543" s="195">
        <f t="shared" si="58"/>
        <v>0.36931575057377369</v>
      </c>
      <c r="P543" s="170">
        <f t="shared" si="59"/>
        <v>25790</v>
      </c>
      <c r="Q543" s="171">
        <f t="shared" si="60"/>
        <v>16231</v>
      </c>
      <c r="R543" s="171">
        <f t="shared" si="61"/>
        <v>9506</v>
      </c>
      <c r="S543" s="187">
        <f t="shared" si="62"/>
        <v>0.36935151727085519</v>
      </c>
      <c r="T543" s="248"/>
    </row>
    <row r="544" spans="1:20" x14ac:dyDescent="0.2">
      <c r="A544" s="186" t="s">
        <v>392</v>
      </c>
      <c r="B544" s="175" t="s">
        <v>99</v>
      </c>
      <c r="C544" s="176" t="s">
        <v>492</v>
      </c>
      <c r="D544" s="168">
        <v>2</v>
      </c>
      <c r="E544" s="169">
        <v>2</v>
      </c>
      <c r="F544" s="169">
        <v>2</v>
      </c>
      <c r="G544" s="169">
        <v>0</v>
      </c>
      <c r="H544" s="192">
        <f t="shared" si="56"/>
        <v>0</v>
      </c>
      <c r="I544" s="234">
        <v>5706</v>
      </c>
      <c r="J544" s="138">
        <v>4322</v>
      </c>
      <c r="K544" s="138">
        <v>4205</v>
      </c>
      <c r="L544" s="178">
        <f t="shared" si="57"/>
        <v>0.97292919944470158</v>
      </c>
      <c r="M544" s="235">
        <v>18</v>
      </c>
      <c r="N544" s="138">
        <v>1156</v>
      </c>
      <c r="O544" s="195">
        <f t="shared" si="58"/>
        <v>0.21033478893740903</v>
      </c>
      <c r="P544" s="170">
        <f t="shared" si="59"/>
        <v>5708</v>
      </c>
      <c r="Q544" s="171">
        <f t="shared" si="60"/>
        <v>4342</v>
      </c>
      <c r="R544" s="171">
        <f t="shared" si="61"/>
        <v>1156</v>
      </c>
      <c r="S544" s="187">
        <f t="shared" si="62"/>
        <v>0.2102582757366315</v>
      </c>
      <c r="T544" s="248"/>
    </row>
    <row r="545" spans="1:20" x14ac:dyDescent="0.2">
      <c r="A545" s="186" t="s">
        <v>392</v>
      </c>
      <c r="B545" s="175" t="s">
        <v>99</v>
      </c>
      <c r="C545" s="176" t="s">
        <v>100</v>
      </c>
      <c r="D545" s="168">
        <v>0</v>
      </c>
      <c r="E545" s="169">
        <v>0</v>
      </c>
      <c r="F545" s="169">
        <v>0</v>
      </c>
      <c r="G545" s="169">
        <v>0</v>
      </c>
      <c r="H545" s="192" t="str">
        <f t="shared" si="56"/>
        <v/>
      </c>
      <c r="I545" s="234">
        <v>11562</v>
      </c>
      <c r="J545" s="138">
        <v>5164</v>
      </c>
      <c r="K545" s="138">
        <v>3940</v>
      </c>
      <c r="L545" s="178">
        <f t="shared" si="57"/>
        <v>0.76297443841982959</v>
      </c>
      <c r="M545" s="235">
        <v>10</v>
      </c>
      <c r="N545" s="138">
        <v>6179</v>
      </c>
      <c r="O545" s="195">
        <f t="shared" si="58"/>
        <v>0.54426142869726069</v>
      </c>
      <c r="P545" s="170">
        <f t="shared" si="59"/>
        <v>11562</v>
      </c>
      <c r="Q545" s="171">
        <f t="shared" si="60"/>
        <v>5174</v>
      </c>
      <c r="R545" s="171">
        <f t="shared" si="61"/>
        <v>6179</v>
      </c>
      <c r="S545" s="187">
        <f t="shared" si="62"/>
        <v>0.54426142869726069</v>
      </c>
      <c r="T545" s="248"/>
    </row>
    <row r="546" spans="1:20" x14ac:dyDescent="0.2">
      <c r="A546" s="186" t="s">
        <v>392</v>
      </c>
      <c r="B546" s="175" t="s">
        <v>101</v>
      </c>
      <c r="C546" s="176" t="s">
        <v>102</v>
      </c>
      <c r="D546" s="168">
        <v>0</v>
      </c>
      <c r="E546" s="169">
        <v>0</v>
      </c>
      <c r="F546" s="169">
        <v>0</v>
      </c>
      <c r="G546" s="169">
        <v>0</v>
      </c>
      <c r="H546" s="192" t="str">
        <f t="shared" si="56"/>
        <v/>
      </c>
      <c r="I546" s="234">
        <v>4047</v>
      </c>
      <c r="J546" s="138">
        <v>3984</v>
      </c>
      <c r="K546" s="138">
        <v>3811</v>
      </c>
      <c r="L546" s="178">
        <f t="shared" si="57"/>
        <v>0.95657630522088355</v>
      </c>
      <c r="M546" s="235">
        <v>3</v>
      </c>
      <c r="N546" s="138">
        <v>46</v>
      </c>
      <c r="O546" s="195">
        <f t="shared" si="58"/>
        <v>1.1405901314158196E-2</v>
      </c>
      <c r="P546" s="170">
        <f t="shared" si="59"/>
        <v>4047</v>
      </c>
      <c r="Q546" s="171">
        <f t="shared" si="60"/>
        <v>3987</v>
      </c>
      <c r="R546" s="171">
        <f t="shared" si="61"/>
        <v>46</v>
      </c>
      <c r="S546" s="187">
        <f t="shared" si="62"/>
        <v>1.1405901314158196E-2</v>
      </c>
      <c r="T546" s="248"/>
    </row>
    <row r="547" spans="1:20" x14ac:dyDescent="0.2">
      <c r="A547" s="186" t="s">
        <v>392</v>
      </c>
      <c r="B547" s="175" t="s">
        <v>103</v>
      </c>
      <c r="C547" s="176" t="s">
        <v>104</v>
      </c>
      <c r="D547" s="168">
        <v>3</v>
      </c>
      <c r="E547" s="169">
        <v>3</v>
      </c>
      <c r="F547" s="169">
        <v>3</v>
      </c>
      <c r="G547" s="169">
        <v>0</v>
      </c>
      <c r="H547" s="192">
        <f t="shared" si="56"/>
        <v>0</v>
      </c>
      <c r="I547" s="234">
        <v>1311</v>
      </c>
      <c r="J547" s="138">
        <v>1249</v>
      </c>
      <c r="K547" s="138">
        <v>1206</v>
      </c>
      <c r="L547" s="178">
        <f t="shared" si="57"/>
        <v>0.96557245796637314</v>
      </c>
      <c r="M547" s="235">
        <v>1</v>
      </c>
      <c r="N547" s="138">
        <v>48</v>
      </c>
      <c r="O547" s="195">
        <f t="shared" si="58"/>
        <v>3.6979969183359017E-2</v>
      </c>
      <c r="P547" s="170">
        <f t="shared" si="59"/>
        <v>1314</v>
      </c>
      <c r="Q547" s="171">
        <f t="shared" si="60"/>
        <v>1253</v>
      </c>
      <c r="R547" s="171">
        <f t="shared" si="61"/>
        <v>48</v>
      </c>
      <c r="S547" s="187">
        <f t="shared" si="62"/>
        <v>3.6894696387394309E-2</v>
      </c>
      <c r="T547" s="248"/>
    </row>
    <row r="548" spans="1:20" x14ac:dyDescent="0.2">
      <c r="A548" s="186" t="s">
        <v>392</v>
      </c>
      <c r="B548" s="175" t="s">
        <v>105</v>
      </c>
      <c r="C548" s="176" t="s">
        <v>284</v>
      </c>
      <c r="D548" s="168">
        <v>0</v>
      </c>
      <c r="E548" s="169">
        <v>0</v>
      </c>
      <c r="F548" s="169">
        <v>0</v>
      </c>
      <c r="G548" s="169">
        <v>0</v>
      </c>
      <c r="H548" s="192" t="str">
        <f t="shared" si="56"/>
        <v/>
      </c>
      <c r="I548" s="234">
        <v>26</v>
      </c>
      <c r="J548" s="138">
        <v>19</v>
      </c>
      <c r="K548" s="138">
        <v>17</v>
      </c>
      <c r="L548" s="178">
        <f t="shared" si="57"/>
        <v>0.89473684210526316</v>
      </c>
      <c r="M548" s="235">
        <v>0</v>
      </c>
      <c r="N548" s="138">
        <v>4</v>
      </c>
      <c r="O548" s="195">
        <f t="shared" si="58"/>
        <v>0.17391304347826086</v>
      </c>
      <c r="P548" s="170">
        <f t="shared" si="59"/>
        <v>26</v>
      </c>
      <c r="Q548" s="171">
        <f t="shared" si="60"/>
        <v>19</v>
      </c>
      <c r="R548" s="171">
        <f t="shared" si="61"/>
        <v>4</v>
      </c>
      <c r="S548" s="187">
        <f t="shared" si="62"/>
        <v>0.17391304347826086</v>
      </c>
      <c r="T548" s="248"/>
    </row>
    <row r="549" spans="1:20" x14ac:dyDescent="0.2">
      <c r="A549" s="186" t="s">
        <v>392</v>
      </c>
      <c r="B549" s="175" t="s">
        <v>107</v>
      </c>
      <c r="C549" s="176" t="s">
        <v>285</v>
      </c>
      <c r="D549" s="168">
        <v>15</v>
      </c>
      <c r="E549" s="169">
        <v>15</v>
      </c>
      <c r="F549" s="169">
        <v>13</v>
      </c>
      <c r="G549" s="169">
        <v>0</v>
      </c>
      <c r="H549" s="192">
        <f t="shared" si="56"/>
        <v>0</v>
      </c>
      <c r="I549" s="234">
        <v>715</v>
      </c>
      <c r="J549" s="138">
        <v>613</v>
      </c>
      <c r="K549" s="138">
        <v>597</v>
      </c>
      <c r="L549" s="178">
        <f t="shared" si="57"/>
        <v>0.97389885807504073</v>
      </c>
      <c r="M549" s="235">
        <v>0</v>
      </c>
      <c r="N549" s="138">
        <v>78</v>
      </c>
      <c r="O549" s="195">
        <f t="shared" si="58"/>
        <v>0.11287988422575977</v>
      </c>
      <c r="P549" s="170">
        <f t="shared" si="59"/>
        <v>730</v>
      </c>
      <c r="Q549" s="171">
        <f t="shared" si="60"/>
        <v>628</v>
      </c>
      <c r="R549" s="171">
        <f t="shared" si="61"/>
        <v>78</v>
      </c>
      <c r="S549" s="187">
        <f t="shared" si="62"/>
        <v>0.11048158640226628</v>
      </c>
      <c r="T549" s="248"/>
    </row>
    <row r="550" spans="1:20" x14ac:dyDescent="0.2">
      <c r="A550" s="186" t="s">
        <v>392</v>
      </c>
      <c r="B550" s="175" t="s">
        <v>108</v>
      </c>
      <c r="C550" s="176" t="s">
        <v>372</v>
      </c>
      <c r="D550" s="168">
        <v>0</v>
      </c>
      <c r="E550" s="169">
        <v>0</v>
      </c>
      <c r="F550" s="169">
        <v>0</v>
      </c>
      <c r="G550" s="169">
        <v>0</v>
      </c>
      <c r="H550" s="192" t="str">
        <f t="shared" si="56"/>
        <v/>
      </c>
      <c r="I550" s="234">
        <v>344</v>
      </c>
      <c r="J550" s="138">
        <v>341</v>
      </c>
      <c r="K550" s="138">
        <v>312</v>
      </c>
      <c r="L550" s="178">
        <f t="shared" si="57"/>
        <v>0.91495601173020524</v>
      </c>
      <c r="M550" s="235">
        <v>0</v>
      </c>
      <c r="N550" s="138">
        <v>2</v>
      </c>
      <c r="O550" s="195">
        <f t="shared" si="58"/>
        <v>5.8309037900874635E-3</v>
      </c>
      <c r="P550" s="170">
        <f t="shared" si="59"/>
        <v>344</v>
      </c>
      <c r="Q550" s="171">
        <f t="shared" si="60"/>
        <v>341</v>
      </c>
      <c r="R550" s="171">
        <f t="shared" si="61"/>
        <v>2</v>
      </c>
      <c r="S550" s="187">
        <f t="shared" si="62"/>
        <v>5.8309037900874635E-3</v>
      </c>
      <c r="T550" s="248"/>
    </row>
    <row r="551" spans="1:20" x14ac:dyDescent="0.2">
      <c r="A551" s="186" t="s">
        <v>392</v>
      </c>
      <c r="B551" s="175" t="s">
        <v>108</v>
      </c>
      <c r="C551" s="176" t="s">
        <v>109</v>
      </c>
      <c r="D551" s="168">
        <v>0</v>
      </c>
      <c r="E551" s="169">
        <v>0</v>
      </c>
      <c r="F551" s="169">
        <v>0</v>
      </c>
      <c r="G551" s="169">
        <v>0</v>
      </c>
      <c r="H551" s="192" t="str">
        <f t="shared" si="56"/>
        <v/>
      </c>
      <c r="I551" s="234">
        <v>717</v>
      </c>
      <c r="J551" s="138">
        <v>641</v>
      </c>
      <c r="K551" s="138">
        <v>466</v>
      </c>
      <c r="L551" s="178">
        <f t="shared" si="57"/>
        <v>0.72698907956318248</v>
      </c>
      <c r="M551" s="235">
        <v>1</v>
      </c>
      <c r="N551" s="138">
        <v>66</v>
      </c>
      <c r="O551" s="195">
        <f t="shared" si="58"/>
        <v>9.3220338983050849E-2</v>
      </c>
      <c r="P551" s="170">
        <f t="shared" si="59"/>
        <v>717</v>
      </c>
      <c r="Q551" s="171">
        <f t="shared" si="60"/>
        <v>642</v>
      </c>
      <c r="R551" s="171">
        <f t="shared" si="61"/>
        <v>66</v>
      </c>
      <c r="S551" s="187">
        <f t="shared" si="62"/>
        <v>9.3220338983050849E-2</v>
      </c>
      <c r="T551" s="248"/>
    </row>
    <row r="552" spans="1:20" x14ac:dyDescent="0.2">
      <c r="A552" s="186" t="s">
        <v>392</v>
      </c>
      <c r="B552" s="175" t="s">
        <v>110</v>
      </c>
      <c r="C552" s="176" t="s">
        <v>111</v>
      </c>
      <c r="D552" s="168">
        <v>17</v>
      </c>
      <c r="E552" s="169">
        <v>16</v>
      </c>
      <c r="F552" s="169">
        <v>8</v>
      </c>
      <c r="G552" s="169">
        <v>1</v>
      </c>
      <c r="H552" s="192">
        <f t="shared" si="56"/>
        <v>5.8823529411764705E-2</v>
      </c>
      <c r="I552" s="234">
        <v>10439</v>
      </c>
      <c r="J552" s="138">
        <v>8436</v>
      </c>
      <c r="K552" s="138">
        <v>6452</v>
      </c>
      <c r="L552" s="178">
        <f t="shared" si="57"/>
        <v>0.76481744902797533</v>
      </c>
      <c r="M552" s="235">
        <v>214</v>
      </c>
      <c r="N552" s="138">
        <v>1717</v>
      </c>
      <c r="O552" s="195">
        <f t="shared" si="58"/>
        <v>0.16562168419021897</v>
      </c>
      <c r="P552" s="170">
        <f t="shared" si="59"/>
        <v>10456</v>
      </c>
      <c r="Q552" s="171">
        <f t="shared" si="60"/>
        <v>8666</v>
      </c>
      <c r="R552" s="171">
        <f t="shared" si="61"/>
        <v>1718</v>
      </c>
      <c r="S552" s="187">
        <f t="shared" si="62"/>
        <v>0.16544684129429893</v>
      </c>
      <c r="T552" s="248"/>
    </row>
    <row r="553" spans="1:20" x14ac:dyDescent="0.2">
      <c r="A553" s="186" t="s">
        <v>392</v>
      </c>
      <c r="B553" s="175" t="s">
        <v>112</v>
      </c>
      <c r="C553" s="176" t="s">
        <v>113</v>
      </c>
      <c r="D553" s="168">
        <v>0</v>
      </c>
      <c r="E553" s="169">
        <v>0</v>
      </c>
      <c r="F553" s="169">
        <v>0</v>
      </c>
      <c r="G553" s="169">
        <v>0</v>
      </c>
      <c r="H553" s="192" t="str">
        <f t="shared" si="56"/>
        <v/>
      </c>
      <c r="I553" s="234">
        <v>11896</v>
      </c>
      <c r="J553" s="138">
        <v>10996</v>
      </c>
      <c r="K553" s="138">
        <v>5701</v>
      </c>
      <c r="L553" s="178">
        <f t="shared" si="57"/>
        <v>0.51846125863950532</v>
      </c>
      <c r="M553" s="235">
        <v>4</v>
      </c>
      <c r="N553" s="138">
        <v>839</v>
      </c>
      <c r="O553" s="195">
        <f t="shared" si="58"/>
        <v>7.0867471914857677E-2</v>
      </c>
      <c r="P553" s="170">
        <f t="shared" si="59"/>
        <v>11896</v>
      </c>
      <c r="Q553" s="171">
        <f t="shared" si="60"/>
        <v>11000</v>
      </c>
      <c r="R553" s="171">
        <f t="shared" si="61"/>
        <v>839</v>
      </c>
      <c r="S553" s="187">
        <f t="shared" si="62"/>
        <v>7.0867471914857677E-2</v>
      </c>
      <c r="T553" s="248"/>
    </row>
    <row r="554" spans="1:20" x14ac:dyDescent="0.2">
      <c r="A554" s="186" t="s">
        <v>392</v>
      </c>
      <c r="B554" s="175" t="s">
        <v>112</v>
      </c>
      <c r="C554" s="176" t="s">
        <v>549</v>
      </c>
      <c r="D554" s="168">
        <v>0</v>
      </c>
      <c r="E554" s="169">
        <v>0</v>
      </c>
      <c r="F554" s="169">
        <v>0</v>
      </c>
      <c r="G554" s="169">
        <v>0</v>
      </c>
      <c r="H554" s="192" t="str">
        <f t="shared" si="56"/>
        <v/>
      </c>
      <c r="I554" s="234">
        <v>11083</v>
      </c>
      <c r="J554" s="138">
        <v>10324</v>
      </c>
      <c r="K554" s="138">
        <v>8084</v>
      </c>
      <c r="L554" s="178">
        <f t="shared" si="57"/>
        <v>0.78302983339790777</v>
      </c>
      <c r="M554" s="235">
        <v>1</v>
      </c>
      <c r="N554" s="138">
        <v>664</v>
      </c>
      <c r="O554" s="195">
        <f t="shared" si="58"/>
        <v>6.0424060424060427E-2</v>
      </c>
      <c r="P554" s="170">
        <f t="shared" si="59"/>
        <v>11083</v>
      </c>
      <c r="Q554" s="171">
        <f t="shared" si="60"/>
        <v>10325</v>
      </c>
      <c r="R554" s="171">
        <f t="shared" si="61"/>
        <v>664</v>
      </c>
      <c r="S554" s="187">
        <f t="shared" si="62"/>
        <v>6.0424060424060427E-2</v>
      </c>
      <c r="T554" s="248"/>
    </row>
    <row r="555" spans="1:20" x14ac:dyDescent="0.2">
      <c r="A555" s="186" t="s">
        <v>392</v>
      </c>
      <c r="B555" s="175" t="s">
        <v>114</v>
      </c>
      <c r="C555" s="176" t="s">
        <v>115</v>
      </c>
      <c r="D555" s="168">
        <v>0</v>
      </c>
      <c r="E555" s="169">
        <v>0</v>
      </c>
      <c r="F555" s="169">
        <v>0</v>
      </c>
      <c r="G555" s="169">
        <v>0</v>
      </c>
      <c r="H555" s="192" t="str">
        <f t="shared" si="56"/>
        <v/>
      </c>
      <c r="I555" s="234">
        <v>6119</v>
      </c>
      <c r="J555" s="138">
        <v>4814</v>
      </c>
      <c r="K555" s="138">
        <v>1554</v>
      </c>
      <c r="L555" s="178">
        <f t="shared" si="57"/>
        <v>0.32280847528043205</v>
      </c>
      <c r="M555" s="235">
        <v>17</v>
      </c>
      <c r="N555" s="138">
        <v>1141</v>
      </c>
      <c r="O555" s="195">
        <f t="shared" si="58"/>
        <v>0.19105827193569994</v>
      </c>
      <c r="P555" s="170">
        <f t="shared" si="59"/>
        <v>6119</v>
      </c>
      <c r="Q555" s="171">
        <f t="shared" si="60"/>
        <v>4831</v>
      </c>
      <c r="R555" s="171">
        <f t="shared" si="61"/>
        <v>1141</v>
      </c>
      <c r="S555" s="187">
        <f t="shared" si="62"/>
        <v>0.19105827193569994</v>
      </c>
      <c r="T555" s="248"/>
    </row>
    <row r="556" spans="1:20" x14ac:dyDescent="0.2">
      <c r="A556" s="186" t="s">
        <v>392</v>
      </c>
      <c r="B556" s="175" t="s">
        <v>117</v>
      </c>
      <c r="C556" s="176" t="s">
        <v>118</v>
      </c>
      <c r="D556" s="168">
        <v>0</v>
      </c>
      <c r="E556" s="169">
        <v>0</v>
      </c>
      <c r="F556" s="169">
        <v>0</v>
      </c>
      <c r="G556" s="169">
        <v>0</v>
      </c>
      <c r="H556" s="192" t="str">
        <f t="shared" si="56"/>
        <v/>
      </c>
      <c r="I556" s="234">
        <v>54685</v>
      </c>
      <c r="J556" s="138">
        <v>96</v>
      </c>
      <c r="K556" s="138">
        <v>96</v>
      </c>
      <c r="L556" s="178">
        <f t="shared" si="57"/>
        <v>1</v>
      </c>
      <c r="M556" s="235">
        <v>48841</v>
      </c>
      <c r="N556" s="138">
        <v>5731</v>
      </c>
      <c r="O556" s="195">
        <f t="shared" si="58"/>
        <v>0.10483280895587913</v>
      </c>
      <c r="P556" s="170">
        <f t="shared" si="59"/>
        <v>54685</v>
      </c>
      <c r="Q556" s="171">
        <f t="shared" si="60"/>
        <v>48937</v>
      </c>
      <c r="R556" s="171">
        <f t="shared" si="61"/>
        <v>5731</v>
      </c>
      <c r="S556" s="187">
        <f t="shared" si="62"/>
        <v>0.10483280895587913</v>
      </c>
      <c r="T556" s="248"/>
    </row>
    <row r="557" spans="1:20" x14ac:dyDescent="0.2">
      <c r="A557" s="186" t="s">
        <v>392</v>
      </c>
      <c r="B557" s="175" t="s">
        <v>119</v>
      </c>
      <c r="C557" s="176" t="s">
        <v>119</v>
      </c>
      <c r="D557" s="168">
        <v>23</v>
      </c>
      <c r="E557" s="169">
        <v>23</v>
      </c>
      <c r="F557" s="169">
        <v>23</v>
      </c>
      <c r="G557" s="169">
        <v>0</v>
      </c>
      <c r="H557" s="192">
        <f t="shared" si="56"/>
        <v>0</v>
      </c>
      <c r="I557" s="234">
        <v>29368</v>
      </c>
      <c r="J557" s="138">
        <v>28282</v>
      </c>
      <c r="K557" s="138">
        <v>28254</v>
      </c>
      <c r="L557" s="178">
        <f t="shared" si="57"/>
        <v>0.99900997100629374</v>
      </c>
      <c r="M557" s="235">
        <v>0</v>
      </c>
      <c r="N557" s="138">
        <v>1075</v>
      </c>
      <c r="O557" s="195">
        <f t="shared" si="58"/>
        <v>3.6618183056851855E-2</v>
      </c>
      <c r="P557" s="170">
        <f t="shared" si="59"/>
        <v>29391</v>
      </c>
      <c r="Q557" s="171">
        <f t="shared" si="60"/>
        <v>28305</v>
      </c>
      <c r="R557" s="171">
        <f t="shared" si="61"/>
        <v>1075</v>
      </c>
      <c r="S557" s="187">
        <f t="shared" si="62"/>
        <v>3.6589516678012253E-2</v>
      </c>
      <c r="T557" s="248"/>
    </row>
    <row r="558" spans="1:20" x14ac:dyDescent="0.2">
      <c r="A558" s="186" t="s">
        <v>392</v>
      </c>
      <c r="B558" s="175" t="s">
        <v>373</v>
      </c>
      <c r="C558" s="176" t="s">
        <v>374</v>
      </c>
      <c r="D558" s="168">
        <v>0</v>
      </c>
      <c r="E558" s="169">
        <v>0</v>
      </c>
      <c r="F558" s="169">
        <v>0</v>
      </c>
      <c r="G558" s="169">
        <v>0</v>
      </c>
      <c r="H558" s="192" t="str">
        <f t="shared" si="56"/>
        <v/>
      </c>
      <c r="I558" s="234">
        <v>9375</v>
      </c>
      <c r="J558" s="138">
        <v>7716</v>
      </c>
      <c r="K558" s="138">
        <v>1786</v>
      </c>
      <c r="L558" s="178">
        <f t="shared" si="57"/>
        <v>0.2314670813893209</v>
      </c>
      <c r="M558" s="235">
        <v>53</v>
      </c>
      <c r="N558" s="138">
        <v>1576</v>
      </c>
      <c r="O558" s="195">
        <f t="shared" si="58"/>
        <v>0.16864633493846978</v>
      </c>
      <c r="P558" s="170">
        <f t="shared" si="59"/>
        <v>9375</v>
      </c>
      <c r="Q558" s="171">
        <f t="shared" si="60"/>
        <v>7769</v>
      </c>
      <c r="R558" s="171">
        <f t="shared" si="61"/>
        <v>1576</v>
      </c>
      <c r="S558" s="187">
        <f t="shared" si="62"/>
        <v>0.16864633493846978</v>
      </c>
      <c r="T558" s="248"/>
    </row>
    <row r="559" spans="1:20" x14ac:dyDescent="0.2">
      <c r="A559" s="186" t="s">
        <v>392</v>
      </c>
      <c r="B559" s="175" t="s">
        <v>537</v>
      </c>
      <c r="C559" s="176" t="s">
        <v>334</v>
      </c>
      <c r="D559" s="168">
        <v>0</v>
      </c>
      <c r="E559" s="169">
        <v>0</v>
      </c>
      <c r="F559" s="169">
        <v>0</v>
      </c>
      <c r="G559" s="169">
        <v>0</v>
      </c>
      <c r="H559" s="192" t="str">
        <f t="shared" si="56"/>
        <v/>
      </c>
      <c r="I559" s="234">
        <v>855</v>
      </c>
      <c r="J559" s="138">
        <v>777</v>
      </c>
      <c r="K559" s="138">
        <v>775</v>
      </c>
      <c r="L559" s="178">
        <f t="shared" si="57"/>
        <v>0.99742599742599747</v>
      </c>
      <c r="M559" s="235">
        <v>0</v>
      </c>
      <c r="N559" s="138">
        <v>69</v>
      </c>
      <c r="O559" s="195">
        <f t="shared" si="58"/>
        <v>8.1560283687943269E-2</v>
      </c>
      <c r="P559" s="170">
        <f t="shared" si="59"/>
        <v>855</v>
      </c>
      <c r="Q559" s="171">
        <f t="shared" si="60"/>
        <v>777</v>
      </c>
      <c r="R559" s="171">
        <f t="shared" si="61"/>
        <v>69</v>
      </c>
      <c r="S559" s="187">
        <f t="shared" si="62"/>
        <v>8.1560283687943269E-2</v>
      </c>
      <c r="T559" s="248"/>
    </row>
    <row r="560" spans="1:20" x14ac:dyDescent="0.2">
      <c r="A560" s="186" t="s">
        <v>392</v>
      </c>
      <c r="B560" s="175" t="s">
        <v>120</v>
      </c>
      <c r="C560" s="176" t="s">
        <v>121</v>
      </c>
      <c r="D560" s="168">
        <v>20</v>
      </c>
      <c r="E560" s="169">
        <v>15</v>
      </c>
      <c r="F560" s="169">
        <v>10</v>
      </c>
      <c r="G560" s="169">
        <v>1</v>
      </c>
      <c r="H560" s="192">
        <f t="shared" si="56"/>
        <v>6.25E-2</v>
      </c>
      <c r="I560" s="234">
        <v>7795</v>
      </c>
      <c r="J560" s="138">
        <v>4895</v>
      </c>
      <c r="K560" s="138">
        <v>4734</v>
      </c>
      <c r="L560" s="178">
        <f t="shared" si="57"/>
        <v>0.96710929519918287</v>
      </c>
      <c r="M560" s="235">
        <v>127</v>
      </c>
      <c r="N560" s="138">
        <v>2734</v>
      </c>
      <c r="O560" s="195">
        <f t="shared" si="58"/>
        <v>0.35250128932439401</v>
      </c>
      <c r="P560" s="170">
        <f t="shared" si="59"/>
        <v>7815</v>
      </c>
      <c r="Q560" s="171">
        <f t="shared" si="60"/>
        <v>5037</v>
      </c>
      <c r="R560" s="171">
        <f t="shared" si="61"/>
        <v>2735</v>
      </c>
      <c r="S560" s="187">
        <f t="shared" si="62"/>
        <v>0.35190427174472466</v>
      </c>
      <c r="T560" s="248"/>
    </row>
    <row r="561" spans="1:20" x14ac:dyDescent="0.2">
      <c r="A561" s="186" t="s">
        <v>392</v>
      </c>
      <c r="B561" s="175" t="s">
        <v>509</v>
      </c>
      <c r="C561" s="176" t="s">
        <v>510</v>
      </c>
      <c r="D561" s="168">
        <v>0</v>
      </c>
      <c r="E561" s="169">
        <v>0</v>
      </c>
      <c r="F561" s="169">
        <v>0</v>
      </c>
      <c r="G561" s="169">
        <v>0</v>
      </c>
      <c r="H561" s="192" t="str">
        <f t="shared" si="56"/>
        <v/>
      </c>
      <c r="I561" s="234">
        <v>47</v>
      </c>
      <c r="J561" s="138">
        <v>38</v>
      </c>
      <c r="K561" s="138">
        <v>38</v>
      </c>
      <c r="L561" s="178">
        <f t="shared" si="57"/>
        <v>1</v>
      </c>
      <c r="M561" s="235">
        <v>4</v>
      </c>
      <c r="N561" s="138">
        <v>5</v>
      </c>
      <c r="O561" s="195">
        <f t="shared" si="58"/>
        <v>0.10638297872340426</v>
      </c>
      <c r="P561" s="170">
        <f t="shared" si="59"/>
        <v>47</v>
      </c>
      <c r="Q561" s="171">
        <f t="shared" si="60"/>
        <v>42</v>
      </c>
      <c r="R561" s="171">
        <f t="shared" si="61"/>
        <v>5</v>
      </c>
      <c r="S561" s="187">
        <f t="shared" si="62"/>
        <v>0.10638297872340426</v>
      </c>
      <c r="T561" s="248"/>
    </row>
    <row r="562" spans="1:20" x14ac:dyDescent="0.2">
      <c r="A562" s="186" t="s">
        <v>392</v>
      </c>
      <c r="B562" s="175" t="s">
        <v>123</v>
      </c>
      <c r="C562" s="176" t="s">
        <v>124</v>
      </c>
      <c r="D562" s="168">
        <v>0</v>
      </c>
      <c r="E562" s="169">
        <v>0</v>
      </c>
      <c r="F562" s="169">
        <v>0</v>
      </c>
      <c r="G562" s="169">
        <v>0</v>
      </c>
      <c r="H562" s="192" t="str">
        <f t="shared" si="56"/>
        <v/>
      </c>
      <c r="I562" s="234">
        <v>672</v>
      </c>
      <c r="J562" s="138">
        <v>501</v>
      </c>
      <c r="K562" s="138">
        <v>415</v>
      </c>
      <c r="L562" s="178">
        <f t="shared" si="57"/>
        <v>0.82834331337325351</v>
      </c>
      <c r="M562" s="235">
        <v>0</v>
      </c>
      <c r="N562" s="138">
        <v>166</v>
      </c>
      <c r="O562" s="195">
        <f t="shared" si="58"/>
        <v>0.24887556221889057</v>
      </c>
      <c r="P562" s="170">
        <f t="shared" si="59"/>
        <v>672</v>
      </c>
      <c r="Q562" s="171">
        <f t="shared" si="60"/>
        <v>501</v>
      </c>
      <c r="R562" s="171">
        <f t="shared" si="61"/>
        <v>166</v>
      </c>
      <c r="S562" s="187">
        <f t="shared" si="62"/>
        <v>0.24887556221889057</v>
      </c>
      <c r="T562" s="248"/>
    </row>
    <row r="563" spans="1:20" x14ac:dyDescent="0.2">
      <c r="A563" s="186" t="s">
        <v>392</v>
      </c>
      <c r="B563" s="175" t="s">
        <v>125</v>
      </c>
      <c r="C563" s="176" t="s">
        <v>126</v>
      </c>
      <c r="D563" s="168">
        <v>0</v>
      </c>
      <c r="E563" s="169">
        <v>0</v>
      </c>
      <c r="F563" s="169">
        <v>0</v>
      </c>
      <c r="G563" s="169">
        <v>0</v>
      </c>
      <c r="H563" s="192" t="str">
        <f t="shared" si="56"/>
        <v/>
      </c>
      <c r="I563" s="234">
        <v>888</v>
      </c>
      <c r="J563" s="138">
        <v>568</v>
      </c>
      <c r="K563" s="138">
        <v>177</v>
      </c>
      <c r="L563" s="178">
        <f t="shared" si="57"/>
        <v>0.31161971830985913</v>
      </c>
      <c r="M563" s="235">
        <v>2</v>
      </c>
      <c r="N563" s="138">
        <v>302</v>
      </c>
      <c r="O563" s="195">
        <f t="shared" si="58"/>
        <v>0.34633027522935778</v>
      </c>
      <c r="P563" s="170">
        <f t="shared" si="59"/>
        <v>888</v>
      </c>
      <c r="Q563" s="171">
        <f t="shared" si="60"/>
        <v>570</v>
      </c>
      <c r="R563" s="171">
        <f t="shared" si="61"/>
        <v>302</v>
      </c>
      <c r="S563" s="187">
        <f t="shared" si="62"/>
        <v>0.34633027522935778</v>
      </c>
      <c r="T563" s="248"/>
    </row>
    <row r="564" spans="1:20" x14ac:dyDescent="0.2">
      <c r="A564" s="186" t="s">
        <v>392</v>
      </c>
      <c r="B564" s="175" t="s">
        <v>239</v>
      </c>
      <c r="C564" s="176" t="s">
        <v>287</v>
      </c>
      <c r="D564" s="168">
        <v>0</v>
      </c>
      <c r="E564" s="169">
        <v>0</v>
      </c>
      <c r="F564" s="169">
        <v>0</v>
      </c>
      <c r="G564" s="169">
        <v>0</v>
      </c>
      <c r="H564" s="192" t="str">
        <f t="shared" si="56"/>
        <v/>
      </c>
      <c r="I564" s="234">
        <v>1598</v>
      </c>
      <c r="J564" s="138">
        <v>1079</v>
      </c>
      <c r="K564" s="138">
        <v>1015</v>
      </c>
      <c r="L564" s="178">
        <f t="shared" si="57"/>
        <v>0.94068582020389246</v>
      </c>
      <c r="M564" s="235">
        <v>0</v>
      </c>
      <c r="N564" s="138">
        <v>507</v>
      </c>
      <c r="O564" s="195">
        <f t="shared" si="58"/>
        <v>0.31967213114754101</v>
      </c>
      <c r="P564" s="170">
        <f t="shared" si="59"/>
        <v>1598</v>
      </c>
      <c r="Q564" s="171">
        <f t="shared" si="60"/>
        <v>1079</v>
      </c>
      <c r="R564" s="171">
        <f t="shared" si="61"/>
        <v>507</v>
      </c>
      <c r="S564" s="187">
        <f t="shared" si="62"/>
        <v>0.31967213114754101</v>
      </c>
      <c r="T564" s="248"/>
    </row>
    <row r="565" spans="1:20" x14ac:dyDescent="0.2">
      <c r="A565" s="186" t="s">
        <v>392</v>
      </c>
      <c r="B565" s="175" t="s">
        <v>128</v>
      </c>
      <c r="C565" s="176" t="s">
        <v>129</v>
      </c>
      <c r="D565" s="168">
        <v>11</v>
      </c>
      <c r="E565" s="169">
        <v>10</v>
      </c>
      <c r="F565" s="169">
        <v>6</v>
      </c>
      <c r="G565" s="169">
        <v>1</v>
      </c>
      <c r="H565" s="192">
        <f t="shared" si="56"/>
        <v>9.0909090909090912E-2</v>
      </c>
      <c r="I565" s="234">
        <v>159</v>
      </c>
      <c r="J565" s="138">
        <v>147</v>
      </c>
      <c r="K565" s="138">
        <v>121</v>
      </c>
      <c r="L565" s="178">
        <f t="shared" si="57"/>
        <v>0.8231292517006803</v>
      </c>
      <c r="M565" s="235">
        <v>0</v>
      </c>
      <c r="N565" s="138">
        <v>8</v>
      </c>
      <c r="O565" s="195">
        <f t="shared" si="58"/>
        <v>5.1612903225806452E-2</v>
      </c>
      <c r="P565" s="170">
        <f t="shared" si="59"/>
        <v>170</v>
      </c>
      <c r="Q565" s="171">
        <f t="shared" si="60"/>
        <v>157</v>
      </c>
      <c r="R565" s="171">
        <f t="shared" si="61"/>
        <v>9</v>
      </c>
      <c r="S565" s="187">
        <f t="shared" si="62"/>
        <v>5.4216867469879519E-2</v>
      </c>
      <c r="T565" s="248"/>
    </row>
    <row r="566" spans="1:20" x14ac:dyDescent="0.2">
      <c r="A566" s="186" t="s">
        <v>392</v>
      </c>
      <c r="B566" s="175" t="s">
        <v>481</v>
      </c>
      <c r="C566" s="176" t="s">
        <v>130</v>
      </c>
      <c r="D566" s="168">
        <v>0</v>
      </c>
      <c r="E566" s="169">
        <v>0</v>
      </c>
      <c r="F566" s="169">
        <v>0</v>
      </c>
      <c r="G566" s="169">
        <v>0</v>
      </c>
      <c r="H566" s="192" t="str">
        <f t="shared" si="56"/>
        <v/>
      </c>
      <c r="I566" s="234">
        <v>219</v>
      </c>
      <c r="J566" s="138">
        <v>210</v>
      </c>
      <c r="K566" s="138">
        <v>209</v>
      </c>
      <c r="L566" s="178">
        <f t="shared" si="57"/>
        <v>0.99523809523809526</v>
      </c>
      <c r="M566" s="235">
        <v>3</v>
      </c>
      <c r="N566" s="138">
        <v>6</v>
      </c>
      <c r="O566" s="195">
        <f t="shared" si="58"/>
        <v>2.7397260273972601E-2</v>
      </c>
      <c r="P566" s="170">
        <f t="shared" si="59"/>
        <v>219</v>
      </c>
      <c r="Q566" s="171">
        <f t="shared" si="60"/>
        <v>213</v>
      </c>
      <c r="R566" s="171">
        <f t="shared" si="61"/>
        <v>6</v>
      </c>
      <c r="S566" s="187">
        <f t="shared" si="62"/>
        <v>2.7397260273972601E-2</v>
      </c>
      <c r="T566" s="248"/>
    </row>
    <row r="567" spans="1:20" x14ac:dyDescent="0.2">
      <c r="A567" s="186" t="s">
        <v>392</v>
      </c>
      <c r="B567" s="175" t="s">
        <v>339</v>
      </c>
      <c r="C567" s="176" t="s">
        <v>340</v>
      </c>
      <c r="D567" s="168">
        <v>0</v>
      </c>
      <c r="E567" s="169">
        <v>0</v>
      </c>
      <c r="F567" s="169">
        <v>0</v>
      </c>
      <c r="G567" s="169">
        <v>0</v>
      </c>
      <c r="H567" s="192" t="str">
        <f t="shared" si="56"/>
        <v/>
      </c>
      <c r="I567" s="234">
        <v>7555</v>
      </c>
      <c r="J567" s="138">
        <v>6324</v>
      </c>
      <c r="K567" s="138">
        <v>3967</v>
      </c>
      <c r="L567" s="178">
        <f t="shared" si="57"/>
        <v>0.62729285262492096</v>
      </c>
      <c r="M567" s="235">
        <v>1</v>
      </c>
      <c r="N567" s="138">
        <v>1179</v>
      </c>
      <c r="O567" s="195">
        <f t="shared" si="58"/>
        <v>0.15711620469083157</v>
      </c>
      <c r="P567" s="170">
        <f t="shared" si="59"/>
        <v>7555</v>
      </c>
      <c r="Q567" s="171">
        <f t="shared" si="60"/>
        <v>6325</v>
      </c>
      <c r="R567" s="171">
        <f t="shared" si="61"/>
        <v>1179</v>
      </c>
      <c r="S567" s="187">
        <f t="shared" si="62"/>
        <v>0.15711620469083157</v>
      </c>
      <c r="T567" s="248"/>
    </row>
    <row r="568" spans="1:20" x14ac:dyDescent="0.2">
      <c r="A568" s="186" t="s">
        <v>392</v>
      </c>
      <c r="B568" s="175" t="s">
        <v>375</v>
      </c>
      <c r="C568" s="176" t="s">
        <v>376</v>
      </c>
      <c r="D568" s="168">
        <v>0</v>
      </c>
      <c r="E568" s="169">
        <v>0</v>
      </c>
      <c r="F568" s="169">
        <v>0</v>
      </c>
      <c r="G568" s="169">
        <v>0</v>
      </c>
      <c r="H568" s="192" t="str">
        <f t="shared" si="56"/>
        <v/>
      </c>
      <c r="I568" s="234">
        <v>245</v>
      </c>
      <c r="J568" s="138">
        <v>193</v>
      </c>
      <c r="K568" s="138">
        <v>192</v>
      </c>
      <c r="L568" s="178">
        <f t="shared" si="57"/>
        <v>0.99481865284974091</v>
      </c>
      <c r="M568" s="235">
        <v>11</v>
      </c>
      <c r="N568" s="138">
        <v>32</v>
      </c>
      <c r="O568" s="195">
        <f t="shared" si="58"/>
        <v>0.13559322033898305</v>
      </c>
      <c r="P568" s="170">
        <f t="shared" si="59"/>
        <v>245</v>
      </c>
      <c r="Q568" s="171">
        <f t="shared" si="60"/>
        <v>204</v>
      </c>
      <c r="R568" s="171">
        <f t="shared" si="61"/>
        <v>32</v>
      </c>
      <c r="S568" s="187">
        <f t="shared" si="62"/>
        <v>0.13559322033898305</v>
      </c>
      <c r="T568" s="248"/>
    </row>
    <row r="569" spans="1:20" x14ac:dyDescent="0.2">
      <c r="A569" s="186" t="s">
        <v>392</v>
      </c>
      <c r="B569" s="175" t="s">
        <v>131</v>
      </c>
      <c r="C569" s="176" t="s">
        <v>132</v>
      </c>
      <c r="D569" s="168">
        <v>0</v>
      </c>
      <c r="E569" s="169">
        <v>0</v>
      </c>
      <c r="F569" s="169">
        <v>0</v>
      </c>
      <c r="G569" s="169">
        <v>0</v>
      </c>
      <c r="H569" s="192" t="str">
        <f t="shared" si="56"/>
        <v/>
      </c>
      <c r="I569" s="234">
        <v>6222</v>
      </c>
      <c r="J569" s="138">
        <v>4262</v>
      </c>
      <c r="K569" s="138">
        <v>3953</v>
      </c>
      <c r="L569" s="178">
        <f t="shared" si="57"/>
        <v>0.92749882684185825</v>
      </c>
      <c r="M569" s="235">
        <v>12</v>
      </c>
      <c r="N569" s="138">
        <v>1931</v>
      </c>
      <c r="O569" s="195">
        <f t="shared" si="58"/>
        <v>0.31120064464141822</v>
      </c>
      <c r="P569" s="170">
        <f t="shared" si="59"/>
        <v>6222</v>
      </c>
      <c r="Q569" s="171">
        <f t="shared" si="60"/>
        <v>4274</v>
      </c>
      <c r="R569" s="171">
        <f t="shared" si="61"/>
        <v>1931</v>
      </c>
      <c r="S569" s="187">
        <f t="shared" si="62"/>
        <v>0.31120064464141822</v>
      </c>
      <c r="T569" s="248"/>
    </row>
    <row r="570" spans="1:20" x14ac:dyDescent="0.2">
      <c r="A570" s="186" t="s">
        <v>392</v>
      </c>
      <c r="B570" s="175" t="s">
        <v>133</v>
      </c>
      <c r="C570" s="176" t="s">
        <v>134</v>
      </c>
      <c r="D570" s="168">
        <v>0</v>
      </c>
      <c r="E570" s="169">
        <v>0</v>
      </c>
      <c r="F570" s="169">
        <v>0</v>
      </c>
      <c r="G570" s="169">
        <v>0</v>
      </c>
      <c r="H570" s="192" t="str">
        <f t="shared" si="56"/>
        <v/>
      </c>
      <c r="I570" s="234">
        <v>743</v>
      </c>
      <c r="J570" s="138">
        <v>660</v>
      </c>
      <c r="K570" s="138">
        <v>295</v>
      </c>
      <c r="L570" s="178">
        <f t="shared" si="57"/>
        <v>0.44696969696969696</v>
      </c>
      <c r="M570" s="235">
        <v>24</v>
      </c>
      <c r="N570" s="138">
        <v>50</v>
      </c>
      <c r="O570" s="195">
        <f t="shared" si="58"/>
        <v>6.8119891008174394E-2</v>
      </c>
      <c r="P570" s="170">
        <f t="shared" si="59"/>
        <v>743</v>
      </c>
      <c r="Q570" s="171">
        <f t="shared" si="60"/>
        <v>684</v>
      </c>
      <c r="R570" s="171">
        <f t="shared" si="61"/>
        <v>50</v>
      </c>
      <c r="S570" s="187">
        <f t="shared" si="62"/>
        <v>6.8119891008174394E-2</v>
      </c>
      <c r="T570" s="248"/>
    </row>
    <row r="571" spans="1:20" x14ac:dyDescent="0.2">
      <c r="A571" s="186" t="s">
        <v>392</v>
      </c>
      <c r="B571" s="175" t="s">
        <v>341</v>
      </c>
      <c r="C571" s="176" t="s">
        <v>342</v>
      </c>
      <c r="D571" s="168">
        <v>0</v>
      </c>
      <c r="E571" s="169">
        <v>0</v>
      </c>
      <c r="F571" s="169">
        <v>0</v>
      </c>
      <c r="G571" s="169">
        <v>0</v>
      </c>
      <c r="H571" s="192" t="str">
        <f t="shared" si="56"/>
        <v/>
      </c>
      <c r="I571" s="234">
        <v>1701</v>
      </c>
      <c r="J571" s="138">
        <v>1206</v>
      </c>
      <c r="K571" s="138">
        <v>1196</v>
      </c>
      <c r="L571" s="178">
        <f t="shared" si="57"/>
        <v>0.99170812603648428</v>
      </c>
      <c r="M571" s="235">
        <v>0</v>
      </c>
      <c r="N571" s="138">
        <v>477</v>
      </c>
      <c r="O571" s="195">
        <f t="shared" si="58"/>
        <v>0.28342245989304815</v>
      </c>
      <c r="P571" s="170">
        <f t="shared" si="59"/>
        <v>1701</v>
      </c>
      <c r="Q571" s="171">
        <f t="shared" si="60"/>
        <v>1206</v>
      </c>
      <c r="R571" s="171">
        <f t="shared" si="61"/>
        <v>477</v>
      </c>
      <c r="S571" s="187">
        <f t="shared" si="62"/>
        <v>0.28342245989304815</v>
      </c>
      <c r="T571" s="248"/>
    </row>
    <row r="572" spans="1:20" x14ac:dyDescent="0.2">
      <c r="A572" s="186" t="s">
        <v>392</v>
      </c>
      <c r="B572" s="175" t="s">
        <v>135</v>
      </c>
      <c r="C572" s="176" t="s">
        <v>245</v>
      </c>
      <c r="D572" s="168">
        <v>6</v>
      </c>
      <c r="E572" s="169">
        <v>6</v>
      </c>
      <c r="F572" s="169">
        <v>6</v>
      </c>
      <c r="G572" s="169">
        <v>0</v>
      </c>
      <c r="H572" s="192">
        <f t="shared" si="56"/>
        <v>0</v>
      </c>
      <c r="I572" s="234">
        <v>2784</v>
      </c>
      <c r="J572" s="138">
        <v>2546</v>
      </c>
      <c r="K572" s="138">
        <v>2531</v>
      </c>
      <c r="L572" s="178">
        <f t="shared" si="57"/>
        <v>0.99410840534171252</v>
      </c>
      <c r="M572" s="235">
        <v>1</v>
      </c>
      <c r="N572" s="138">
        <v>169</v>
      </c>
      <c r="O572" s="195">
        <f t="shared" si="58"/>
        <v>6.2223858615611194E-2</v>
      </c>
      <c r="P572" s="170">
        <f t="shared" si="59"/>
        <v>2790</v>
      </c>
      <c r="Q572" s="171">
        <f t="shared" si="60"/>
        <v>2553</v>
      </c>
      <c r="R572" s="171">
        <f t="shared" si="61"/>
        <v>169</v>
      </c>
      <c r="S572" s="187">
        <f t="shared" si="62"/>
        <v>6.2086700955180013E-2</v>
      </c>
      <c r="T572" s="248"/>
    </row>
    <row r="573" spans="1:20" x14ac:dyDescent="0.2">
      <c r="A573" s="186" t="s">
        <v>392</v>
      </c>
      <c r="B573" s="175" t="s">
        <v>136</v>
      </c>
      <c r="C573" s="176" t="s">
        <v>137</v>
      </c>
      <c r="D573" s="168">
        <v>0</v>
      </c>
      <c r="E573" s="169">
        <v>0</v>
      </c>
      <c r="F573" s="169">
        <v>0</v>
      </c>
      <c r="G573" s="169">
        <v>0</v>
      </c>
      <c r="H573" s="192" t="str">
        <f t="shared" si="56"/>
        <v/>
      </c>
      <c r="I573" s="234">
        <v>4036</v>
      </c>
      <c r="J573" s="138">
        <v>2314</v>
      </c>
      <c r="K573" s="138">
        <v>2235</v>
      </c>
      <c r="L573" s="178">
        <f t="shared" si="57"/>
        <v>0.96585998271391527</v>
      </c>
      <c r="M573" s="235">
        <v>1</v>
      </c>
      <c r="N573" s="138">
        <v>1703</v>
      </c>
      <c r="O573" s="195">
        <f t="shared" si="58"/>
        <v>0.42384270781483324</v>
      </c>
      <c r="P573" s="170">
        <f t="shared" si="59"/>
        <v>4036</v>
      </c>
      <c r="Q573" s="171">
        <f t="shared" si="60"/>
        <v>2315</v>
      </c>
      <c r="R573" s="171">
        <f t="shared" si="61"/>
        <v>1703</v>
      </c>
      <c r="S573" s="187">
        <f t="shared" si="62"/>
        <v>0.42384270781483324</v>
      </c>
      <c r="T573" s="248"/>
    </row>
    <row r="574" spans="1:20" x14ac:dyDescent="0.2">
      <c r="A574" s="186" t="s">
        <v>392</v>
      </c>
      <c r="B574" s="175" t="s">
        <v>138</v>
      </c>
      <c r="C574" s="176" t="s">
        <v>295</v>
      </c>
      <c r="D574" s="168">
        <v>0</v>
      </c>
      <c r="E574" s="169">
        <v>0</v>
      </c>
      <c r="F574" s="169">
        <v>0</v>
      </c>
      <c r="G574" s="169">
        <v>0</v>
      </c>
      <c r="H574" s="192" t="str">
        <f t="shared" si="56"/>
        <v/>
      </c>
      <c r="I574" s="234">
        <v>18</v>
      </c>
      <c r="J574" s="138">
        <v>16</v>
      </c>
      <c r="K574" s="138">
        <v>16</v>
      </c>
      <c r="L574" s="178">
        <f t="shared" si="57"/>
        <v>1</v>
      </c>
      <c r="M574" s="235">
        <v>0</v>
      </c>
      <c r="N574" s="138">
        <v>2</v>
      </c>
      <c r="O574" s="195">
        <f t="shared" si="58"/>
        <v>0.1111111111111111</v>
      </c>
      <c r="P574" s="170">
        <f t="shared" si="59"/>
        <v>18</v>
      </c>
      <c r="Q574" s="171">
        <f t="shared" si="60"/>
        <v>16</v>
      </c>
      <c r="R574" s="171">
        <f t="shared" si="61"/>
        <v>2</v>
      </c>
      <c r="S574" s="187">
        <f t="shared" si="62"/>
        <v>0.1111111111111111</v>
      </c>
      <c r="T574" s="248"/>
    </row>
    <row r="575" spans="1:20" x14ac:dyDescent="0.2">
      <c r="A575" s="186" t="s">
        <v>392</v>
      </c>
      <c r="B575" s="175" t="s">
        <v>142</v>
      </c>
      <c r="C575" s="176" t="s">
        <v>143</v>
      </c>
      <c r="D575" s="168">
        <v>2</v>
      </c>
      <c r="E575" s="169">
        <v>2</v>
      </c>
      <c r="F575" s="169">
        <v>2</v>
      </c>
      <c r="G575" s="169">
        <v>0</v>
      </c>
      <c r="H575" s="192">
        <f t="shared" si="56"/>
        <v>0</v>
      </c>
      <c r="I575" s="234">
        <v>308</v>
      </c>
      <c r="J575" s="138">
        <v>305</v>
      </c>
      <c r="K575" s="138">
        <v>301</v>
      </c>
      <c r="L575" s="178">
        <f t="shared" si="57"/>
        <v>0.9868852459016394</v>
      </c>
      <c r="M575" s="235">
        <v>2</v>
      </c>
      <c r="N575" s="138">
        <v>1</v>
      </c>
      <c r="O575" s="195">
        <f t="shared" si="58"/>
        <v>3.246753246753247E-3</v>
      </c>
      <c r="P575" s="170">
        <f t="shared" si="59"/>
        <v>310</v>
      </c>
      <c r="Q575" s="171">
        <f t="shared" si="60"/>
        <v>309</v>
      </c>
      <c r="R575" s="171">
        <f t="shared" si="61"/>
        <v>1</v>
      </c>
      <c r="S575" s="187">
        <f t="shared" si="62"/>
        <v>3.2258064516129032E-3</v>
      </c>
      <c r="T575" s="248"/>
    </row>
    <row r="576" spans="1:20" x14ac:dyDescent="0.2">
      <c r="A576" s="186" t="s">
        <v>392</v>
      </c>
      <c r="B576" s="175" t="s">
        <v>144</v>
      </c>
      <c r="C576" s="176" t="s">
        <v>296</v>
      </c>
      <c r="D576" s="168">
        <v>0</v>
      </c>
      <c r="E576" s="169">
        <v>0</v>
      </c>
      <c r="F576" s="169">
        <v>0</v>
      </c>
      <c r="G576" s="169">
        <v>0</v>
      </c>
      <c r="H576" s="192" t="str">
        <f t="shared" si="56"/>
        <v/>
      </c>
      <c r="I576" s="234">
        <v>7</v>
      </c>
      <c r="J576" s="138">
        <v>7</v>
      </c>
      <c r="K576" s="138">
        <v>7</v>
      </c>
      <c r="L576" s="178">
        <f t="shared" si="57"/>
        <v>1</v>
      </c>
      <c r="M576" s="235">
        <v>0</v>
      </c>
      <c r="N576" s="138">
        <v>0</v>
      </c>
      <c r="O576" s="195">
        <f t="shared" si="58"/>
        <v>0</v>
      </c>
      <c r="P576" s="170">
        <f t="shared" si="59"/>
        <v>7</v>
      </c>
      <c r="Q576" s="171">
        <f t="shared" si="60"/>
        <v>7</v>
      </c>
      <c r="R576" s="171" t="str">
        <f t="shared" si="61"/>
        <v/>
      </c>
      <c r="S576" s="187" t="str">
        <f t="shared" si="62"/>
        <v/>
      </c>
      <c r="T576" s="248"/>
    </row>
    <row r="577" spans="1:20" x14ac:dyDescent="0.2">
      <c r="A577" s="186" t="s">
        <v>392</v>
      </c>
      <c r="B577" s="175" t="s">
        <v>145</v>
      </c>
      <c r="C577" s="176" t="s">
        <v>146</v>
      </c>
      <c r="D577" s="168">
        <v>232</v>
      </c>
      <c r="E577" s="169">
        <v>222</v>
      </c>
      <c r="F577" s="169">
        <v>204</v>
      </c>
      <c r="G577" s="169">
        <v>4</v>
      </c>
      <c r="H577" s="192">
        <f t="shared" si="56"/>
        <v>1.7699115044247787E-2</v>
      </c>
      <c r="I577" s="234">
        <v>1622</v>
      </c>
      <c r="J577" s="138">
        <v>1445</v>
      </c>
      <c r="K577" s="138">
        <v>1359</v>
      </c>
      <c r="L577" s="178">
        <f t="shared" si="57"/>
        <v>0.94048442906574392</v>
      </c>
      <c r="M577" s="235">
        <v>59</v>
      </c>
      <c r="N577" s="138">
        <v>98</v>
      </c>
      <c r="O577" s="195">
        <f t="shared" si="58"/>
        <v>6.117353308364544E-2</v>
      </c>
      <c r="P577" s="170">
        <f t="shared" si="59"/>
        <v>1854</v>
      </c>
      <c r="Q577" s="171">
        <f t="shared" si="60"/>
        <v>1726</v>
      </c>
      <c r="R577" s="171">
        <f t="shared" si="61"/>
        <v>102</v>
      </c>
      <c r="S577" s="187">
        <f t="shared" si="62"/>
        <v>5.5798687089715533E-2</v>
      </c>
      <c r="T577" s="248"/>
    </row>
    <row r="578" spans="1:20" x14ac:dyDescent="0.2">
      <c r="A578" s="186" t="s">
        <v>392</v>
      </c>
      <c r="B578" s="175" t="s">
        <v>145</v>
      </c>
      <c r="C578" s="176" t="s">
        <v>298</v>
      </c>
      <c r="D578" s="168">
        <v>754</v>
      </c>
      <c r="E578" s="169">
        <v>675</v>
      </c>
      <c r="F578" s="169">
        <v>594</v>
      </c>
      <c r="G578" s="169">
        <v>78</v>
      </c>
      <c r="H578" s="192">
        <f t="shared" ref="H578:H641" si="63">IF((E578+G578)&lt;&gt;0,G578/(E578+G578),"")</f>
        <v>0.10358565737051793</v>
      </c>
      <c r="I578" s="234">
        <v>6292</v>
      </c>
      <c r="J578" s="138">
        <v>2979</v>
      </c>
      <c r="K578" s="138">
        <v>1399</v>
      </c>
      <c r="L578" s="178">
        <f t="shared" ref="L578:L641" si="64">IF(J578&lt;&gt;0,K578/J578,"")</f>
        <v>0.46962067807989261</v>
      </c>
      <c r="M578" s="235">
        <v>0</v>
      </c>
      <c r="N578" s="138">
        <v>3309</v>
      </c>
      <c r="O578" s="195">
        <f t="shared" ref="O578:O641" si="65">IF((J578+M578+N578)&lt;&gt;0,N578/(J578+M578+N578),"")</f>
        <v>0.5262404580152672</v>
      </c>
      <c r="P578" s="170">
        <f t="shared" ref="P578:P641" si="66">IF(SUM(D578,I578)&gt;0,SUM(D578,I578),"")</f>
        <v>7046</v>
      </c>
      <c r="Q578" s="171">
        <f t="shared" ref="Q578:Q641" si="67">IF(SUM(E578,J578, M578)&gt;0,SUM(E578,J578, M578),"")</f>
        <v>3654</v>
      </c>
      <c r="R578" s="171">
        <f t="shared" ref="R578:R641" si="68">IF(SUM(G578,N578)&gt;0,SUM(G578,N578),"")</f>
        <v>3387</v>
      </c>
      <c r="S578" s="187">
        <f t="shared" ref="S578:S641" si="69">IFERROR(IF((Q578+R578)&lt;&gt;0,R578/(Q578+R578),""),"")</f>
        <v>0.48103962505325948</v>
      </c>
      <c r="T578" s="248"/>
    </row>
    <row r="579" spans="1:20" x14ac:dyDescent="0.2">
      <c r="A579" s="186" t="s">
        <v>392</v>
      </c>
      <c r="B579" s="175" t="s">
        <v>548</v>
      </c>
      <c r="C579" s="176" t="s">
        <v>71</v>
      </c>
      <c r="D579" s="168">
        <v>0</v>
      </c>
      <c r="E579" s="169">
        <v>0</v>
      </c>
      <c r="F579" s="169">
        <v>0</v>
      </c>
      <c r="G579" s="169">
        <v>0</v>
      </c>
      <c r="H579" s="192" t="str">
        <f t="shared" si="63"/>
        <v/>
      </c>
      <c r="I579" s="234">
        <v>64</v>
      </c>
      <c r="J579" s="138">
        <v>30</v>
      </c>
      <c r="K579" s="138">
        <v>29</v>
      </c>
      <c r="L579" s="178">
        <f t="shared" si="64"/>
        <v>0.96666666666666667</v>
      </c>
      <c r="M579" s="235">
        <v>1</v>
      </c>
      <c r="N579" s="138">
        <v>33</v>
      </c>
      <c r="O579" s="195">
        <f t="shared" si="65"/>
        <v>0.515625</v>
      </c>
      <c r="P579" s="170">
        <f t="shared" si="66"/>
        <v>64</v>
      </c>
      <c r="Q579" s="171">
        <f t="shared" si="67"/>
        <v>31</v>
      </c>
      <c r="R579" s="171">
        <f t="shared" si="68"/>
        <v>33</v>
      </c>
      <c r="S579" s="187">
        <f t="shared" si="69"/>
        <v>0.515625</v>
      </c>
      <c r="T579" s="248"/>
    </row>
    <row r="580" spans="1:20" x14ac:dyDescent="0.2">
      <c r="A580" s="186" t="s">
        <v>392</v>
      </c>
      <c r="B580" s="175" t="s">
        <v>147</v>
      </c>
      <c r="C580" s="176" t="s">
        <v>148</v>
      </c>
      <c r="D580" s="168">
        <v>0</v>
      </c>
      <c r="E580" s="169">
        <v>0</v>
      </c>
      <c r="F580" s="169">
        <v>0</v>
      </c>
      <c r="G580" s="169">
        <v>0</v>
      </c>
      <c r="H580" s="192" t="str">
        <f t="shared" si="63"/>
        <v/>
      </c>
      <c r="I580" s="234">
        <v>4</v>
      </c>
      <c r="J580" s="138">
        <v>4</v>
      </c>
      <c r="K580" s="138">
        <v>4</v>
      </c>
      <c r="L580" s="178">
        <f t="shared" si="64"/>
        <v>1</v>
      </c>
      <c r="M580" s="235">
        <v>0</v>
      </c>
      <c r="N580" s="138">
        <v>0</v>
      </c>
      <c r="O580" s="195">
        <f t="shared" si="65"/>
        <v>0</v>
      </c>
      <c r="P580" s="170">
        <f t="shared" si="66"/>
        <v>4</v>
      </c>
      <c r="Q580" s="171">
        <f t="shared" si="67"/>
        <v>4</v>
      </c>
      <c r="R580" s="171" t="str">
        <f t="shared" si="68"/>
        <v/>
      </c>
      <c r="S580" s="187" t="str">
        <f t="shared" si="69"/>
        <v/>
      </c>
      <c r="T580" s="248"/>
    </row>
    <row r="581" spans="1:20" x14ac:dyDescent="0.2">
      <c r="A581" s="186" t="s">
        <v>392</v>
      </c>
      <c r="B581" s="175" t="s">
        <v>149</v>
      </c>
      <c r="C581" s="176" t="s">
        <v>150</v>
      </c>
      <c r="D581" s="168">
        <v>0</v>
      </c>
      <c r="E581" s="169">
        <v>0</v>
      </c>
      <c r="F581" s="169">
        <v>0</v>
      </c>
      <c r="G581" s="169">
        <v>0</v>
      </c>
      <c r="H581" s="192" t="str">
        <f t="shared" si="63"/>
        <v/>
      </c>
      <c r="I581" s="234">
        <v>8511</v>
      </c>
      <c r="J581" s="138">
        <v>8114</v>
      </c>
      <c r="K581" s="138">
        <v>8107</v>
      </c>
      <c r="L581" s="178">
        <f t="shared" si="64"/>
        <v>0.99913729356667491</v>
      </c>
      <c r="M581" s="235">
        <v>3</v>
      </c>
      <c r="N581" s="138">
        <v>378</v>
      </c>
      <c r="O581" s="195">
        <f t="shared" si="65"/>
        <v>4.4496762801648028E-2</v>
      </c>
      <c r="P581" s="170">
        <f t="shared" si="66"/>
        <v>8511</v>
      </c>
      <c r="Q581" s="171">
        <f t="shared" si="67"/>
        <v>8117</v>
      </c>
      <c r="R581" s="171">
        <f t="shared" si="68"/>
        <v>378</v>
      </c>
      <c r="S581" s="187">
        <f t="shared" si="69"/>
        <v>4.4496762801648028E-2</v>
      </c>
      <c r="T581" s="248"/>
    </row>
    <row r="582" spans="1:20" x14ac:dyDescent="0.2">
      <c r="A582" s="186" t="s">
        <v>392</v>
      </c>
      <c r="B582" s="175" t="s">
        <v>151</v>
      </c>
      <c r="C582" s="176" t="s">
        <v>152</v>
      </c>
      <c r="D582" s="168">
        <v>0</v>
      </c>
      <c r="E582" s="169">
        <v>0</v>
      </c>
      <c r="F582" s="169">
        <v>0</v>
      </c>
      <c r="G582" s="169">
        <v>0</v>
      </c>
      <c r="H582" s="192" t="str">
        <f t="shared" si="63"/>
        <v/>
      </c>
      <c r="I582" s="234">
        <v>7628</v>
      </c>
      <c r="J582" s="138">
        <v>4864</v>
      </c>
      <c r="K582" s="138">
        <v>4310</v>
      </c>
      <c r="L582" s="178">
        <f t="shared" si="64"/>
        <v>0.88610197368421051</v>
      </c>
      <c r="M582" s="235">
        <v>64</v>
      </c>
      <c r="N582" s="138">
        <v>2662</v>
      </c>
      <c r="O582" s="195">
        <f t="shared" si="65"/>
        <v>0.35072463768115941</v>
      </c>
      <c r="P582" s="170">
        <f t="shared" si="66"/>
        <v>7628</v>
      </c>
      <c r="Q582" s="171">
        <f t="shared" si="67"/>
        <v>4928</v>
      </c>
      <c r="R582" s="171">
        <f t="shared" si="68"/>
        <v>2662</v>
      </c>
      <c r="S582" s="187">
        <f t="shared" si="69"/>
        <v>0.35072463768115941</v>
      </c>
      <c r="T582" s="248"/>
    </row>
    <row r="583" spans="1:20" x14ac:dyDescent="0.2">
      <c r="A583" s="186" t="s">
        <v>392</v>
      </c>
      <c r="B583" s="175" t="s">
        <v>151</v>
      </c>
      <c r="C583" s="176" t="s">
        <v>377</v>
      </c>
      <c r="D583" s="168">
        <v>4</v>
      </c>
      <c r="E583" s="169">
        <v>4</v>
      </c>
      <c r="F583" s="169">
        <v>4</v>
      </c>
      <c r="G583" s="169">
        <v>0</v>
      </c>
      <c r="H583" s="192">
        <f t="shared" si="63"/>
        <v>0</v>
      </c>
      <c r="I583" s="234">
        <v>8060</v>
      </c>
      <c r="J583" s="138">
        <v>6400</v>
      </c>
      <c r="K583" s="138">
        <v>5990</v>
      </c>
      <c r="L583" s="178">
        <f t="shared" si="64"/>
        <v>0.93593749999999998</v>
      </c>
      <c r="M583" s="235">
        <v>6</v>
      </c>
      <c r="N583" s="138">
        <v>1598</v>
      </c>
      <c r="O583" s="195">
        <f t="shared" si="65"/>
        <v>0.19965017491254372</v>
      </c>
      <c r="P583" s="170">
        <f t="shared" si="66"/>
        <v>8064</v>
      </c>
      <c r="Q583" s="171">
        <f t="shared" si="67"/>
        <v>6410</v>
      </c>
      <c r="R583" s="171">
        <f t="shared" si="68"/>
        <v>1598</v>
      </c>
      <c r="S583" s="187">
        <f t="shared" si="69"/>
        <v>0.19955044955044954</v>
      </c>
      <c r="T583" s="248"/>
    </row>
    <row r="584" spans="1:20" ht="29" x14ac:dyDescent="0.2">
      <c r="A584" s="186" t="s">
        <v>392</v>
      </c>
      <c r="B584" s="175" t="s">
        <v>535</v>
      </c>
      <c r="C584" s="176" t="s">
        <v>153</v>
      </c>
      <c r="D584" s="168">
        <v>0</v>
      </c>
      <c r="E584" s="169">
        <v>0</v>
      </c>
      <c r="F584" s="169">
        <v>0</v>
      </c>
      <c r="G584" s="169">
        <v>0</v>
      </c>
      <c r="H584" s="192" t="str">
        <f t="shared" si="63"/>
        <v/>
      </c>
      <c r="I584" s="234">
        <v>3744</v>
      </c>
      <c r="J584" s="138">
        <v>2904</v>
      </c>
      <c r="K584" s="138">
        <v>2756</v>
      </c>
      <c r="L584" s="178">
        <f t="shared" si="64"/>
        <v>0.94903581267217629</v>
      </c>
      <c r="M584" s="235">
        <v>262</v>
      </c>
      <c r="N584" s="138">
        <v>558</v>
      </c>
      <c r="O584" s="195">
        <f t="shared" si="65"/>
        <v>0.1498388829215897</v>
      </c>
      <c r="P584" s="170">
        <f t="shared" si="66"/>
        <v>3744</v>
      </c>
      <c r="Q584" s="171">
        <f t="shared" si="67"/>
        <v>3166</v>
      </c>
      <c r="R584" s="171">
        <f t="shared" si="68"/>
        <v>558</v>
      </c>
      <c r="S584" s="187">
        <f t="shared" si="69"/>
        <v>0.1498388829215897</v>
      </c>
      <c r="T584" s="248"/>
    </row>
    <row r="585" spans="1:20" x14ac:dyDescent="0.2">
      <c r="A585" s="186" t="s">
        <v>392</v>
      </c>
      <c r="B585" s="175" t="s">
        <v>154</v>
      </c>
      <c r="C585" s="176" t="s">
        <v>299</v>
      </c>
      <c r="D585" s="168">
        <v>1</v>
      </c>
      <c r="E585" s="169">
        <v>1</v>
      </c>
      <c r="F585" s="169">
        <v>1</v>
      </c>
      <c r="G585" s="169">
        <v>0</v>
      </c>
      <c r="H585" s="192">
        <f t="shared" si="63"/>
        <v>0</v>
      </c>
      <c r="I585" s="234">
        <v>43</v>
      </c>
      <c r="J585" s="138">
        <v>37</v>
      </c>
      <c r="K585" s="138">
        <v>30</v>
      </c>
      <c r="L585" s="178">
        <f t="shared" si="64"/>
        <v>0.81081081081081086</v>
      </c>
      <c r="M585" s="235">
        <v>0</v>
      </c>
      <c r="N585" s="138">
        <v>6</v>
      </c>
      <c r="O585" s="195">
        <f t="shared" si="65"/>
        <v>0.13953488372093023</v>
      </c>
      <c r="P585" s="170">
        <f t="shared" si="66"/>
        <v>44</v>
      </c>
      <c r="Q585" s="171">
        <f t="shared" si="67"/>
        <v>38</v>
      </c>
      <c r="R585" s="171">
        <f t="shared" si="68"/>
        <v>6</v>
      </c>
      <c r="S585" s="187">
        <f t="shared" si="69"/>
        <v>0.13636363636363635</v>
      </c>
      <c r="T585" s="248"/>
    </row>
    <row r="586" spans="1:20" x14ac:dyDescent="0.2">
      <c r="A586" s="186" t="s">
        <v>392</v>
      </c>
      <c r="B586" s="175" t="s">
        <v>155</v>
      </c>
      <c r="C586" s="176" t="s">
        <v>300</v>
      </c>
      <c r="D586" s="168">
        <v>0</v>
      </c>
      <c r="E586" s="169">
        <v>0</v>
      </c>
      <c r="F586" s="169">
        <v>0</v>
      </c>
      <c r="G586" s="169">
        <v>0</v>
      </c>
      <c r="H586" s="192" t="str">
        <f t="shared" si="63"/>
        <v/>
      </c>
      <c r="I586" s="234">
        <v>19</v>
      </c>
      <c r="J586" s="138">
        <v>19</v>
      </c>
      <c r="K586" s="138">
        <v>19</v>
      </c>
      <c r="L586" s="178">
        <f t="shared" si="64"/>
        <v>1</v>
      </c>
      <c r="M586" s="235">
        <v>0</v>
      </c>
      <c r="N586" s="138">
        <v>0</v>
      </c>
      <c r="O586" s="195">
        <f t="shared" si="65"/>
        <v>0</v>
      </c>
      <c r="P586" s="170">
        <f t="shared" si="66"/>
        <v>19</v>
      </c>
      <c r="Q586" s="171">
        <f t="shared" si="67"/>
        <v>19</v>
      </c>
      <c r="R586" s="171" t="str">
        <f t="shared" si="68"/>
        <v/>
      </c>
      <c r="S586" s="187" t="str">
        <f t="shared" si="69"/>
        <v/>
      </c>
      <c r="T586" s="248"/>
    </row>
    <row r="587" spans="1:20" x14ac:dyDescent="0.2">
      <c r="A587" s="186" t="s">
        <v>392</v>
      </c>
      <c r="B587" s="175" t="s">
        <v>156</v>
      </c>
      <c r="C587" s="176" t="s">
        <v>157</v>
      </c>
      <c r="D587" s="168">
        <v>0</v>
      </c>
      <c r="E587" s="169">
        <v>0</v>
      </c>
      <c r="F587" s="169">
        <v>0</v>
      </c>
      <c r="G587" s="169">
        <v>0</v>
      </c>
      <c r="H587" s="192" t="str">
        <f t="shared" si="63"/>
        <v/>
      </c>
      <c r="I587" s="234">
        <v>35</v>
      </c>
      <c r="J587" s="138">
        <v>34</v>
      </c>
      <c r="K587" s="138">
        <v>33</v>
      </c>
      <c r="L587" s="178">
        <f t="shared" si="64"/>
        <v>0.97058823529411764</v>
      </c>
      <c r="M587" s="235">
        <v>0</v>
      </c>
      <c r="N587" s="138">
        <v>0</v>
      </c>
      <c r="O587" s="195">
        <f t="shared" si="65"/>
        <v>0</v>
      </c>
      <c r="P587" s="170">
        <f t="shared" si="66"/>
        <v>35</v>
      </c>
      <c r="Q587" s="171">
        <f t="shared" si="67"/>
        <v>34</v>
      </c>
      <c r="R587" s="171" t="str">
        <f t="shared" si="68"/>
        <v/>
      </c>
      <c r="S587" s="187" t="str">
        <f t="shared" si="69"/>
        <v/>
      </c>
      <c r="T587" s="248"/>
    </row>
    <row r="588" spans="1:20" x14ac:dyDescent="0.2">
      <c r="A588" s="186" t="s">
        <v>392</v>
      </c>
      <c r="B588" s="175" t="s">
        <v>158</v>
      </c>
      <c r="C588" s="176" t="s">
        <v>159</v>
      </c>
      <c r="D588" s="168">
        <v>1</v>
      </c>
      <c r="E588" s="169">
        <v>1</v>
      </c>
      <c r="F588" s="169">
        <v>1</v>
      </c>
      <c r="G588" s="169">
        <v>0</v>
      </c>
      <c r="H588" s="192">
        <f t="shared" si="63"/>
        <v>0</v>
      </c>
      <c r="I588" s="234">
        <v>14474</v>
      </c>
      <c r="J588" s="138">
        <v>13921</v>
      </c>
      <c r="K588" s="138">
        <v>13912</v>
      </c>
      <c r="L588" s="178">
        <f t="shared" si="64"/>
        <v>0.99935349472020685</v>
      </c>
      <c r="M588" s="235">
        <v>0</v>
      </c>
      <c r="N588" s="138">
        <v>447</v>
      </c>
      <c r="O588" s="195">
        <f t="shared" si="65"/>
        <v>3.1110801781737193E-2</v>
      </c>
      <c r="P588" s="170">
        <f t="shared" si="66"/>
        <v>14475</v>
      </c>
      <c r="Q588" s="171">
        <f t="shared" si="67"/>
        <v>13922</v>
      </c>
      <c r="R588" s="171">
        <f t="shared" si="68"/>
        <v>447</v>
      </c>
      <c r="S588" s="187">
        <f t="shared" si="69"/>
        <v>3.1108636648340175E-2</v>
      </c>
      <c r="T588" s="248"/>
    </row>
    <row r="589" spans="1:20" x14ac:dyDescent="0.2">
      <c r="A589" s="186" t="s">
        <v>392</v>
      </c>
      <c r="B589" s="175" t="s">
        <v>160</v>
      </c>
      <c r="C589" s="176" t="s">
        <v>246</v>
      </c>
      <c r="D589" s="168">
        <v>0</v>
      </c>
      <c r="E589" s="169">
        <v>0</v>
      </c>
      <c r="F589" s="169">
        <v>0</v>
      </c>
      <c r="G589" s="169">
        <v>0</v>
      </c>
      <c r="H589" s="192" t="str">
        <f t="shared" si="63"/>
        <v/>
      </c>
      <c r="I589" s="234">
        <v>4</v>
      </c>
      <c r="J589" s="138">
        <v>4</v>
      </c>
      <c r="K589" s="138">
        <v>4</v>
      </c>
      <c r="L589" s="178">
        <f t="shared" si="64"/>
        <v>1</v>
      </c>
      <c r="M589" s="235">
        <v>0</v>
      </c>
      <c r="N589" s="138">
        <v>0</v>
      </c>
      <c r="O589" s="195">
        <f t="shared" si="65"/>
        <v>0</v>
      </c>
      <c r="P589" s="170">
        <f t="shared" si="66"/>
        <v>4</v>
      </c>
      <c r="Q589" s="171">
        <f t="shared" si="67"/>
        <v>4</v>
      </c>
      <c r="R589" s="171" t="str">
        <f t="shared" si="68"/>
        <v/>
      </c>
      <c r="S589" s="187" t="str">
        <f t="shared" si="69"/>
        <v/>
      </c>
      <c r="T589" s="248"/>
    </row>
    <row r="590" spans="1:20" x14ac:dyDescent="0.2">
      <c r="A590" s="186" t="s">
        <v>392</v>
      </c>
      <c r="B590" s="175" t="s">
        <v>162</v>
      </c>
      <c r="C590" s="176" t="s">
        <v>163</v>
      </c>
      <c r="D590" s="168">
        <v>4</v>
      </c>
      <c r="E590" s="169">
        <v>4</v>
      </c>
      <c r="F590" s="169">
        <v>0</v>
      </c>
      <c r="G590" s="169">
        <v>0</v>
      </c>
      <c r="H590" s="192">
        <f t="shared" si="63"/>
        <v>0</v>
      </c>
      <c r="I590" s="234">
        <v>18357</v>
      </c>
      <c r="J590" s="138">
        <v>16443</v>
      </c>
      <c r="K590" s="138">
        <v>16150</v>
      </c>
      <c r="L590" s="178">
        <f t="shared" si="64"/>
        <v>0.98218086723833853</v>
      </c>
      <c r="M590" s="235">
        <v>176</v>
      </c>
      <c r="N590" s="138">
        <v>1664</v>
      </c>
      <c r="O590" s="195">
        <f t="shared" si="65"/>
        <v>9.1013509817863589E-2</v>
      </c>
      <c r="P590" s="170">
        <f t="shared" si="66"/>
        <v>18361</v>
      </c>
      <c r="Q590" s="171">
        <f t="shared" si="67"/>
        <v>16623</v>
      </c>
      <c r="R590" s="171">
        <f t="shared" si="68"/>
        <v>1664</v>
      </c>
      <c r="S590" s="187">
        <f t="shared" si="69"/>
        <v>9.099360201235851E-2</v>
      </c>
      <c r="T590" s="248"/>
    </row>
    <row r="591" spans="1:20" x14ac:dyDescent="0.2">
      <c r="A591" s="186" t="s">
        <v>392</v>
      </c>
      <c r="B591" s="175" t="s">
        <v>164</v>
      </c>
      <c r="C591" s="176" t="s">
        <v>165</v>
      </c>
      <c r="D591" s="168">
        <v>0</v>
      </c>
      <c r="E591" s="169">
        <v>0</v>
      </c>
      <c r="F591" s="169">
        <v>0</v>
      </c>
      <c r="G591" s="169">
        <v>0</v>
      </c>
      <c r="H591" s="192" t="str">
        <f t="shared" si="63"/>
        <v/>
      </c>
      <c r="I591" s="234">
        <v>493</v>
      </c>
      <c r="J591" s="138">
        <v>451</v>
      </c>
      <c r="K591" s="138">
        <v>370</v>
      </c>
      <c r="L591" s="178">
        <f t="shared" si="64"/>
        <v>0.82039911308203994</v>
      </c>
      <c r="M591" s="235">
        <v>3</v>
      </c>
      <c r="N591" s="138">
        <v>38</v>
      </c>
      <c r="O591" s="195">
        <f t="shared" si="65"/>
        <v>7.7235772357723581E-2</v>
      </c>
      <c r="P591" s="170">
        <f t="shared" si="66"/>
        <v>493</v>
      </c>
      <c r="Q591" s="171">
        <f t="shared" si="67"/>
        <v>454</v>
      </c>
      <c r="R591" s="171">
        <f t="shared" si="68"/>
        <v>38</v>
      </c>
      <c r="S591" s="187">
        <f t="shared" si="69"/>
        <v>7.7235772357723581E-2</v>
      </c>
      <c r="T591" s="248"/>
    </row>
    <row r="592" spans="1:20" ht="29" x14ac:dyDescent="0.2">
      <c r="A592" s="186" t="s">
        <v>392</v>
      </c>
      <c r="B592" s="175" t="s">
        <v>166</v>
      </c>
      <c r="C592" s="176" t="s">
        <v>355</v>
      </c>
      <c r="D592" s="168">
        <v>0</v>
      </c>
      <c r="E592" s="169">
        <v>0</v>
      </c>
      <c r="F592" s="169">
        <v>0</v>
      </c>
      <c r="G592" s="169">
        <v>0</v>
      </c>
      <c r="H592" s="192" t="str">
        <f t="shared" si="63"/>
        <v/>
      </c>
      <c r="I592" s="234">
        <v>6440</v>
      </c>
      <c r="J592" s="138">
        <v>5692</v>
      </c>
      <c r="K592" s="138">
        <v>5371</v>
      </c>
      <c r="L592" s="178">
        <f t="shared" si="64"/>
        <v>0.9436050597329585</v>
      </c>
      <c r="M592" s="235">
        <v>11</v>
      </c>
      <c r="N592" s="138">
        <v>703</v>
      </c>
      <c r="O592" s="195">
        <f t="shared" si="65"/>
        <v>0.10974086793630972</v>
      </c>
      <c r="P592" s="170">
        <f t="shared" si="66"/>
        <v>6440</v>
      </c>
      <c r="Q592" s="171">
        <f t="shared" si="67"/>
        <v>5703</v>
      </c>
      <c r="R592" s="171">
        <f t="shared" si="68"/>
        <v>703</v>
      </c>
      <c r="S592" s="187">
        <f t="shared" si="69"/>
        <v>0.10974086793630972</v>
      </c>
      <c r="T592" s="248"/>
    </row>
    <row r="593" spans="1:20" ht="29" x14ac:dyDescent="0.2">
      <c r="A593" s="186" t="s">
        <v>392</v>
      </c>
      <c r="B593" s="175" t="s">
        <v>166</v>
      </c>
      <c r="C593" s="176" t="s">
        <v>168</v>
      </c>
      <c r="D593" s="168">
        <v>0</v>
      </c>
      <c r="E593" s="169">
        <v>0</v>
      </c>
      <c r="F593" s="169">
        <v>0</v>
      </c>
      <c r="G593" s="169">
        <v>0</v>
      </c>
      <c r="H593" s="192" t="str">
        <f t="shared" si="63"/>
        <v/>
      </c>
      <c r="I593" s="234">
        <v>27016</v>
      </c>
      <c r="J593" s="138">
        <v>20505</v>
      </c>
      <c r="K593" s="138">
        <v>19262</v>
      </c>
      <c r="L593" s="178">
        <f t="shared" si="64"/>
        <v>0.9393806388685686</v>
      </c>
      <c r="M593" s="235">
        <v>169</v>
      </c>
      <c r="N593" s="138">
        <v>6210</v>
      </c>
      <c r="O593" s="195">
        <f t="shared" si="65"/>
        <v>0.23099241184347569</v>
      </c>
      <c r="P593" s="170">
        <f t="shared" si="66"/>
        <v>27016</v>
      </c>
      <c r="Q593" s="171">
        <f t="shared" si="67"/>
        <v>20674</v>
      </c>
      <c r="R593" s="171">
        <f t="shared" si="68"/>
        <v>6210</v>
      </c>
      <c r="S593" s="187">
        <f t="shared" si="69"/>
        <v>0.23099241184347569</v>
      </c>
      <c r="T593" s="248"/>
    </row>
    <row r="594" spans="1:20" ht="29" x14ac:dyDescent="0.2">
      <c r="A594" s="186" t="s">
        <v>392</v>
      </c>
      <c r="B594" s="175" t="s">
        <v>166</v>
      </c>
      <c r="C594" s="176" t="s">
        <v>378</v>
      </c>
      <c r="D594" s="168">
        <v>0</v>
      </c>
      <c r="E594" s="169">
        <v>0</v>
      </c>
      <c r="F594" s="169">
        <v>0</v>
      </c>
      <c r="G594" s="169">
        <v>0</v>
      </c>
      <c r="H594" s="192" t="str">
        <f t="shared" si="63"/>
        <v/>
      </c>
      <c r="I594" s="234">
        <v>3775</v>
      </c>
      <c r="J594" s="138">
        <v>3308</v>
      </c>
      <c r="K594" s="138">
        <v>2350</v>
      </c>
      <c r="L594" s="178">
        <f t="shared" si="64"/>
        <v>0.71039903264812576</v>
      </c>
      <c r="M594" s="235">
        <v>43</v>
      </c>
      <c r="N594" s="138">
        <v>386</v>
      </c>
      <c r="O594" s="195">
        <f t="shared" si="65"/>
        <v>0.10329141022210329</v>
      </c>
      <c r="P594" s="170">
        <f t="shared" si="66"/>
        <v>3775</v>
      </c>
      <c r="Q594" s="171">
        <f t="shared" si="67"/>
        <v>3351</v>
      </c>
      <c r="R594" s="171">
        <f t="shared" si="68"/>
        <v>386</v>
      </c>
      <c r="S594" s="187">
        <f t="shared" si="69"/>
        <v>0.10329141022210329</v>
      </c>
      <c r="T594" s="248"/>
    </row>
    <row r="595" spans="1:20" ht="29" x14ac:dyDescent="0.2">
      <c r="A595" s="186" t="s">
        <v>392</v>
      </c>
      <c r="B595" s="175" t="s">
        <v>166</v>
      </c>
      <c r="C595" s="176" t="s">
        <v>167</v>
      </c>
      <c r="D595" s="168">
        <v>0</v>
      </c>
      <c r="E595" s="169">
        <v>0</v>
      </c>
      <c r="F595" s="169">
        <v>0</v>
      </c>
      <c r="G595" s="169">
        <v>0</v>
      </c>
      <c r="H595" s="192" t="str">
        <f t="shared" si="63"/>
        <v/>
      </c>
      <c r="I595" s="234">
        <v>6870</v>
      </c>
      <c r="J595" s="138">
        <v>5368</v>
      </c>
      <c r="K595" s="138">
        <v>4660</v>
      </c>
      <c r="L595" s="178">
        <f t="shared" si="64"/>
        <v>0.86810730253353208</v>
      </c>
      <c r="M595" s="235">
        <v>52</v>
      </c>
      <c r="N595" s="138">
        <v>1356</v>
      </c>
      <c r="O595" s="195">
        <f t="shared" si="65"/>
        <v>0.20011806375442739</v>
      </c>
      <c r="P595" s="170">
        <f t="shared" si="66"/>
        <v>6870</v>
      </c>
      <c r="Q595" s="171">
        <f t="shared" si="67"/>
        <v>5420</v>
      </c>
      <c r="R595" s="171">
        <f t="shared" si="68"/>
        <v>1356</v>
      </c>
      <c r="S595" s="187">
        <f t="shared" si="69"/>
        <v>0.20011806375442739</v>
      </c>
      <c r="T595" s="248"/>
    </row>
    <row r="596" spans="1:20" ht="29" x14ac:dyDescent="0.2">
      <c r="A596" s="186" t="s">
        <v>392</v>
      </c>
      <c r="B596" s="175" t="s">
        <v>166</v>
      </c>
      <c r="C596" s="176" t="s">
        <v>169</v>
      </c>
      <c r="D596" s="168">
        <v>0</v>
      </c>
      <c r="E596" s="169">
        <v>0</v>
      </c>
      <c r="F596" s="169">
        <v>0</v>
      </c>
      <c r="G596" s="169">
        <v>0</v>
      </c>
      <c r="H596" s="192" t="str">
        <f t="shared" si="63"/>
        <v/>
      </c>
      <c r="I596" s="234">
        <v>4794</v>
      </c>
      <c r="J596" s="138">
        <v>3936</v>
      </c>
      <c r="K596" s="138">
        <v>3236</v>
      </c>
      <c r="L596" s="178">
        <f t="shared" si="64"/>
        <v>0.82215447154471544</v>
      </c>
      <c r="M596" s="235">
        <v>24</v>
      </c>
      <c r="N596" s="138">
        <v>640</v>
      </c>
      <c r="O596" s="195">
        <f t="shared" si="65"/>
        <v>0.1391304347826087</v>
      </c>
      <c r="P596" s="170">
        <f t="shared" si="66"/>
        <v>4794</v>
      </c>
      <c r="Q596" s="171">
        <f t="shared" si="67"/>
        <v>3960</v>
      </c>
      <c r="R596" s="171">
        <f t="shared" si="68"/>
        <v>640</v>
      </c>
      <c r="S596" s="187">
        <f t="shared" si="69"/>
        <v>0.1391304347826087</v>
      </c>
      <c r="T596" s="248"/>
    </row>
    <row r="597" spans="1:20" x14ac:dyDescent="0.2">
      <c r="A597" s="186" t="s">
        <v>392</v>
      </c>
      <c r="B597" s="175" t="s">
        <v>170</v>
      </c>
      <c r="C597" s="176" t="s">
        <v>171</v>
      </c>
      <c r="D597" s="168">
        <v>0</v>
      </c>
      <c r="E597" s="169">
        <v>0</v>
      </c>
      <c r="F597" s="169">
        <v>0</v>
      </c>
      <c r="G597" s="169">
        <v>0</v>
      </c>
      <c r="H597" s="192" t="str">
        <f t="shared" si="63"/>
        <v/>
      </c>
      <c r="I597" s="234">
        <v>197</v>
      </c>
      <c r="J597" s="138">
        <v>140</v>
      </c>
      <c r="K597" s="138">
        <v>133</v>
      </c>
      <c r="L597" s="178">
        <f t="shared" si="64"/>
        <v>0.95</v>
      </c>
      <c r="M597" s="235">
        <v>43</v>
      </c>
      <c r="N597" s="138">
        <v>14</v>
      </c>
      <c r="O597" s="195">
        <f t="shared" si="65"/>
        <v>7.1065989847715741E-2</v>
      </c>
      <c r="P597" s="170">
        <f t="shared" si="66"/>
        <v>197</v>
      </c>
      <c r="Q597" s="171">
        <f t="shared" si="67"/>
        <v>183</v>
      </c>
      <c r="R597" s="171">
        <f t="shared" si="68"/>
        <v>14</v>
      </c>
      <c r="S597" s="187">
        <f t="shared" si="69"/>
        <v>7.1065989847715741E-2</v>
      </c>
      <c r="T597" s="248"/>
    </row>
    <row r="598" spans="1:20" x14ac:dyDescent="0.2">
      <c r="A598" s="186" t="s">
        <v>392</v>
      </c>
      <c r="B598" s="175" t="s">
        <v>172</v>
      </c>
      <c r="C598" s="176" t="s">
        <v>345</v>
      </c>
      <c r="D598" s="168">
        <v>0</v>
      </c>
      <c r="E598" s="169">
        <v>0</v>
      </c>
      <c r="F598" s="169">
        <v>0</v>
      </c>
      <c r="G598" s="169">
        <v>0</v>
      </c>
      <c r="H598" s="192" t="str">
        <f t="shared" si="63"/>
        <v/>
      </c>
      <c r="I598" s="234">
        <v>7015</v>
      </c>
      <c r="J598" s="138">
        <v>6791</v>
      </c>
      <c r="K598" s="138">
        <v>6790</v>
      </c>
      <c r="L598" s="178">
        <f t="shared" si="64"/>
        <v>0.99985274628184362</v>
      </c>
      <c r="M598" s="235">
        <v>2</v>
      </c>
      <c r="N598" s="138">
        <v>193</v>
      </c>
      <c r="O598" s="195">
        <f t="shared" si="65"/>
        <v>2.7626681935299168E-2</v>
      </c>
      <c r="P598" s="170">
        <f t="shared" si="66"/>
        <v>7015</v>
      </c>
      <c r="Q598" s="171">
        <f t="shared" si="67"/>
        <v>6793</v>
      </c>
      <c r="R598" s="171">
        <f t="shared" si="68"/>
        <v>193</v>
      </c>
      <c r="S598" s="187">
        <f t="shared" si="69"/>
        <v>2.7626681935299168E-2</v>
      </c>
      <c r="T598" s="248"/>
    </row>
    <row r="599" spans="1:20" x14ac:dyDescent="0.2">
      <c r="A599" s="186" t="s">
        <v>392</v>
      </c>
      <c r="B599" s="175" t="s">
        <v>172</v>
      </c>
      <c r="C599" s="176" t="s">
        <v>173</v>
      </c>
      <c r="D599" s="168">
        <v>4</v>
      </c>
      <c r="E599" s="169">
        <v>2</v>
      </c>
      <c r="F599" s="169">
        <v>1</v>
      </c>
      <c r="G599" s="169">
        <v>2</v>
      </c>
      <c r="H599" s="192">
        <f t="shared" si="63"/>
        <v>0.5</v>
      </c>
      <c r="I599" s="234">
        <v>34738</v>
      </c>
      <c r="J599" s="138">
        <v>32016</v>
      </c>
      <c r="K599" s="138">
        <v>31998</v>
      </c>
      <c r="L599" s="178">
        <f t="shared" si="64"/>
        <v>0.99943778110944526</v>
      </c>
      <c r="M599" s="235">
        <v>129</v>
      </c>
      <c r="N599" s="138">
        <v>2467</v>
      </c>
      <c r="O599" s="195">
        <f t="shared" si="65"/>
        <v>7.1275858083901536E-2</v>
      </c>
      <c r="P599" s="170">
        <f t="shared" si="66"/>
        <v>34742</v>
      </c>
      <c r="Q599" s="171">
        <f t="shared" si="67"/>
        <v>32147</v>
      </c>
      <c r="R599" s="171">
        <f t="shared" si="68"/>
        <v>2469</v>
      </c>
      <c r="S599" s="187">
        <f t="shared" si="69"/>
        <v>7.1325398659579389E-2</v>
      </c>
      <c r="T599" s="248"/>
    </row>
    <row r="600" spans="1:20" x14ac:dyDescent="0.2">
      <c r="A600" s="186" t="s">
        <v>392</v>
      </c>
      <c r="B600" s="175" t="s">
        <v>174</v>
      </c>
      <c r="C600" s="176" t="s">
        <v>175</v>
      </c>
      <c r="D600" s="168">
        <v>0</v>
      </c>
      <c r="E600" s="169">
        <v>0</v>
      </c>
      <c r="F600" s="169">
        <v>0</v>
      </c>
      <c r="G600" s="169">
        <v>0</v>
      </c>
      <c r="H600" s="192" t="str">
        <f t="shared" si="63"/>
        <v/>
      </c>
      <c r="I600" s="234">
        <v>2367</v>
      </c>
      <c r="J600" s="138">
        <v>1265</v>
      </c>
      <c r="K600" s="138">
        <v>742</v>
      </c>
      <c r="L600" s="178">
        <f t="shared" si="64"/>
        <v>0.58656126482213444</v>
      </c>
      <c r="M600" s="235">
        <v>0</v>
      </c>
      <c r="N600" s="138">
        <v>1070</v>
      </c>
      <c r="O600" s="195">
        <f t="shared" si="65"/>
        <v>0.45824411134903642</v>
      </c>
      <c r="P600" s="170">
        <f t="shared" si="66"/>
        <v>2367</v>
      </c>
      <c r="Q600" s="171">
        <f t="shared" si="67"/>
        <v>1265</v>
      </c>
      <c r="R600" s="171">
        <f t="shared" si="68"/>
        <v>1070</v>
      </c>
      <c r="S600" s="187">
        <f t="shared" si="69"/>
        <v>0.45824411134903642</v>
      </c>
      <c r="T600" s="248"/>
    </row>
    <row r="601" spans="1:20" x14ac:dyDescent="0.2">
      <c r="A601" s="186" t="s">
        <v>392</v>
      </c>
      <c r="B601" s="175" t="s">
        <v>176</v>
      </c>
      <c r="C601" s="176" t="s">
        <v>487</v>
      </c>
      <c r="D601" s="168">
        <v>1</v>
      </c>
      <c r="E601" s="169">
        <v>1</v>
      </c>
      <c r="F601" s="169">
        <v>1</v>
      </c>
      <c r="G601" s="169">
        <v>0</v>
      </c>
      <c r="H601" s="192">
        <f t="shared" si="63"/>
        <v>0</v>
      </c>
      <c r="I601" s="234">
        <v>926</v>
      </c>
      <c r="J601" s="138">
        <v>823</v>
      </c>
      <c r="K601" s="138">
        <v>792</v>
      </c>
      <c r="L601" s="178">
        <f t="shared" si="64"/>
        <v>0.9623329283110571</v>
      </c>
      <c r="M601" s="235">
        <v>15</v>
      </c>
      <c r="N601" s="138">
        <v>79</v>
      </c>
      <c r="O601" s="195">
        <f t="shared" si="65"/>
        <v>8.6150490730643403E-2</v>
      </c>
      <c r="P601" s="170">
        <f t="shared" si="66"/>
        <v>927</v>
      </c>
      <c r="Q601" s="171">
        <f t="shared" si="67"/>
        <v>839</v>
      </c>
      <c r="R601" s="171">
        <f t="shared" si="68"/>
        <v>79</v>
      </c>
      <c r="S601" s="187">
        <f t="shared" si="69"/>
        <v>8.6056644880174296E-2</v>
      </c>
      <c r="T601" s="248"/>
    </row>
    <row r="602" spans="1:20" x14ac:dyDescent="0.2">
      <c r="A602" s="186" t="s">
        <v>392</v>
      </c>
      <c r="B602" s="175" t="s">
        <v>178</v>
      </c>
      <c r="C602" s="176" t="s">
        <v>178</v>
      </c>
      <c r="D602" s="168">
        <v>2</v>
      </c>
      <c r="E602" s="169">
        <v>2</v>
      </c>
      <c r="F602" s="169">
        <v>1</v>
      </c>
      <c r="G602" s="169">
        <v>0</v>
      </c>
      <c r="H602" s="192">
        <f t="shared" si="63"/>
        <v>0</v>
      </c>
      <c r="I602" s="234">
        <v>5099</v>
      </c>
      <c r="J602" s="138">
        <v>4856</v>
      </c>
      <c r="K602" s="138">
        <v>4850</v>
      </c>
      <c r="L602" s="178">
        <f t="shared" si="64"/>
        <v>0.99876441515650738</v>
      </c>
      <c r="M602" s="235">
        <v>0</v>
      </c>
      <c r="N602" s="138">
        <v>227</v>
      </c>
      <c r="O602" s="195">
        <f t="shared" si="65"/>
        <v>4.46586661420421E-2</v>
      </c>
      <c r="P602" s="170">
        <f t="shared" si="66"/>
        <v>5101</v>
      </c>
      <c r="Q602" s="171">
        <f t="shared" si="67"/>
        <v>4858</v>
      </c>
      <c r="R602" s="171">
        <f t="shared" si="68"/>
        <v>227</v>
      </c>
      <c r="S602" s="187">
        <f t="shared" si="69"/>
        <v>4.4641101278269417E-2</v>
      </c>
      <c r="T602" s="248"/>
    </row>
    <row r="603" spans="1:20" x14ac:dyDescent="0.2">
      <c r="A603" s="186" t="s">
        <v>392</v>
      </c>
      <c r="B603" s="175" t="s">
        <v>179</v>
      </c>
      <c r="C603" s="176" t="s">
        <v>301</v>
      </c>
      <c r="D603" s="168">
        <v>0</v>
      </c>
      <c r="E603" s="169">
        <v>0</v>
      </c>
      <c r="F603" s="169">
        <v>0</v>
      </c>
      <c r="G603" s="169">
        <v>0</v>
      </c>
      <c r="H603" s="192" t="str">
        <f t="shared" si="63"/>
        <v/>
      </c>
      <c r="I603" s="234">
        <v>137</v>
      </c>
      <c r="J603" s="138">
        <v>2</v>
      </c>
      <c r="K603" s="138">
        <v>2</v>
      </c>
      <c r="L603" s="178">
        <f t="shared" si="64"/>
        <v>1</v>
      </c>
      <c r="M603" s="235">
        <v>1</v>
      </c>
      <c r="N603" s="138">
        <v>132</v>
      </c>
      <c r="O603" s="195">
        <f t="shared" si="65"/>
        <v>0.97777777777777775</v>
      </c>
      <c r="P603" s="170">
        <f t="shared" si="66"/>
        <v>137</v>
      </c>
      <c r="Q603" s="171">
        <f t="shared" si="67"/>
        <v>3</v>
      </c>
      <c r="R603" s="171">
        <f t="shared" si="68"/>
        <v>132</v>
      </c>
      <c r="S603" s="187">
        <f t="shared" si="69"/>
        <v>0.97777777777777775</v>
      </c>
      <c r="T603" s="248"/>
    </row>
    <row r="604" spans="1:20" x14ac:dyDescent="0.2">
      <c r="A604" s="186" t="s">
        <v>392</v>
      </c>
      <c r="B604" s="175" t="s">
        <v>180</v>
      </c>
      <c r="C604" s="176" t="s">
        <v>181</v>
      </c>
      <c r="D604" s="168">
        <v>2</v>
      </c>
      <c r="E604" s="169">
        <v>2</v>
      </c>
      <c r="F604" s="169">
        <v>2</v>
      </c>
      <c r="G604" s="169">
        <v>0</v>
      </c>
      <c r="H604" s="192">
        <f t="shared" si="63"/>
        <v>0</v>
      </c>
      <c r="I604" s="234">
        <v>10000</v>
      </c>
      <c r="J604" s="138">
        <v>9574</v>
      </c>
      <c r="K604" s="138">
        <v>9556</v>
      </c>
      <c r="L604" s="178">
        <f t="shared" si="64"/>
        <v>0.99811990808439521</v>
      </c>
      <c r="M604" s="235">
        <v>2</v>
      </c>
      <c r="N604" s="138">
        <v>369</v>
      </c>
      <c r="O604" s="195">
        <f t="shared" si="65"/>
        <v>3.7104072398190045E-2</v>
      </c>
      <c r="P604" s="170">
        <f t="shared" si="66"/>
        <v>10002</v>
      </c>
      <c r="Q604" s="171">
        <f t="shared" si="67"/>
        <v>9578</v>
      </c>
      <c r="R604" s="171">
        <f t="shared" si="68"/>
        <v>369</v>
      </c>
      <c r="S604" s="187">
        <f t="shared" si="69"/>
        <v>3.7096612043832314E-2</v>
      </c>
      <c r="T604" s="248"/>
    </row>
    <row r="605" spans="1:20" x14ac:dyDescent="0.2">
      <c r="A605" s="186" t="s">
        <v>392</v>
      </c>
      <c r="B605" s="175" t="s">
        <v>180</v>
      </c>
      <c r="C605" s="176" t="s">
        <v>182</v>
      </c>
      <c r="D605" s="168">
        <v>1</v>
      </c>
      <c r="E605" s="169">
        <v>0</v>
      </c>
      <c r="F605" s="169">
        <v>0</v>
      </c>
      <c r="G605" s="169">
        <v>0</v>
      </c>
      <c r="H605" s="192" t="str">
        <f t="shared" si="63"/>
        <v/>
      </c>
      <c r="I605" s="234">
        <v>16735</v>
      </c>
      <c r="J605" s="138">
        <v>15052</v>
      </c>
      <c r="K605" s="138">
        <v>15045</v>
      </c>
      <c r="L605" s="178">
        <f t="shared" si="64"/>
        <v>0.99953494552218969</v>
      </c>
      <c r="M605" s="235">
        <v>0</v>
      </c>
      <c r="N605" s="138">
        <v>1630</v>
      </c>
      <c r="O605" s="195">
        <f t="shared" si="65"/>
        <v>9.7710106701834318E-2</v>
      </c>
      <c r="P605" s="170">
        <f t="shared" si="66"/>
        <v>16736</v>
      </c>
      <c r="Q605" s="171">
        <f t="shared" si="67"/>
        <v>15052</v>
      </c>
      <c r="R605" s="171">
        <f t="shared" si="68"/>
        <v>1630</v>
      </c>
      <c r="S605" s="187">
        <f t="shared" si="69"/>
        <v>9.7710106701834318E-2</v>
      </c>
      <c r="T605" s="248"/>
    </row>
    <row r="606" spans="1:20" x14ac:dyDescent="0.2">
      <c r="A606" s="186" t="s">
        <v>392</v>
      </c>
      <c r="B606" s="175" t="s">
        <v>536</v>
      </c>
      <c r="C606" s="176" t="s">
        <v>116</v>
      </c>
      <c r="D606" s="168">
        <v>0</v>
      </c>
      <c r="E606" s="169">
        <v>0</v>
      </c>
      <c r="F606" s="169">
        <v>0</v>
      </c>
      <c r="G606" s="169">
        <v>0</v>
      </c>
      <c r="H606" s="192" t="str">
        <f t="shared" si="63"/>
        <v/>
      </c>
      <c r="I606" s="234">
        <v>269</v>
      </c>
      <c r="J606" s="138">
        <v>258</v>
      </c>
      <c r="K606" s="138">
        <v>202</v>
      </c>
      <c r="L606" s="178">
        <f t="shared" si="64"/>
        <v>0.78294573643410847</v>
      </c>
      <c r="M606" s="235">
        <v>0</v>
      </c>
      <c r="N606" s="138">
        <v>4</v>
      </c>
      <c r="O606" s="195">
        <f t="shared" si="65"/>
        <v>1.5267175572519083E-2</v>
      </c>
      <c r="P606" s="170">
        <f t="shared" si="66"/>
        <v>269</v>
      </c>
      <c r="Q606" s="171">
        <f t="shared" si="67"/>
        <v>258</v>
      </c>
      <c r="R606" s="171">
        <f t="shared" si="68"/>
        <v>4</v>
      </c>
      <c r="S606" s="187">
        <f t="shared" si="69"/>
        <v>1.5267175572519083E-2</v>
      </c>
      <c r="T606" s="248"/>
    </row>
    <row r="607" spans="1:20" x14ac:dyDescent="0.2">
      <c r="A607" s="186" t="s">
        <v>392</v>
      </c>
      <c r="B607" s="175" t="s">
        <v>183</v>
      </c>
      <c r="C607" s="176" t="s">
        <v>184</v>
      </c>
      <c r="D607" s="168">
        <v>0</v>
      </c>
      <c r="E607" s="169">
        <v>0</v>
      </c>
      <c r="F607" s="169">
        <v>0</v>
      </c>
      <c r="G607" s="169">
        <v>0</v>
      </c>
      <c r="H607" s="192" t="str">
        <f t="shared" si="63"/>
        <v/>
      </c>
      <c r="I607" s="234">
        <v>5</v>
      </c>
      <c r="J607" s="138">
        <v>1</v>
      </c>
      <c r="K607" s="138">
        <v>1</v>
      </c>
      <c r="L607" s="178">
        <f t="shared" si="64"/>
        <v>1</v>
      </c>
      <c r="M607" s="235">
        <v>3</v>
      </c>
      <c r="N607" s="138">
        <v>0</v>
      </c>
      <c r="O607" s="195">
        <f t="shared" si="65"/>
        <v>0</v>
      </c>
      <c r="P607" s="170">
        <f t="shared" si="66"/>
        <v>5</v>
      </c>
      <c r="Q607" s="171">
        <f t="shared" si="67"/>
        <v>4</v>
      </c>
      <c r="R607" s="171" t="str">
        <f t="shared" si="68"/>
        <v/>
      </c>
      <c r="S607" s="187" t="str">
        <f t="shared" si="69"/>
        <v/>
      </c>
      <c r="T607" s="248"/>
    </row>
    <row r="608" spans="1:20" x14ac:dyDescent="0.2">
      <c r="A608" s="186" t="s">
        <v>392</v>
      </c>
      <c r="B608" s="175" t="s">
        <v>185</v>
      </c>
      <c r="C608" s="176" t="s">
        <v>186</v>
      </c>
      <c r="D608" s="168">
        <v>0</v>
      </c>
      <c r="E608" s="169">
        <v>0</v>
      </c>
      <c r="F608" s="169">
        <v>0</v>
      </c>
      <c r="G608" s="169">
        <v>0</v>
      </c>
      <c r="H608" s="192" t="str">
        <f t="shared" si="63"/>
        <v/>
      </c>
      <c r="I608" s="234">
        <v>2462</v>
      </c>
      <c r="J608" s="138">
        <v>1271</v>
      </c>
      <c r="K608" s="138">
        <v>1178</v>
      </c>
      <c r="L608" s="178">
        <f t="shared" si="64"/>
        <v>0.92682926829268297</v>
      </c>
      <c r="M608" s="235">
        <v>0</v>
      </c>
      <c r="N608" s="138">
        <v>1164</v>
      </c>
      <c r="O608" s="195">
        <f t="shared" si="65"/>
        <v>0.4780287474332649</v>
      </c>
      <c r="P608" s="170">
        <f t="shared" si="66"/>
        <v>2462</v>
      </c>
      <c r="Q608" s="171">
        <f t="shared" si="67"/>
        <v>1271</v>
      </c>
      <c r="R608" s="171">
        <f t="shared" si="68"/>
        <v>1164</v>
      </c>
      <c r="S608" s="187">
        <f t="shared" si="69"/>
        <v>0.4780287474332649</v>
      </c>
      <c r="T608" s="248"/>
    </row>
    <row r="609" spans="1:20" x14ac:dyDescent="0.2">
      <c r="A609" s="186" t="s">
        <v>392</v>
      </c>
      <c r="B609" s="175" t="s">
        <v>187</v>
      </c>
      <c r="C609" s="176" t="s">
        <v>188</v>
      </c>
      <c r="D609" s="168">
        <v>8</v>
      </c>
      <c r="E609" s="169">
        <v>8</v>
      </c>
      <c r="F609" s="169">
        <v>7</v>
      </c>
      <c r="G609" s="169">
        <v>0</v>
      </c>
      <c r="H609" s="192">
        <f t="shared" si="63"/>
        <v>0</v>
      </c>
      <c r="I609" s="234">
        <v>1321</v>
      </c>
      <c r="J609" s="138">
        <v>785</v>
      </c>
      <c r="K609" s="138">
        <v>541</v>
      </c>
      <c r="L609" s="178">
        <f t="shared" si="64"/>
        <v>0.68917197452229295</v>
      </c>
      <c r="M609" s="235">
        <v>20</v>
      </c>
      <c r="N609" s="138">
        <v>500</v>
      </c>
      <c r="O609" s="195">
        <f t="shared" si="65"/>
        <v>0.38314176245210729</v>
      </c>
      <c r="P609" s="170">
        <f t="shared" si="66"/>
        <v>1329</v>
      </c>
      <c r="Q609" s="171">
        <f t="shared" si="67"/>
        <v>813</v>
      </c>
      <c r="R609" s="171">
        <f t="shared" si="68"/>
        <v>500</v>
      </c>
      <c r="S609" s="187">
        <f t="shared" si="69"/>
        <v>0.38080731150038083</v>
      </c>
      <c r="T609" s="248"/>
    </row>
    <row r="610" spans="1:20" x14ac:dyDescent="0.2">
      <c r="A610" s="186" t="s">
        <v>392</v>
      </c>
      <c r="B610" s="175" t="s">
        <v>191</v>
      </c>
      <c r="C610" s="176" t="s">
        <v>192</v>
      </c>
      <c r="D610" s="168">
        <v>0</v>
      </c>
      <c r="E610" s="169">
        <v>0</v>
      </c>
      <c r="F610" s="169">
        <v>0</v>
      </c>
      <c r="G610" s="169">
        <v>0</v>
      </c>
      <c r="H610" s="192" t="str">
        <f t="shared" si="63"/>
        <v/>
      </c>
      <c r="I610" s="234">
        <v>1</v>
      </c>
      <c r="J610" s="138">
        <v>1</v>
      </c>
      <c r="K610" s="138">
        <v>1</v>
      </c>
      <c r="L610" s="178">
        <f t="shared" si="64"/>
        <v>1</v>
      </c>
      <c r="M610" s="235">
        <v>0</v>
      </c>
      <c r="N610" s="138">
        <v>0</v>
      </c>
      <c r="O610" s="195">
        <f t="shared" si="65"/>
        <v>0</v>
      </c>
      <c r="P610" s="170">
        <f t="shared" si="66"/>
        <v>1</v>
      </c>
      <c r="Q610" s="171">
        <f t="shared" si="67"/>
        <v>1</v>
      </c>
      <c r="R610" s="171" t="str">
        <f t="shared" si="68"/>
        <v/>
      </c>
      <c r="S610" s="187" t="str">
        <f t="shared" si="69"/>
        <v/>
      </c>
      <c r="T610" s="248"/>
    </row>
    <row r="611" spans="1:20" x14ac:dyDescent="0.2">
      <c r="A611" s="186" t="s">
        <v>392</v>
      </c>
      <c r="B611" s="175" t="s">
        <v>193</v>
      </c>
      <c r="C611" s="176" t="s">
        <v>250</v>
      </c>
      <c r="D611" s="168">
        <v>0</v>
      </c>
      <c r="E611" s="169">
        <v>0</v>
      </c>
      <c r="F611" s="169">
        <v>0</v>
      </c>
      <c r="G611" s="169">
        <v>0</v>
      </c>
      <c r="H611" s="192" t="str">
        <f t="shared" si="63"/>
        <v/>
      </c>
      <c r="I611" s="234">
        <v>3</v>
      </c>
      <c r="J611" s="138">
        <v>3</v>
      </c>
      <c r="K611" s="138">
        <v>3</v>
      </c>
      <c r="L611" s="178">
        <f t="shared" si="64"/>
        <v>1</v>
      </c>
      <c r="M611" s="235">
        <v>0</v>
      </c>
      <c r="N611" s="138">
        <v>0</v>
      </c>
      <c r="O611" s="195">
        <f t="shared" si="65"/>
        <v>0</v>
      </c>
      <c r="P611" s="170">
        <f t="shared" si="66"/>
        <v>3</v>
      </c>
      <c r="Q611" s="171">
        <f t="shared" si="67"/>
        <v>3</v>
      </c>
      <c r="R611" s="171" t="str">
        <f t="shared" si="68"/>
        <v/>
      </c>
      <c r="S611" s="187" t="str">
        <f t="shared" si="69"/>
        <v/>
      </c>
      <c r="T611" s="248"/>
    </row>
    <row r="612" spans="1:20" x14ac:dyDescent="0.2">
      <c r="A612" s="186" t="s">
        <v>392</v>
      </c>
      <c r="B612" s="175" t="s">
        <v>538</v>
      </c>
      <c r="C612" s="176" t="s">
        <v>194</v>
      </c>
      <c r="D612" s="168">
        <v>0</v>
      </c>
      <c r="E612" s="169">
        <v>0</v>
      </c>
      <c r="F612" s="169">
        <v>0</v>
      </c>
      <c r="G612" s="169">
        <v>0</v>
      </c>
      <c r="H612" s="192" t="str">
        <f t="shared" si="63"/>
        <v/>
      </c>
      <c r="I612" s="234">
        <v>174</v>
      </c>
      <c r="J612" s="138">
        <v>163</v>
      </c>
      <c r="K612" s="138">
        <v>159</v>
      </c>
      <c r="L612" s="178">
        <f t="shared" si="64"/>
        <v>0.97546012269938653</v>
      </c>
      <c r="M612" s="235">
        <v>1</v>
      </c>
      <c r="N612" s="138">
        <v>8</v>
      </c>
      <c r="O612" s="195">
        <f t="shared" si="65"/>
        <v>4.6511627906976744E-2</v>
      </c>
      <c r="P612" s="170">
        <f t="shared" si="66"/>
        <v>174</v>
      </c>
      <c r="Q612" s="171">
        <f t="shared" si="67"/>
        <v>164</v>
      </c>
      <c r="R612" s="171">
        <f t="shared" si="68"/>
        <v>8</v>
      </c>
      <c r="S612" s="187">
        <f t="shared" si="69"/>
        <v>4.6511627906976744E-2</v>
      </c>
      <c r="T612" s="248"/>
    </row>
    <row r="613" spans="1:20" x14ac:dyDescent="0.2">
      <c r="A613" s="186" t="s">
        <v>392</v>
      </c>
      <c r="B613" s="175" t="s">
        <v>381</v>
      </c>
      <c r="C613" s="176" t="s">
        <v>382</v>
      </c>
      <c r="D613" s="168">
        <v>0</v>
      </c>
      <c r="E613" s="169">
        <v>0</v>
      </c>
      <c r="F613" s="169">
        <v>0</v>
      </c>
      <c r="G613" s="169">
        <v>0</v>
      </c>
      <c r="H613" s="192" t="str">
        <f t="shared" si="63"/>
        <v/>
      </c>
      <c r="I613" s="234">
        <v>3818</v>
      </c>
      <c r="J613" s="138">
        <v>2381</v>
      </c>
      <c r="K613" s="138">
        <v>1192</v>
      </c>
      <c r="L613" s="178">
        <f t="shared" si="64"/>
        <v>0.500629987400252</v>
      </c>
      <c r="M613" s="235">
        <v>72</v>
      </c>
      <c r="N613" s="138">
        <v>1334</v>
      </c>
      <c r="O613" s="195">
        <f t="shared" si="65"/>
        <v>0.35225772379191972</v>
      </c>
      <c r="P613" s="170">
        <f t="shared" si="66"/>
        <v>3818</v>
      </c>
      <c r="Q613" s="171">
        <f t="shared" si="67"/>
        <v>2453</v>
      </c>
      <c r="R613" s="171">
        <f t="shared" si="68"/>
        <v>1334</v>
      </c>
      <c r="S613" s="187">
        <f t="shared" si="69"/>
        <v>0.35225772379191972</v>
      </c>
      <c r="T613" s="248"/>
    </row>
    <row r="614" spans="1:20" x14ac:dyDescent="0.2">
      <c r="A614" s="186" t="s">
        <v>392</v>
      </c>
      <c r="B614" s="175" t="s">
        <v>480</v>
      </c>
      <c r="C614" s="176" t="s">
        <v>195</v>
      </c>
      <c r="D614" s="168">
        <v>0</v>
      </c>
      <c r="E614" s="169">
        <v>0</v>
      </c>
      <c r="F614" s="169">
        <v>0</v>
      </c>
      <c r="G614" s="169">
        <v>0</v>
      </c>
      <c r="H614" s="192" t="str">
        <f t="shared" si="63"/>
        <v/>
      </c>
      <c r="I614" s="234">
        <v>2574</v>
      </c>
      <c r="J614" s="138">
        <v>2140</v>
      </c>
      <c r="K614" s="138">
        <v>1749</v>
      </c>
      <c r="L614" s="178">
        <f t="shared" si="64"/>
        <v>0.81728971962616825</v>
      </c>
      <c r="M614" s="235">
        <v>0</v>
      </c>
      <c r="N614" s="138">
        <v>413</v>
      </c>
      <c r="O614" s="195">
        <f t="shared" si="65"/>
        <v>0.16177046611829221</v>
      </c>
      <c r="P614" s="170">
        <f t="shared" si="66"/>
        <v>2574</v>
      </c>
      <c r="Q614" s="171">
        <f t="shared" si="67"/>
        <v>2140</v>
      </c>
      <c r="R614" s="171">
        <f t="shared" si="68"/>
        <v>413</v>
      </c>
      <c r="S614" s="187">
        <f t="shared" si="69"/>
        <v>0.16177046611829221</v>
      </c>
      <c r="T614" s="248"/>
    </row>
    <row r="615" spans="1:20" x14ac:dyDescent="0.2">
      <c r="A615" s="186" t="s">
        <v>392</v>
      </c>
      <c r="B615" s="175" t="s">
        <v>196</v>
      </c>
      <c r="C615" s="176" t="s">
        <v>197</v>
      </c>
      <c r="D615" s="168">
        <v>0</v>
      </c>
      <c r="E615" s="169">
        <v>0</v>
      </c>
      <c r="F615" s="169">
        <v>0</v>
      </c>
      <c r="G615" s="169">
        <v>0</v>
      </c>
      <c r="H615" s="192" t="str">
        <f t="shared" si="63"/>
        <v/>
      </c>
      <c r="I615" s="234">
        <v>30466</v>
      </c>
      <c r="J615" s="138">
        <v>27669</v>
      </c>
      <c r="K615" s="138">
        <v>27665</v>
      </c>
      <c r="L615" s="178">
        <f t="shared" si="64"/>
        <v>0.99985543387907039</v>
      </c>
      <c r="M615" s="235">
        <v>1</v>
      </c>
      <c r="N615" s="138">
        <v>2669</v>
      </c>
      <c r="O615" s="195">
        <f t="shared" si="65"/>
        <v>8.7972576551633208E-2</v>
      </c>
      <c r="P615" s="170">
        <f t="shared" si="66"/>
        <v>30466</v>
      </c>
      <c r="Q615" s="171">
        <f t="shared" si="67"/>
        <v>27670</v>
      </c>
      <c r="R615" s="171">
        <f t="shared" si="68"/>
        <v>2669</v>
      </c>
      <c r="S615" s="187">
        <f t="shared" si="69"/>
        <v>8.7972576551633208E-2</v>
      </c>
      <c r="T615" s="248"/>
    </row>
    <row r="616" spans="1:20" x14ac:dyDescent="0.2">
      <c r="A616" s="186" t="s">
        <v>392</v>
      </c>
      <c r="B616" s="175" t="s">
        <v>347</v>
      </c>
      <c r="C616" s="176" t="s">
        <v>348</v>
      </c>
      <c r="D616" s="168">
        <v>1</v>
      </c>
      <c r="E616" s="169">
        <v>1</v>
      </c>
      <c r="F616" s="169">
        <v>1</v>
      </c>
      <c r="G616" s="169">
        <v>0</v>
      </c>
      <c r="H616" s="192">
        <f t="shared" si="63"/>
        <v>0</v>
      </c>
      <c r="I616" s="234">
        <v>747</v>
      </c>
      <c r="J616" s="138">
        <v>642</v>
      </c>
      <c r="K616" s="138">
        <v>320</v>
      </c>
      <c r="L616" s="178">
        <f t="shared" si="64"/>
        <v>0.49844236760124611</v>
      </c>
      <c r="M616" s="235">
        <v>4</v>
      </c>
      <c r="N616" s="138">
        <v>95</v>
      </c>
      <c r="O616" s="195">
        <f t="shared" si="65"/>
        <v>0.12820512820512819</v>
      </c>
      <c r="P616" s="170">
        <f t="shared" si="66"/>
        <v>748</v>
      </c>
      <c r="Q616" s="171">
        <f t="shared" si="67"/>
        <v>647</v>
      </c>
      <c r="R616" s="171">
        <f t="shared" si="68"/>
        <v>95</v>
      </c>
      <c r="S616" s="187">
        <f t="shared" si="69"/>
        <v>0.1280323450134771</v>
      </c>
      <c r="T616" s="248"/>
    </row>
    <row r="617" spans="1:20" ht="29" x14ac:dyDescent="0.2">
      <c r="A617" s="186" t="s">
        <v>392</v>
      </c>
      <c r="B617" s="175" t="s">
        <v>198</v>
      </c>
      <c r="C617" s="176" t="s">
        <v>199</v>
      </c>
      <c r="D617" s="168">
        <v>8</v>
      </c>
      <c r="E617" s="169">
        <v>4</v>
      </c>
      <c r="F617" s="169">
        <v>4</v>
      </c>
      <c r="G617" s="169">
        <v>4</v>
      </c>
      <c r="H617" s="192">
        <f t="shared" si="63"/>
        <v>0.5</v>
      </c>
      <c r="I617" s="234">
        <v>131</v>
      </c>
      <c r="J617" s="138">
        <v>114</v>
      </c>
      <c r="K617" s="138">
        <v>87</v>
      </c>
      <c r="L617" s="178">
        <f t="shared" si="64"/>
        <v>0.76315789473684215</v>
      </c>
      <c r="M617" s="235">
        <v>0</v>
      </c>
      <c r="N617" s="138">
        <v>14</v>
      </c>
      <c r="O617" s="195">
        <f t="shared" si="65"/>
        <v>0.109375</v>
      </c>
      <c r="P617" s="170">
        <f t="shared" si="66"/>
        <v>139</v>
      </c>
      <c r="Q617" s="171">
        <f t="shared" si="67"/>
        <v>118</v>
      </c>
      <c r="R617" s="171">
        <f t="shared" si="68"/>
        <v>18</v>
      </c>
      <c r="S617" s="187">
        <f t="shared" si="69"/>
        <v>0.13235294117647059</v>
      </c>
      <c r="T617" s="248"/>
    </row>
    <row r="618" spans="1:20" x14ac:dyDescent="0.2">
      <c r="A618" s="186" t="s">
        <v>392</v>
      </c>
      <c r="B618" s="175" t="s">
        <v>200</v>
      </c>
      <c r="C618" s="176" t="s">
        <v>201</v>
      </c>
      <c r="D618" s="168">
        <v>0</v>
      </c>
      <c r="E618" s="169">
        <v>0</v>
      </c>
      <c r="F618" s="169">
        <v>0</v>
      </c>
      <c r="G618" s="169">
        <v>0</v>
      </c>
      <c r="H618" s="192" t="str">
        <f t="shared" si="63"/>
        <v/>
      </c>
      <c r="I618" s="234">
        <v>17760</v>
      </c>
      <c r="J618" s="138">
        <v>13775</v>
      </c>
      <c r="K618" s="138">
        <v>11540</v>
      </c>
      <c r="L618" s="178">
        <f t="shared" si="64"/>
        <v>0.83774954627949183</v>
      </c>
      <c r="M618" s="235">
        <v>30</v>
      </c>
      <c r="N618" s="138">
        <v>3790</v>
      </c>
      <c r="O618" s="195">
        <f t="shared" si="65"/>
        <v>0.21540210287013356</v>
      </c>
      <c r="P618" s="170">
        <f t="shared" si="66"/>
        <v>17760</v>
      </c>
      <c r="Q618" s="171">
        <f t="shared" si="67"/>
        <v>13805</v>
      </c>
      <c r="R618" s="171">
        <f t="shared" si="68"/>
        <v>3790</v>
      </c>
      <c r="S618" s="187">
        <f t="shared" si="69"/>
        <v>0.21540210287013356</v>
      </c>
      <c r="T618" s="248"/>
    </row>
    <row r="619" spans="1:20" x14ac:dyDescent="0.2">
      <c r="A619" s="186" t="s">
        <v>392</v>
      </c>
      <c r="B619" s="175" t="s">
        <v>550</v>
      </c>
      <c r="C619" s="176" t="s">
        <v>202</v>
      </c>
      <c r="D619" s="168">
        <v>6</v>
      </c>
      <c r="E619" s="169">
        <v>5</v>
      </c>
      <c r="F619" s="169">
        <v>4</v>
      </c>
      <c r="G619" s="169">
        <v>1</v>
      </c>
      <c r="H619" s="192">
        <f t="shared" si="63"/>
        <v>0.16666666666666666</v>
      </c>
      <c r="I619" s="234">
        <v>64976</v>
      </c>
      <c r="J619" s="138">
        <v>49108</v>
      </c>
      <c r="K619" s="138">
        <v>48783</v>
      </c>
      <c r="L619" s="178">
        <f t="shared" si="64"/>
        <v>0.99338193369715733</v>
      </c>
      <c r="M619" s="235">
        <v>9</v>
      </c>
      <c r="N619" s="138">
        <v>15774</v>
      </c>
      <c r="O619" s="195">
        <f t="shared" si="65"/>
        <v>0.2430845571805027</v>
      </c>
      <c r="P619" s="170">
        <f t="shared" si="66"/>
        <v>64982</v>
      </c>
      <c r="Q619" s="171">
        <f t="shared" si="67"/>
        <v>49122</v>
      </c>
      <c r="R619" s="171">
        <f t="shared" si="68"/>
        <v>15775</v>
      </c>
      <c r="S619" s="187">
        <f t="shared" si="69"/>
        <v>0.24307749202582554</v>
      </c>
      <c r="T619" s="248"/>
    </row>
    <row r="620" spans="1:20" x14ac:dyDescent="0.2">
      <c r="A620" s="186" t="s">
        <v>392</v>
      </c>
      <c r="B620" s="175" t="s">
        <v>550</v>
      </c>
      <c r="C620" s="176" t="s">
        <v>203</v>
      </c>
      <c r="D620" s="168">
        <v>13</v>
      </c>
      <c r="E620" s="169">
        <v>8</v>
      </c>
      <c r="F620" s="169">
        <v>7</v>
      </c>
      <c r="G620" s="169">
        <v>3</v>
      </c>
      <c r="H620" s="192">
        <f t="shared" si="63"/>
        <v>0.27272727272727271</v>
      </c>
      <c r="I620" s="234">
        <v>126549</v>
      </c>
      <c r="J620" s="138">
        <v>98855</v>
      </c>
      <c r="K620" s="138">
        <v>98492</v>
      </c>
      <c r="L620" s="178">
        <f t="shared" si="64"/>
        <v>0.99632795508573158</v>
      </c>
      <c r="M620" s="235">
        <v>31</v>
      </c>
      <c r="N620" s="138">
        <v>27360</v>
      </c>
      <c r="O620" s="195">
        <f t="shared" si="65"/>
        <v>0.21671973765505442</v>
      </c>
      <c r="P620" s="170">
        <f t="shared" si="66"/>
        <v>126562</v>
      </c>
      <c r="Q620" s="171">
        <f t="shared" si="67"/>
        <v>98894</v>
      </c>
      <c r="R620" s="171">
        <f t="shared" si="68"/>
        <v>27363</v>
      </c>
      <c r="S620" s="187">
        <f t="shared" si="69"/>
        <v>0.21672461724894462</v>
      </c>
      <c r="T620" s="248"/>
    </row>
    <row r="621" spans="1:20" x14ac:dyDescent="0.2">
      <c r="A621" s="186" t="s">
        <v>392</v>
      </c>
      <c r="B621" s="175" t="s">
        <v>550</v>
      </c>
      <c r="C621" s="176" t="s">
        <v>383</v>
      </c>
      <c r="D621" s="168">
        <v>3</v>
      </c>
      <c r="E621" s="169">
        <v>0</v>
      </c>
      <c r="F621" s="169">
        <v>0</v>
      </c>
      <c r="G621" s="169">
        <v>3</v>
      </c>
      <c r="H621" s="192">
        <f t="shared" si="63"/>
        <v>1</v>
      </c>
      <c r="I621" s="234">
        <v>32174</v>
      </c>
      <c r="J621" s="138">
        <v>26966</v>
      </c>
      <c r="K621" s="138">
        <v>26705</v>
      </c>
      <c r="L621" s="178">
        <f t="shared" si="64"/>
        <v>0.9903211451457391</v>
      </c>
      <c r="M621" s="235">
        <v>4</v>
      </c>
      <c r="N621" s="138">
        <v>4906</v>
      </c>
      <c r="O621" s="195">
        <f t="shared" si="65"/>
        <v>0.15390889697578114</v>
      </c>
      <c r="P621" s="170">
        <f t="shared" si="66"/>
        <v>32177</v>
      </c>
      <c r="Q621" s="171">
        <f t="shared" si="67"/>
        <v>26970</v>
      </c>
      <c r="R621" s="171">
        <f t="shared" si="68"/>
        <v>4909</v>
      </c>
      <c r="S621" s="187">
        <f t="shared" si="69"/>
        <v>0.15398851908780076</v>
      </c>
      <c r="T621" s="248"/>
    </row>
    <row r="622" spans="1:20" x14ac:dyDescent="0.2">
      <c r="A622" s="186" t="s">
        <v>392</v>
      </c>
      <c r="B622" s="175" t="s">
        <v>349</v>
      </c>
      <c r="C622" s="176" t="s">
        <v>350</v>
      </c>
      <c r="D622" s="168">
        <v>0</v>
      </c>
      <c r="E622" s="169">
        <v>0</v>
      </c>
      <c r="F622" s="169">
        <v>0</v>
      </c>
      <c r="G622" s="169">
        <v>0</v>
      </c>
      <c r="H622" s="192" t="str">
        <f t="shared" si="63"/>
        <v/>
      </c>
      <c r="I622" s="234">
        <v>2206</v>
      </c>
      <c r="J622" s="138">
        <v>1845</v>
      </c>
      <c r="K622" s="138">
        <v>1754</v>
      </c>
      <c r="L622" s="178">
        <f t="shared" si="64"/>
        <v>0.95067750677506779</v>
      </c>
      <c r="M622" s="235">
        <v>266</v>
      </c>
      <c r="N622" s="138">
        <v>95</v>
      </c>
      <c r="O622" s="195">
        <f t="shared" si="65"/>
        <v>4.3064369900271987E-2</v>
      </c>
      <c r="P622" s="170">
        <f t="shared" si="66"/>
        <v>2206</v>
      </c>
      <c r="Q622" s="171">
        <f t="shared" si="67"/>
        <v>2111</v>
      </c>
      <c r="R622" s="171">
        <f t="shared" si="68"/>
        <v>95</v>
      </c>
      <c r="S622" s="187">
        <f t="shared" si="69"/>
        <v>4.3064369900271987E-2</v>
      </c>
      <c r="T622" s="248"/>
    </row>
    <row r="623" spans="1:20" x14ac:dyDescent="0.2">
      <c r="A623" s="186" t="s">
        <v>392</v>
      </c>
      <c r="B623" s="175" t="s">
        <v>204</v>
      </c>
      <c r="C623" s="176" t="s">
        <v>205</v>
      </c>
      <c r="D623" s="168">
        <v>0</v>
      </c>
      <c r="E623" s="169">
        <v>0</v>
      </c>
      <c r="F623" s="169">
        <v>0</v>
      </c>
      <c r="G623" s="169">
        <v>0</v>
      </c>
      <c r="H623" s="192" t="str">
        <f t="shared" si="63"/>
        <v/>
      </c>
      <c r="I623" s="234">
        <v>3275</v>
      </c>
      <c r="J623" s="138">
        <v>2525</v>
      </c>
      <c r="K623" s="138">
        <v>612</v>
      </c>
      <c r="L623" s="178">
        <f t="shared" si="64"/>
        <v>0.24237623762376237</v>
      </c>
      <c r="M623" s="235">
        <v>1</v>
      </c>
      <c r="N623" s="138">
        <v>707</v>
      </c>
      <c r="O623" s="195">
        <f t="shared" si="65"/>
        <v>0.21868233838540055</v>
      </c>
      <c r="P623" s="170">
        <f t="shared" si="66"/>
        <v>3275</v>
      </c>
      <c r="Q623" s="171">
        <f t="shared" si="67"/>
        <v>2526</v>
      </c>
      <c r="R623" s="171">
        <f t="shared" si="68"/>
        <v>707</v>
      </c>
      <c r="S623" s="187">
        <f t="shared" si="69"/>
        <v>0.21868233838540055</v>
      </c>
      <c r="T623" s="248"/>
    </row>
    <row r="624" spans="1:20" x14ac:dyDescent="0.2">
      <c r="A624" s="186" t="s">
        <v>392</v>
      </c>
      <c r="B624" s="175" t="s">
        <v>206</v>
      </c>
      <c r="C624" s="176" t="s">
        <v>484</v>
      </c>
      <c r="D624" s="168">
        <v>4</v>
      </c>
      <c r="E624" s="169">
        <v>4</v>
      </c>
      <c r="F624" s="169">
        <v>4</v>
      </c>
      <c r="G624" s="169">
        <v>0</v>
      </c>
      <c r="H624" s="192">
        <f t="shared" si="63"/>
        <v>0</v>
      </c>
      <c r="I624" s="234">
        <v>86</v>
      </c>
      <c r="J624" s="138">
        <v>53</v>
      </c>
      <c r="K624" s="138">
        <v>35</v>
      </c>
      <c r="L624" s="178">
        <f t="shared" si="64"/>
        <v>0.660377358490566</v>
      </c>
      <c r="M624" s="235">
        <v>2</v>
      </c>
      <c r="N624" s="138">
        <v>17</v>
      </c>
      <c r="O624" s="195">
        <f t="shared" si="65"/>
        <v>0.2361111111111111</v>
      </c>
      <c r="P624" s="170">
        <f t="shared" si="66"/>
        <v>90</v>
      </c>
      <c r="Q624" s="171">
        <f t="shared" si="67"/>
        <v>59</v>
      </c>
      <c r="R624" s="171">
        <f t="shared" si="68"/>
        <v>17</v>
      </c>
      <c r="S624" s="187">
        <f t="shared" si="69"/>
        <v>0.22368421052631579</v>
      </c>
      <c r="T624" s="248"/>
    </row>
    <row r="625" spans="1:20" ht="29" x14ac:dyDescent="0.2">
      <c r="A625" s="186" t="s">
        <v>392</v>
      </c>
      <c r="B625" s="175" t="s">
        <v>209</v>
      </c>
      <c r="C625" s="176" t="s">
        <v>211</v>
      </c>
      <c r="D625" s="168">
        <v>2</v>
      </c>
      <c r="E625" s="169">
        <v>1</v>
      </c>
      <c r="F625" s="169">
        <v>1</v>
      </c>
      <c r="G625" s="169">
        <v>1</v>
      </c>
      <c r="H625" s="192">
        <f t="shared" si="63"/>
        <v>0.5</v>
      </c>
      <c r="I625" s="234">
        <v>21592</v>
      </c>
      <c r="J625" s="138">
        <v>16346</v>
      </c>
      <c r="K625" s="138">
        <v>15968</v>
      </c>
      <c r="L625" s="178">
        <f t="shared" si="64"/>
        <v>0.976875076471308</v>
      </c>
      <c r="M625" s="235">
        <v>246</v>
      </c>
      <c r="N625" s="138">
        <v>4790</v>
      </c>
      <c r="O625" s="195">
        <f t="shared" si="65"/>
        <v>0.22402020390983071</v>
      </c>
      <c r="P625" s="170">
        <f t="shared" si="66"/>
        <v>21594</v>
      </c>
      <c r="Q625" s="171">
        <f t="shared" si="67"/>
        <v>16593</v>
      </c>
      <c r="R625" s="171">
        <f t="shared" si="68"/>
        <v>4791</v>
      </c>
      <c r="S625" s="187">
        <f t="shared" si="69"/>
        <v>0.22404601571268237</v>
      </c>
      <c r="T625" s="248"/>
    </row>
    <row r="626" spans="1:20" x14ac:dyDescent="0.2">
      <c r="A626" s="186" t="s">
        <v>392</v>
      </c>
      <c r="B626" s="175" t="s">
        <v>212</v>
      </c>
      <c r="C626" s="176" t="s">
        <v>213</v>
      </c>
      <c r="D626" s="168">
        <v>36</v>
      </c>
      <c r="E626" s="169">
        <v>36</v>
      </c>
      <c r="F626" s="169">
        <v>29</v>
      </c>
      <c r="G626" s="169">
        <v>0</v>
      </c>
      <c r="H626" s="192">
        <f t="shared" si="63"/>
        <v>0</v>
      </c>
      <c r="I626" s="234">
        <v>1220</v>
      </c>
      <c r="J626" s="138">
        <v>1125</v>
      </c>
      <c r="K626" s="138">
        <v>1061</v>
      </c>
      <c r="L626" s="178">
        <f t="shared" si="64"/>
        <v>0.94311111111111112</v>
      </c>
      <c r="M626" s="235">
        <v>0</v>
      </c>
      <c r="N626" s="138">
        <v>83</v>
      </c>
      <c r="O626" s="195">
        <f t="shared" si="65"/>
        <v>6.8708609271523183E-2</v>
      </c>
      <c r="P626" s="170">
        <f t="shared" si="66"/>
        <v>1256</v>
      </c>
      <c r="Q626" s="171">
        <f t="shared" si="67"/>
        <v>1161</v>
      </c>
      <c r="R626" s="171">
        <f t="shared" si="68"/>
        <v>83</v>
      </c>
      <c r="S626" s="187">
        <f t="shared" si="69"/>
        <v>6.6720257234726688E-2</v>
      </c>
      <c r="T626" s="248"/>
    </row>
    <row r="627" spans="1:20" x14ac:dyDescent="0.2">
      <c r="A627" s="186" t="s">
        <v>392</v>
      </c>
      <c r="B627" s="175" t="s">
        <v>212</v>
      </c>
      <c r="C627" s="176" t="s">
        <v>214</v>
      </c>
      <c r="D627" s="168">
        <v>1241</v>
      </c>
      <c r="E627" s="169">
        <v>1226</v>
      </c>
      <c r="F627" s="169">
        <v>1158</v>
      </c>
      <c r="G627" s="169">
        <v>1</v>
      </c>
      <c r="H627" s="192">
        <f t="shared" si="63"/>
        <v>8.1499592502037486E-4</v>
      </c>
      <c r="I627" s="234">
        <v>19542</v>
      </c>
      <c r="J627" s="138">
        <v>18340</v>
      </c>
      <c r="K627" s="138">
        <v>18198</v>
      </c>
      <c r="L627" s="178">
        <f t="shared" si="64"/>
        <v>0.992257360959651</v>
      </c>
      <c r="M627" s="235">
        <v>169</v>
      </c>
      <c r="N627" s="138">
        <v>917</v>
      </c>
      <c r="O627" s="195">
        <f t="shared" si="65"/>
        <v>4.7204777102851848E-2</v>
      </c>
      <c r="P627" s="170">
        <f t="shared" si="66"/>
        <v>20783</v>
      </c>
      <c r="Q627" s="171">
        <f t="shared" si="67"/>
        <v>19735</v>
      </c>
      <c r="R627" s="171">
        <f t="shared" si="68"/>
        <v>918</v>
      </c>
      <c r="S627" s="187">
        <f t="shared" si="69"/>
        <v>4.4448748365854843E-2</v>
      </c>
      <c r="T627" s="248"/>
    </row>
    <row r="628" spans="1:20" x14ac:dyDescent="0.2">
      <c r="A628" s="186" t="s">
        <v>392</v>
      </c>
      <c r="B628" s="175" t="s">
        <v>216</v>
      </c>
      <c r="C628" s="176" t="s">
        <v>304</v>
      </c>
      <c r="D628" s="168">
        <v>0</v>
      </c>
      <c r="E628" s="169">
        <v>0</v>
      </c>
      <c r="F628" s="169">
        <v>0</v>
      </c>
      <c r="G628" s="169">
        <v>0</v>
      </c>
      <c r="H628" s="192" t="str">
        <f t="shared" si="63"/>
        <v/>
      </c>
      <c r="I628" s="234">
        <v>18</v>
      </c>
      <c r="J628" s="138">
        <v>16</v>
      </c>
      <c r="K628" s="138">
        <v>10</v>
      </c>
      <c r="L628" s="178">
        <f t="shared" si="64"/>
        <v>0.625</v>
      </c>
      <c r="M628" s="235">
        <v>0</v>
      </c>
      <c r="N628" s="138">
        <v>1</v>
      </c>
      <c r="O628" s="195">
        <f t="shared" si="65"/>
        <v>5.8823529411764705E-2</v>
      </c>
      <c r="P628" s="170">
        <f t="shared" si="66"/>
        <v>18</v>
      </c>
      <c r="Q628" s="171">
        <f t="shared" si="67"/>
        <v>16</v>
      </c>
      <c r="R628" s="171">
        <f t="shared" si="68"/>
        <v>1</v>
      </c>
      <c r="S628" s="187">
        <f t="shared" si="69"/>
        <v>5.8823529411764705E-2</v>
      </c>
      <c r="T628" s="248"/>
    </row>
    <row r="629" spans="1:20" x14ac:dyDescent="0.2">
      <c r="A629" s="186" t="s">
        <v>392</v>
      </c>
      <c r="B629" s="175" t="s">
        <v>217</v>
      </c>
      <c r="C629" s="176" t="s">
        <v>351</v>
      </c>
      <c r="D629" s="168">
        <v>53</v>
      </c>
      <c r="E629" s="169">
        <v>53</v>
      </c>
      <c r="F629" s="169">
        <v>27</v>
      </c>
      <c r="G629" s="169">
        <v>0</v>
      </c>
      <c r="H629" s="192">
        <f t="shared" si="63"/>
        <v>0</v>
      </c>
      <c r="I629" s="234">
        <v>843</v>
      </c>
      <c r="J629" s="138">
        <v>821</v>
      </c>
      <c r="K629" s="138">
        <v>662</v>
      </c>
      <c r="L629" s="178">
        <f t="shared" si="64"/>
        <v>0.80633373934226549</v>
      </c>
      <c r="M629" s="235">
        <v>7</v>
      </c>
      <c r="N629" s="138">
        <v>8</v>
      </c>
      <c r="O629" s="195">
        <f t="shared" si="65"/>
        <v>9.5693779904306216E-3</v>
      </c>
      <c r="P629" s="170">
        <f t="shared" si="66"/>
        <v>896</v>
      </c>
      <c r="Q629" s="171">
        <f t="shared" si="67"/>
        <v>881</v>
      </c>
      <c r="R629" s="171">
        <f t="shared" si="68"/>
        <v>8</v>
      </c>
      <c r="S629" s="187">
        <f t="shared" si="69"/>
        <v>8.9988751406074249E-3</v>
      </c>
      <c r="T629" s="248"/>
    </row>
    <row r="630" spans="1:20" x14ac:dyDescent="0.2">
      <c r="A630" s="186" t="s">
        <v>392</v>
      </c>
      <c r="B630" s="175" t="s">
        <v>217</v>
      </c>
      <c r="C630" s="176" t="s">
        <v>305</v>
      </c>
      <c r="D630" s="168">
        <v>16</v>
      </c>
      <c r="E630" s="169">
        <v>16</v>
      </c>
      <c r="F630" s="169">
        <v>9</v>
      </c>
      <c r="G630" s="169">
        <v>0</v>
      </c>
      <c r="H630" s="192">
        <f t="shared" si="63"/>
        <v>0</v>
      </c>
      <c r="I630" s="234">
        <v>1295</v>
      </c>
      <c r="J630" s="138">
        <v>1270</v>
      </c>
      <c r="K630" s="138">
        <v>1035</v>
      </c>
      <c r="L630" s="178">
        <f t="shared" si="64"/>
        <v>0.81496062992125984</v>
      </c>
      <c r="M630" s="235">
        <v>2</v>
      </c>
      <c r="N630" s="138">
        <v>18</v>
      </c>
      <c r="O630" s="195">
        <f t="shared" si="65"/>
        <v>1.3953488372093023E-2</v>
      </c>
      <c r="P630" s="170">
        <f t="shared" si="66"/>
        <v>1311</v>
      </c>
      <c r="Q630" s="171">
        <f t="shared" si="67"/>
        <v>1288</v>
      </c>
      <c r="R630" s="171">
        <f t="shared" si="68"/>
        <v>18</v>
      </c>
      <c r="S630" s="187">
        <f t="shared" si="69"/>
        <v>1.3782542113323124E-2</v>
      </c>
      <c r="T630" s="248"/>
    </row>
    <row r="631" spans="1:20" x14ac:dyDescent="0.2">
      <c r="A631" s="186" t="s">
        <v>392</v>
      </c>
      <c r="B631" s="175" t="s">
        <v>217</v>
      </c>
      <c r="C631" s="176" t="s">
        <v>218</v>
      </c>
      <c r="D631" s="168">
        <v>11</v>
      </c>
      <c r="E631" s="169">
        <v>11</v>
      </c>
      <c r="F631" s="169">
        <v>5</v>
      </c>
      <c r="G631" s="169">
        <v>0</v>
      </c>
      <c r="H631" s="192">
        <f t="shared" si="63"/>
        <v>0</v>
      </c>
      <c r="I631" s="234">
        <v>1184</v>
      </c>
      <c r="J631" s="138">
        <v>1140</v>
      </c>
      <c r="K631" s="138">
        <v>1133</v>
      </c>
      <c r="L631" s="178">
        <f t="shared" si="64"/>
        <v>0.993859649122807</v>
      </c>
      <c r="M631" s="235">
        <v>8</v>
      </c>
      <c r="N631" s="138">
        <v>30</v>
      </c>
      <c r="O631" s="195">
        <f t="shared" si="65"/>
        <v>2.5466893039049237E-2</v>
      </c>
      <c r="P631" s="170">
        <f t="shared" si="66"/>
        <v>1195</v>
      </c>
      <c r="Q631" s="171">
        <f t="shared" si="67"/>
        <v>1159</v>
      </c>
      <c r="R631" s="171">
        <f t="shared" si="68"/>
        <v>30</v>
      </c>
      <c r="S631" s="187">
        <f t="shared" si="69"/>
        <v>2.5231286795626577E-2</v>
      </c>
      <c r="T631" s="248"/>
    </row>
    <row r="632" spans="1:20" x14ac:dyDescent="0.2">
      <c r="A632" s="186" t="s">
        <v>392</v>
      </c>
      <c r="B632" s="175" t="s">
        <v>217</v>
      </c>
      <c r="C632" s="176" t="s">
        <v>306</v>
      </c>
      <c r="D632" s="168">
        <v>145</v>
      </c>
      <c r="E632" s="169">
        <v>139</v>
      </c>
      <c r="F632" s="169">
        <v>44</v>
      </c>
      <c r="G632" s="169">
        <v>1</v>
      </c>
      <c r="H632" s="192">
        <f t="shared" si="63"/>
        <v>7.1428571428571426E-3</v>
      </c>
      <c r="I632" s="234">
        <v>1315</v>
      </c>
      <c r="J632" s="138">
        <v>1175</v>
      </c>
      <c r="K632" s="138">
        <v>242</v>
      </c>
      <c r="L632" s="178">
        <f t="shared" si="64"/>
        <v>0.20595744680851064</v>
      </c>
      <c r="M632" s="235">
        <v>1</v>
      </c>
      <c r="N632" s="138">
        <v>95</v>
      </c>
      <c r="O632" s="195">
        <f t="shared" si="65"/>
        <v>7.4744295830055069E-2</v>
      </c>
      <c r="P632" s="170">
        <f t="shared" si="66"/>
        <v>1460</v>
      </c>
      <c r="Q632" s="171">
        <f t="shared" si="67"/>
        <v>1315</v>
      </c>
      <c r="R632" s="171">
        <f t="shared" si="68"/>
        <v>96</v>
      </c>
      <c r="S632" s="187">
        <f t="shared" si="69"/>
        <v>6.8036853295535077E-2</v>
      </c>
      <c r="T632" s="248"/>
    </row>
    <row r="633" spans="1:20" ht="29" x14ac:dyDescent="0.2">
      <c r="A633" s="186" t="s">
        <v>392</v>
      </c>
      <c r="B633" s="175" t="s">
        <v>217</v>
      </c>
      <c r="C633" s="176" t="s">
        <v>219</v>
      </c>
      <c r="D633" s="168">
        <v>11</v>
      </c>
      <c r="E633" s="169">
        <v>11</v>
      </c>
      <c r="F633" s="169">
        <v>10</v>
      </c>
      <c r="G633" s="169">
        <v>0</v>
      </c>
      <c r="H633" s="192">
        <f t="shared" si="63"/>
        <v>0</v>
      </c>
      <c r="I633" s="234">
        <v>1655</v>
      </c>
      <c r="J633" s="138">
        <v>1610</v>
      </c>
      <c r="K633" s="138">
        <v>1598</v>
      </c>
      <c r="L633" s="178">
        <f t="shared" si="64"/>
        <v>0.99254658385093164</v>
      </c>
      <c r="M633" s="235">
        <v>2</v>
      </c>
      <c r="N633" s="138">
        <v>18</v>
      </c>
      <c r="O633" s="195">
        <f t="shared" si="65"/>
        <v>1.1042944785276074E-2</v>
      </c>
      <c r="P633" s="170">
        <f t="shared" si="66"/>
        <v>1666</v>
      </c>
      <c r="Q633" s="171">
        <f t="shared" si="67"/>
        <v>1623</v>
      </c>
      <c r="R633" s="171">
        <f t="shared" si="68"/>
        <v>18</v>
      </c>
      <c r="S633" s="187">
        <f t="shared" si="69"/>
        <v>1.0968921389396709E-2</v>
      </c>
      <c r="T633" s="248"/>
    </row>
    <row r="634" spans="1:20" x14ac:dyDescent="0.2">
      <c r="A634" s="186" t="s">
        <v>392</v>
      </c>
      <c r="B634" s="175" t="s">
        <v>217</v>
      </c>
      <c r="C634" s="176" t="s">
        <v>220</v>
      </c>
      <c r="D634" s="168">
        <v>19</v>
      </c>
      <c r="E634" s="169">
        <v>19</v>
      </c>
      <c r="F634" s="169">
        <v>9</v>
      </c>
      <c r="G634" s="169">
        <v>0</v>
      </c>
      <c r="H634" s="192">
        <f t="shared" si="63"/>
        <v>0</v>
      </c>
      <c r="I634" s="234">
        <v>532</v>
      </c>
      <c r="J634" s="138">
        <v>493</v>
      </c>
      <c r="K634" s="138">
        <v>344</v>
      </c>
      <c r="L634" s="178">
        <f t="shared" si="64"/>
        <v>0.69776876267748478</v>
      </c>
      <c r="M634" s="235">
        <v>11</v>
      </c>
      <c r="N634" s="138">
        <v>20</v>
      </c>
      <c r="O634" s="195">
        <f t="shared" si="65"/>
        <v>3.8167938931297711E-2</v>
      </c>
      <c r="P634" s="170">
        <f t="shared" si="66"/>
        <v>551</v>
      </c>
      <c r="Q634" s="171">
        <f t="shared" si="67"/>
        <v>523</v>
      </c>
      <c r="R634" s="171">
        <f t="shared" si="68"/>
        <v>20</v>
      </c>
      <c r="S634" s="187">
        <f t="shared" si="69"/>
        <v>3.6832412523020261E-2</v>
      </c>
      <c r="T634" s="248"/>
    </row>
    <row r="635" spans="1:20" x14ac:dyDescent="0.2">
      <c r="A635" s="186" t="s">
        <v>392</v>
      </c>
      <c r="B635" s="175" t="s">
        <v>217</v>
      </c>
      <c r="C635" s="176" t="s">
        <v>221</v>
      </c>
      <c r="D635" s="168">
        <v>28</v>
      </c>
      <c r="E635" s="169">
        <v>28</v>
      </c>
      <c r="F635" s="169">
        <v>8</v>
      </c>
      <c r="G635" s="169">
        <v>0</v>
      </c>
      <c r="H635" s="192">
        <f t="shared" si="63"/>
        <v>0</v>
      </c>
      <c r="I635" s="234">
        <v>2699</v>
      </c>
      <c r="J635" s="138">
        <v>2583</v>
      </c>
      <c r="K635" s="138">
        <v>2566</v>
      </c>
      <c r="L635" s="178">
        <f t="shared" si="64"/>
        <v>0.99341850561362754</v>
      </c>
      <c r="M635" s="235">
        <v>61</v>
      </c>
      <c r="N635" s="138">
        <v>38</v>
      </c>
      <c r="O635" s="195">
        <f t="shared" si="65"/>
        <v>1.4168530947054437E-2</v>
      </c>
      <c r="P635" s="170">
        <f t="shared" si="66"/>
        <v>2727</v>
      </c>
      <c r="Q635" s="171">
        <f t="shared" si="67"/>
        <v>2672</v>
      </c>
      <c r="R635" s="171">
        <f t="shared" si="68"/>
        <v>38</v>
      </c>
      <c r="S635" s="187">
        <f t="shared" si="69"/>
        <v>1.4022140221402213E-2</v>
      </c>
      <c r="T635" s="248"/>
    </row>
    <row r="636" spans="1:20" ht="29" x14ac:dyDescent="0.2">
      <c r="A636" s="186" t="s">
        <v>392</v>
      </c>
      <c r="B636" s="175" t="s">
        <v>217</v>
      </c>
      <c r="C636" s="176" t="s">
        <v>222</v>
      </c>
      <c r="D636" s="168">
        <v>35</v>
      </c>
      <c r="E636" s="169">
        <v>35</v>
      </c>
      <c r="F636" s="169">
        <v>28</v>
      </c>
      <c r="G636" s="169">
        <v>0</v>
      </c>
      <c r="H636" s="192">
        <f t="shared" si="63"/>
        <v>0</v>
      </c>
      <c r="I636" s="234">
        <v>2544</v>
      </c>
      <c r="J636" s="138">
        <v>2437</v>
      </c>
      <c r="K636" s="138">
        <v>2350</v>
      </c>
      <c r="L636" s="178">
        <f t="shared" si="64"/>
        <v>0.96430036930652441</v>
      </c>
      <c r="M636" s="235">
        <v>1</v>
      </c>
      <c r="N636" s="138">
        <v>92</v>
      </c>
      <c r="O636" s="195">
        <f t="shared" si="65"/>
        <v>3.6363636363636362E-2</v>
      </c>
      <c r="P636" s="170">
        <f t="shared" si="66"/>
        <v>2579</v>
      </c>
      <c r="Q636" s="171">
        <f t="shared" si="67"/>
        <v>2473</v>
      </c>
      <c r="R636" s="171">
        <f t="shared" si="68"/>
        <v>92</v>
      </c>
      <c r="S636" s="187">
        <f t="shared" si="69"/>
        <v>3.586744639376218E-2</v>
      </c>
      <c r="T636" s="248"/>
    </row>
    <row r="637" spans="1:20" x14ac:dyDescent="0.2">
      <c r="A637" s="186" t="s">
        <v>392</v>
      </c>
      <c r="B637" s="175" t="s">
        <v>217</v>
      </c>
      <c r="C637" s="176" t="s">
        <v>223</v>
      </c>
      <c r="D637" s="168">
        <v>9</v>
      </c>
      <c r="E637" s="169">
        <v>9</v>
      </c>
      <c r="F637" s="169">
        <v>8</v>
      </c>
      <c r="G637" s="169">
        <v>0</v>
      </c>
      <c r="H637" s="192">
        <f t="shared" si="63"/>
        <v>0</v>
      </c>
      <c r="I637" s="234">
        <v>1093</v>
      </c>
      <c r="J637" s="138">
        <v>1056</v>
      </c>
      <c r="K637" s="138">
        <v>1038</v>
      </c>
      <c r="L637" s="178">
        <f t="shared" si="64"/>
        <v>0.98295454545454541</v>
      </c>
      <c r="M637" s="235">
        <v>4</v>
      </c>
      <c r="N637" s="138">
        <v>22</v>
      </c>
      <c r="O637" s="195">
        <f t="shared" si="65"/>
        <v>2.0332717190388171E-2</v>
      </c>
      <c r="P637" s="170">
        <f t="shared" si="66"/>
        <v>1102</v>
      </c>
      <c r="Q637" s="171">
        <f t="shared" si="67"/>
        <v>1069</v>
      </c>
      <c r="R637" s="171">
        <f t="shared" si="68"/>
        <v>22</v>
      </c>
      <c r="S637" s="187">
        <f t="shared" si="69"/>
        <v>2.0164986251145739E-2</v>
      </c>
      <c r="T637" s="248"/>
    </row>
    <row r="638" spans="1:20" x14ac:dyDescent="0.2">
      <c r="A638" s="186" t="s">
        <v>392</v>
      </c>
      <c r="B638" s="175" t="s">
        <v>224</v>
      </c>
      <c r="C638" s="176" t="s">
        <v>225</v>
      </c>
      <c r="D638" s="168">
        <v>2</v>
      </c>
      <c r="E638" s="169">
        <v>2</v>
      </c>
      <c r="F638" s="169">
        <v>0</v>
      </c>
      <c r="G638" s="169">
        <v>0</v>
      </c>
      <c r="H638" s="192">
        <f t="shared" si="63"/>
        <v>0</v>
      </c>
      <c r="I638" s="234">
        <v>13097</v>
      </c>
      <c r="J638" s="138">
        <v>9969</v>
      </c>
      <c r="K638" s="138">
        <v>5040</v>
      </c>
      <c r="L638" s="178">
        <f t="shared" si="64"/>
        <v>0.5055672585013542</v>
      </c>
      <c r="M638" s="235">
        <v>40</v>
      </c>
      <c r="N638" s="138">
        <v>3038</v>
      </c>
      <c r="O638" s="195">
        <f t="shared" si="65"/>
        <v>0.23285046370813214</v>
      </c>
      <c r="P638" s="170">
        <f t="shared" si="66"/>
        <v>13099</v>
      </c>
      <c r="Q638" s="171">
        <f t="shared" si="67"/>
        <v>10011</v>
      </c>
      <c r="R638" s="171">
        <f t="shared" si="68"/>
        <v>3038</v>
      </c>
      <c r="S638" s="187">
        <f t="shared" si="69"/>
        <v>0.23281477507855008</v>
      </c>
      <c r="T638" s="248"/>
    </row>
    <row r="639" spans="1:20" x14ac:dyDescent="0.2">
      <c r="A639" s="186" t="s">
        <v>392</v>
      </c>
      <c r="B639" s="175" t="s">
        <v>226</v>
      </c>
      <c r="C639" s="176" t="s">
        <v>227</v>
      </c>
      <c r="D639" s="168">
        <v>0</v>
      </c>
      <c r="E639" s="169">
        <v>0</v>
      </c>
      <c r="F639" s="169">
        <v>0</v>
      </c>
      <c r="G639" s="169">
        <v>0</v>
      </c>
      <c r="H639" s="192" t="str">
        <f t="shared" si="63"/>
        <v/>
      </c>
      <c r="I639" s="234">
        <v>4</v>
      </c>
      <c r="J639" s="138">
        <v>0</v>
      </c>
      <c r="K639" s="138">
        <v>0</v>
      </c>
      <c r="L639" s="178" t="str">
        <f t="shared" si="64"/>
        <v/>
      </c>
      <c r="M639" s="235">
        <v>4</v>
      </c>
      <c r="N639" s="138">
        <v>0</v>
      </c>
      <c r="O639" s="195">
        <f t="shared" si="65"/>
        <v>0</v>
      </c>
      <c r="P639" s="170">
        <f t="shared" si="66"/>
        <v>4</v>
      </c>
      <c r="Q639" s="171">
        <f t="shared" si="67"/>
        <v>4</v>
      </c>
      <c r="R639" s="171" t="str">
        <f t="shared" si="68"/>
        <v/>
      </c>
      <c r="S639" s="187" t="str">
        <f t="shared" si="69"/>
        <v/>
      </c>
      <c r="T639" s="248"/>
    </row>
    <row r="640" spans="1:20" x14ac:dyDescent="0.2">
      <c r="A640" s="186" t="s">
        <v>392</v>
      </c>
      <c r="B640" s="175" t="s">
        <v>539</v>
      </c>
      <c r="C640" s="176" t="s">
        <v>228</v>
      </c>
      <c r="D640" s="168">
        <v>0</v>
      </c>
      <c r="E640" s="169">
        <v>0</v>
      </c>
      <c r="F640" s="169">
        <v>0</v>
      </c>
      <c r="G640" s="169">
        <v>0</v>
      </c>
      <c r="H640" s="192" t="str">
        <f t="shared" si="63"/>
        <v/>
      </c>
      <c r="I640" s="234">
        <v>8815</v>
      </c>
      <c r="J640" s="138">
        <v>7943</v>
      </c>
      <c r="K640" s="138">
        <v>3969</v>
      </c>
      <c r="L640" s="178">
        <f t="shared" si="64"/>
        <v>0.49968525745939824</v>
      </c>
      <c r="M640" s="235">
        <v>55</v>
      </c>
      <c r="N640" s="138">
        <v>787</v>
      </c>
      <c r="O640" s="195">
        <f t="shared" si="65"/>
        <v>8.9584519066590776E-2</v>
      </c>
      <c r="P640" s="170">
        <f t="shared" si="66"/>
        <v>8815</v>
      </c>
      <c r="Q640" s="171">
        <f t="shared" si="67"/>
        <v>7998</v>
      </c>
      <c r="R640" s="171">
        <f t="shared" si="68"/>
        <v>787</v>
      </c>
      <c r="S640" s="187">
        <f t="shared" si="69"/>
        <v>8.9584519066590776E-2</v>
      </c>
      <c r="T640" s="248"/>
    </row>
    <row r="641" spans="1:20" x14ac:dyDescent="0.2">
      <c r="A641" s="186" t="s">
        <v>392</v>
      </c>
      <c r="B641" s="175" t="s">
        <v>539</v>
      </c>
      <c r="C641" s="176" t="s">
        <v>229</v>
      </c>
      <c r="D641" s="168">
        <v>0</v>
      </c>
      <c r="E641" s="169">
        <v>0</v>
      </c>
      <c r="F641" s="169">
        <v>0</v>
      </c>
      <c r="G641" s="169">
        <v>0</v>
      </c>
      <c r="H641" s="192" t="str">
        <f t="shared" si="63"/>
        <v/>
      </c>
      <c r="I641" s="234">
        <v>6577</v>
      </c>
      <c r="J641" s="138">
        <v>5563</v>
      </c>
      <c r="K641" s="138">
        <v>5553</v>
      </c>
      <c r="L641" s="178">
        <f t="shared" si="64"/>
        <v>0.9982024087722452</v>
      </c>
      <c r="M641" s="235">
        <v>26</v>
      </c>
      <c r="N641" s="138">
        <v>924</v>
      </c>
      <c r="O641" s="195">
        <f t="shared" si="65"/>
        <v>0.14187010594196223</v>
      </c>
      <c r="P641" s="170">
        <f t="shared" si="66"/>
        <v>6577</v>
      </c>
      <c r="Q641" s="171">
        <f t="shared" si="67"/>
        <v>5589</v>
      </c>
      <c r="R641" s="171">
        <f t="shared" si="68"/>
        <v>924</v>
      </c>
      <c r="S641" s="187">
        <f t="shared" si="69"/>
        <v>0.14187010594196223</v>
      </c>
      <c r="T641" s="248"/>
    </row>
    <row r="642" spans="1:20" x14ac:dyDescent="0.2">
      <c r="A642" s="186" t="s">
        <v>392</v>
      </c>
      <c r="B642" s="175" t="s">
        <v>230</v>
      </c>
      <c r="C642" s="176" t="s">
        <v>251</v>
      </c>
      <c r="D642" s="168">
        <v>0</v>
      </c>
      <c r="E642" s="169">
        <v>0</v>
      </c>
      <c r="F642" s="169">
        <v>0</v>
      </c>
      <c r="G642" s="169">
        <v>0</v>
      </c>
      <c r="H642" s="192" t="str">
        <f t="shared" ref="H642:H705" si="70">IF((E642+G642)&lt;&gt;0,G642/(E642+G642),"")</f>
        <v/>
      </c>
      <c r="I642" s="234">
        <v>964</v>
      </c>
      <c r="J642" s="138">
        <v>745</v>
      </c>
      <c r="K642" s="138">
        <v>623</v>
      </c>
      <c r="L642" s="178">
        <f t="shared" ref="L642:L705" si="71">IF(J642&lt;&gt;0,K642/J642,"")</f>
        <v>0.83624161073825498</v>
      </c>
      <c r="M642" s="235">
        <v>0</v>
      </c>
      <c r="N642" s="138">
        <v>202</v>
      </c>
      <c r="O642" s="195">
        <f t="shared" ref="O642:O705" si="72">IF((J642+M642+N642)&lt;&gt;0,N642/(J642+M642+N642),"")</f>
        <v>0.21330517423442449</v>
      </c>
      <c r="P642" s="170">
        <f t="shared" ref="P642:P705" si="73">IF(SUM(D642,I642)&gt;0,SUM(D642,I642),"")</f>
        <v>964</v>
      </c>
      <c r="Q642" s="171">
        <f t="shared" ref="Q642:Q705" si="74">IF(SUM(E642,J642, M642)&gt;0,SUM(E642,J642, M642),"")</f>
        <v>745</v>
      </c>
      <c r="R642" s="171">
        <f t="shared" ref="R642:R705" si="75">IF(SUM(G642,N642)&gt;0,SUM(G642,N642),"")</f>
        <v>202</v>
      </c>
      <c r="S642" s="187">
        <f t="shared" ref="S642:S705" si="76">IFERROR(IF((Q642+R642)&lt;&gt;0,R642/(Q642+R642),""),"")</f>
        <v>0.21330517423442449</v>
      </c>
      <c r="T642" s="248"/>
    </row>
    <row r="643" spans="1:20" ht="16" thickBot="1" x14ac:dyDescent="0.25">
      <c r="A643" s="186" t="s">
        <v>392</v>
      </c>
      <c r="B643" s="175" t="s">
        <v>231</v>
      </c>
      <c r="C643" s="176" t="s">
        <v>232</v>
      </c>
      <c r="D643" s="236">
        <v>0</v>
      </c>
      <c r="E643" s="237">
        <v>0</v>
      </c>
      <c r="F643" s="237">
        <v>0</v>
      </c>
      <c r="G643" s="237">
        <v>0</v>
      </c>
      <c r="H643" s="192" t="str">
        <f t="shared" si="70"/>
        <v/>
      </c>
      <c r="I643" s="238">
        <v>698</v>
      </c>
      <c r="J643" s="239">
        <v>575</v>
      </c>
      <c r="K643" s="239">
        <v>565</v>
      </c>
      <c r="L643" s="178">
        <f t="shared" si="71"/>
        <v>0.9826086956521739</v>
      </c>
      <c r="M643" s="240">
        <v>0</v>
      </c>
      <c r="N643" s="239">
        <v>107</v>
      </c>
      <c r="O643" s="195">
        <f t="shared" si="72"/>
        <v>0.15689149560117302</v>
      </c>
      <c r="P643" s="170">
        <f t="shared" si="73"/>
        <v>698</v>
      </c>
      <c r="Q643" s="171">
        <f t="shared" si="74"/>
        <v>575</v>
      </c>
      <c r="R643" s="171">
        <f t="shared" si="75"/>
        <v>107</v>
      </c>
      <c r="S643" s="187">
        <f t="shared" si="76"/>
        <v>0.15689149560117302</v>
      </c>
      <c r="T643" s="248"/>
    </row>
    <row r="644" spans="1:20" x14ac:dyDescent="0.2">
      <c r="A644" s="186" t="s">
        <v>417</v>
      </c>
      <c r="B644" s="255" t="s">
        <v>0</v>
      </c>
      <c r="C644" s="256" t="s">
        <v>540</v>
      </c>
      <c r="D644" s="168"/>
      <c r="E644" s="169"/>
      <c r="F644" s="169"/>
      <c r="G644" s="169"/>
      <c r="H644" s="193" t="str">
        <f t="shared" si="70"/>
        <v/>
      </c>
      <c r="I644" s="241">
        <v>3</v>
      </c>
      <c r="J644" s="242">
        <v>1</v>
      </c>
      <c r="K644" s="242"/>
      <c r="L644" s="180">
        <f t="shared" si="71"/>
        <v>0</v>
      </c>
      <c r="M644" s="242">
        <v>2</v>
      </c>
      <c r="N644" s="242"/>
      <c r="O644" s="196">
        <f t="shared" si="72"/>
        <v>0</v>
      </c>
      <c r="P644" s="173">
        <f t="shared" si="73"/>
        <v>3</v>
      </c>
      <c r="Q644" s="174">
        <f t="shared" si="74"/>
        <v>3</v>
      </c>
      <c r="R644" s="174" t="str">
        <f t="shared" si="75"/>
        <v/>
      </c>
      <c r="S644" s="188" t="str">
        <f t="shared" si="76"/>
        <v/>
      </c>
      <c r="T644" s="248"/>
    </row>
    <row r="645" spans="1:20" x14ac:dyDescent="0.2">
      <c r="A645" s="186" t="s">
        <v>417</v>
      </c>
      <c r="B645" s="255" t="s">
        <v>0</v>
      </c>
      <c r="C645" s="256" t="s">
        <v>541</v>
      </c>
      <c r="D645" s="168"/>
      <c r="E645" s="169"/>
      <c r="F645" s="169"/>
      <c r="G645" s="169"/>
      <c r="H645" s="193" t="str">
        <f t="shared" si="70"/>
        <v/>
      </c>
      <c r="I645" s="241">
        <v>3</v>
      </c>
      <c r="J645" s="242"/>
      <c r="K645" s="242"/>
      <c r="L645" s="180" t="str">
        <f t="shared" si="71"/>
        <v/>
      </c>
      <c r="M645" s="245">
        <v>3</v>
      </c>
      <c r="N645" s="242"/>
      <c r="O645" s="196">
        <f t="shared" si="72"/>
        <v>0</v>
      </c>
      <c r="P645" s="173">
        <f t="shared" si="73"/>
        <v>3</v>
      </c>
      <c r="Q645" s="174">
        <f t="shared" si="74"/>
        <v>3</v>
      </c>
      <c r="R645" s="174" t="str">
        <f t="shared" si="75"/>
        <v/>
      </c>
      <c r="S645" s="188" t="str">
        <f t="shared" si="76"/>
        <v/>
      </c>
      <c r="T645" s="248"/>
    </row>
    <row r="646" spans="1:20" x14ac:dyDescent="0.2">
      <c r="A646" s="186" t="s">
        <v>417</v>
      </c>
      <c r="B646" s="255" t="s">
        <v>0</v>
      </c>
      <c r="C646" s="256" t="s">
        <v>1</v>
      </c>
      <c r="D646" s="168"/>
      <c r="E646" s="169"/>
      <c r="F646" s="169"/>
      <c r="G646" s="169"/>
      <c r="H646" s="193" t="str">
        <f t="shared" si="70"/>
        <v/>
      </c>
      <c r="I646" s="241">
        <v>211</v>
      </c>
      <c r="J646" s="242">
        <v>186</v>
      </c>
      <c r="K646" s="242">
        <v>122</v>
      </c>
      <c r="L646" s="180">
        <f t="shared" si="71"/>
        <v>0.65591397849462363</v>
      </c>
      <c r="M646" s="245">
        <v>18</v>
      </c>
      <c r="N646" s="242">
        <v>3</v>
      </c>
      <c r="O646" s="196">
        <f t="shared" si="72"/>
        <v>1.4492753623188406E-2</v>
      </c>
      <c r="P646" s="173">
        <f t="shared" si="73"/>
        <v>211</v>
      </c>
      <c r="Q646" s="174">
        <f t="shared" si="74"/>
        <v>204</v>
      </c>
      <c r="R646" s="174">
        <f t="shared" si="75"/>
        <v>3</v>
      </c>
      <c r="S646" s="188">
        <f t="shared" si="76"/>
        <v>1.4492753623188406E-2</v>
      </c>
      <c r="T646" s="248"/>
    </row>
    <row r="647" spans="1:20" x14ac:dyDescent="0.2">
      <c r="A647" s="186" t="s">
        <v>417</v>
      </c>
      <c r="B647" s="255" t="s">
        <v>2</v>
      </c>
      <c r="C647" s="256" t="s">
        <v>3</v>
      </c>
      <c r="D647" s="168"/>
      <c r="E647" s="169"/>
      <c r="F647" s="169"/>
      <c r="G647" s="169"/>
      <c r="H647" s="193" t="str">
        <f t="shared" si="70"/>
        <v/>
      </c>
      <c r="I647" s="241">
        <v>688</v>
      </c>
      <c r="J647" s="242">
        <v>405</v>
      </c>
      <c r="K647" s="242">
        <v>220</v>
      </c>
      <c r="L647" s="180">
        <f t="shared" si="71"/>
        <v>0.54320987654320985</v>
      </c>
      <c r="M647" s="245"/>
      <c r="N647" s="242">
        <v>283</v>
      </c>
      <c r="O647" s="196">
        <f t="shared" si="72"/>
        <v>0.41133720930232559</v>
      </c>
      <c r="P647" s="173">
        <f t="shared" si="73"/>
        <v>688</v>
      </c>
      <c r="Q647" s="174">
        <f t="shared" si="74"/>
        <v>405</v>
      </c>
      <c r="R647" s="174">
        <f t="shared" si="75"/>
        <v>283</v>
      </c>
      <c r="S647" s="188">
        <f t="shared" si="76"/>
        <v>0.41133720930232559</v>
      </c>
      <c r="T647" s="248"/>
    </row>
    <row r="648" spans="1:20" x14ac:dyDescent="0.2">
      <c r="A648" s="186" t="s">
        <v>417</v>
      </c>
      <c r="B648" s="255" t="s">
        <v>6</v>
      </c>
      <c r="C648" s="256" t="s">
        <v>7</v>
      </c>
      <c r="D648" s="168"/>
      <c r="E648" s="169"/>
      <c r="F648" s="169"/>
      <c r="G648" s="169"/>
      <c r="H648" s="193" t="str">
        <f t="shared" si="70"/>
        <v/>
      </c>
      <c r="I648" s="241">
        <v>19</v>
      </c>
      <c r="J648" s="242">
        <v>16</v>
      </c>
      <c r="K648" s="242">
        <v>16</v>
      </c>
      <c r="L648" s="180">
        <f t="shared" si="71"/>
        <v>1</v>
      </c>
      <c r="M648" s="245">
        <v>1</v>
      </c>
      <c r="N648" s="242">
        <v>2</v>
      </c>
      <c r="O648" s="196">
        <f t="shared" si="72"/>
        <v>0.10526315789473684</v>
      </c>
      <c r="P648" s="173">
        <f t="shared" si="73"/>
        <v>19</v>
      </c>
      <c r="Q648" s="174">
        <f t="shared" si="74"/>
        <v>17</v>
      </c>
      <c r="R648" s="174">
        <f t="shared" si="75"/>
        <v>2</v>
      </c>
      <c r="S648" s="188">
        <f t="shared" si="76"/>
        <v>0.10526315789473684</v>
      </c>
      <c r="T648" s="248"/>
    </row>
    <row r="649" spans="1:20" x14ac:dyDescent="0.2">
      <c r="A649" s="186" t="s">
        <v>417</v>
      </c>
      <c r="B649" s="255" t="s">
        <v>308</v>
      </c>
      <c r="C649" s="256" t="s">
        <v>309</v>
      </c>
      <c r="D649" s="168">
        <v>1</v>
      </c>
      <c r="E649" s="169"/>
      <c r="F649" s="169"/>
      <c r="G649" s="169">
        <v>1</v>
      </c>
      <c r="H649" s="193">
        <f t="shared" si="70"/>
        <v>1</v>
      </c>
      <c r="I649" s="241">
        <v>20228</v>
      </c>
      <c r="J649" s="242">
        <v>16841</v>
      </c>
      <c r="K649" s="242">
        <v>6744</v>
      </c>
      <c r="L649" s="180">
        <f t="shared" si="71"/>
        <v>0.40045127961522475</v>
      </c>
      <c r="M649" s="245">
        <v>1</v>
      </c>
      <c r="N649" s="242">
        <v>3354</v>
      </c>
      <c r="O649" s="196">
        <f t="shared" si="72"/>
        <v>0.16607248960190138</v>
      </c>
      <c r="P649" s="173">
        <f t="shared" si="73"/>
        <v>20229</v>
      </c>
      <c r="Q649" s="174">
        <f t="shared" si="74"/>
        <v>16842</v>
      </c>
      <c r="R649" s="174">
        <f t="shared" si="75"/>
        <v>3355</v>
      </c>
      <c r="S649" s="188">
        <f t="shared" si="76"/>
        <v>0.16611377927414964</v>
      </c>
      <c r="T649" s="248"/>
    </row>
    <row r="650" spans="1:20" x14ac:dyDescent="0.2">
      <c r="A650" s="186" t="s">
        <v>417</v>
      </c>
      <c r="B650" s="255" t="s">
        <v>8</v>
      </c>
      <c r="C650" s="256" t="s">
        <v>405</v>
      </c>
      <c r="D650" s="168"/>
      <c r="E650" s="169"/>
      <c r="F650" s="169"/>
      <c r="G650" s="169"/>
      <c r="H650" s="193" t="str">
        <f t="shared" si="70"/>
        <v/>
      </c>
      <c r="I650" s="241">
        <v>21</v>
      </c>
      <c r="J650" s="242">
        <v>21</v>
      </c>
      <c r="K650" s="242">
        <v>7</v>
      </c>
      <c r="L650" s="180">
        <f t="shared" si="71"/>
        <v>0.33333333333333331</v>
      </c>
      <c r="M650" s="245"/>
      <c r="N650" s="242"/>
      <c r="O650" s="196">
        <f t="shared" si="72"/>
        <v>0</v>
      </c>
      <c r="P650" s="173">
        <f t="shared" si="73"/>
        <v>21</v>
      </c>
      <c r="Q650" s="174">
        <f t="shared" si="74"/>
        <v>21</v>
      </c>
      <c r="R650" s="174" t="str">
        <f t="shared" si="75"/>
        <v/>
      </c>
      <c r="S650" s="188" t="str">
        <f t="shared" si="76"/>
        <v/>
      </c>
      <c r="T650" s="248"/>
    </row>
    <row r="651" spans="1:20" x14ac:dyDescent="0.2">
      <c r="A651" s="186" t="s">
        <v>417</v>
      </c>
      <c r="B651" s="255" t="s">
        <v>8</v>
      </c>
      <c r="C651" s="256" t="s">
        <v>9</v>
      </c>
      <c r="D651" s="168"/>
      <c r="E651" s="169"/>
      <c r="F651" s="169"/>
      <c r="G651" s="169"/>
      <c r="H651" s="193" t="str">
        <f t="shared" si="70"/>
        <v/>
      </c>
      <c r="I651" s="241">
        <v>8</v>
      </c>
      <c r="J651" s="242">
        <v>8</v>
      </c>
      <c r="K651" s="242">
        <v>3</v>
      </c>
      <c r="L651" s="180">
        <f t="shared" si="71"/>
        <v>0.375</v>
      </c>
      <c r="M651" s="245"/>
      <c r="N651" s="242"/>
      <c r="O651" s="196">
        <f t="shared" si="72"/>
        <v>0</v>
      </c>
      <c r="P651" s="173">
        <f t="shared" si="73"/>
        <v>8</v>
      </c>
      <c r="Q651" s="174">
        <f t="shared" si="74"/>
        <v>8</v>
      </c>
      <c r="R651" s="174" t="str">
        <f t="shared" si="75"/>
        <v/>
      </c>
      <c r="S651" s="188" t="str">
        <f t="shared" si="76"/>
        <v/>
      </c>
      <c r="T651" s="248"/>
    </row>
    <row r="652" spans="1:20" x14ac:dyDescent="0.2">
      <c r="A652" s="186" t="s">
        <v>417</v>
      </c>
      <c r="B652" s="255" t="s">
        <v>8</v>
      </c>
      <c r="C652" s="256" t="s">
        <v>258</v>
      </c>
      <c r="D652" s="168"/>
      <c r="E652" s="169"/>
      <c r="F652" s="169"/>
      <c r="G652" s="169"/>
      <c r="H652" s="193" t="str">
        <f t="shared" si="70"/>
        <v/>
      </c>
      <c r="I652" s="241">
        <v>158</v>
      </c>
      <c r="J652" s="242">
        <v>156</v>
      </c>
      <c r="K652" s="242">
        <v>46</v>
      </c>
      <c r="L652" s="180">
        <f t="shared" si="71"/>
        <v>0.29487179487179488</v>
      </c>
      <c r="M652" s="245"/>
      <c r="N652" s="242">
        <v>2</v>
      </c>
      <c r="O652" s="196">
        <f t="shared" si="72"/>
        <v>1.2658227848101266E-2</v>
      </c>
      <c r="P652" s="173">
        <f t="shared" si="73"/>
        <v>158</v>
      </c>
      <c r="Q652" s="174">
        <f t="shared" si="74"/>
        <v>156</v>
      </c>
      <c r="R652" s="174">
        <f t="shared" si="75"/>
        <v>2</v>
      </c>
      <c r="S652" s="188">
        <f t="shared" si="76"/>
        <v>1.2658227848101266E-2</v>
      </c>
      <c r="T652" s="248"/>
    </row>
    <row r="653" spans="1:20" x14ac:dyDescent="0.2">
      <c r="A653" s="186" t="s">
        <v>417</v>
      </c>
      <c r="B653" s="255" t="s">
        <v>8</v>
      </c>
      <c r="C653" s="256" t="s">
        <v>407</v>
      </c>
      <c r="D653" s="168"/>
      <c r="E653" s="169"/>
      <c r="F653" s="169"/>
      <c r="G653" s="169"/>
      <c r="H653" s="193" t="str">
        <f t="shared" si="70"/>
        <v/>
      </c>
      <c r="I653" s="241">
        <v>48</v>
      </c>
      <c r="J653" s="242">
        <v>47</v>
      </c>
      <c r="K653" s="242">
        <v>14</v>
      </c>
      <c r="L653" s="180">
        <f t="shared" si="71"/>
        <v>0.2978723404255319</v>
      </c>
      <c r="M653" s="245"/>
      <c r="N653" s="242"/>
      <c r="O653" s="196">
        <f t="shared" si="72"/>
        <v>0</v>
      </c>
      <c r="P653" s="173">
        <f t="shared" si="73"/>
        <v>48</v>
      </c>
      <c r="Q653" s="174">
        <f t="shared" si="74"/>
        <v>47</v>
      </c>
      <c r="R653" s="174" t="str">
        <f t="shared" si="75"/>
        <v/>
      </c>
      <c r="S653" s="188" t="str">
        <f t="shared" si="76"/>
        <v/>
      </c>
      <c r="T653" s="248"/>
    </row>
    <row r="654" spans="1:20" x14ac:dyDescent="0.2">
      <c r="A654" s="186" t="s">
        <v>417</v>
      </c>
      <c r="B654" s="255" t="s">
        <v>8</v>
      </c>
      <c r="C654" s="256" t="s">
        <v>10</v>
      </c>
      <c r="D654" s="168"/>
      <c r="E654" s="169"/>
      <c r="F654" s="169"/>
      <c r="G654" s="169"/>
      <c r="H654" s="193" t="str">
        <f t="shared" si="70"/>
        <v/>
      </c>
      <c r="I654" s="241">
        <v>265</v>
      </c>
      <c r="J654" s="242">
        <v>264</v>
      </c>
      <c r="K654" s="242">
        <v>69</v>
      </c>
      <c r="L654" s="180">
        <f t="shared" si="71"/>
        <v>0.26136363636363635</v>
      </c>
      <c r="M654" s="245"/>
      <c r="N654" s="242">
        <v>1</v>
      </c>
      <c r="O654" s="196">
        <f t="shared" si="72"/>
        <v>3.7735849056603774E-3</v>
      </c>
      <c r="P654" s="173">
        <f t="shared" si="73"/>
        <v>265</v>
      </c>
      <c r="Q654" s="174">
        <f t="shared" si="74"/>
        <v>264</v>
      </c>
      <c r="R654" s="174">
        <f t="shared" si="75"/>
        <v>1</v>
      </c>
      <c r="S654" s="188">
        <f t="shared" si="76"/>
        <v>3.7735849056603774E-3</v>
      </c>
      <c r="T654" s="248"/>
    </row>
    <row r="655" spans="1:20" x14ac:dyDescent="0.2">
      <c r="A655" s="186" t="s">
        <v>417</v>
      </c>
      <c r="B655" s="255" t="s">
        <v>13</v>
      </c>
      <c r="C655" s="256" t="s">
        <v>14</v>
      </c>
      <c r="D655" s="168"/>
      <c r="E655" s="169"/>
      <c r="F655" s="169"/>
      <c r="G655" s="169"/>
      <c r="H655" s="193" t="str">
        <f t="shared" si="70"/>
        <v/>
      </c>
      <c r="I655" s="241">
        <v>1505</v>
      </c>
      <c r="J655" s="242">
        <v>1437</v>
      </c>
      <c r="K655" s="242">
        <v>846</v>
      </c>
      <c r="L655" s="180">
        <f t="shared" si="71"/>
        <v>0.58872651356993733</v>
      </c>
      <c r="M655" s="245">
        <v>2</v>
      </c>
      <c r="N655" s="242">
        <v>60</v>
      </c>
      <c r="O655" s="196">
        <f t="shared" si="72"/>
        <v>4.0026684456304203E-2</v>
      </c>
      <c r="P655" s="173">
        <f t="shared" si="73"/>
        <v>1505</v>
      </c>
      <c r="Q655" s="174">
        <f t="shared" si="74"/>
        <v>1439</v>
      </c>
      <c r="R655" s="174">
        <f t="shared" si="75"/>
        <v>60</v>
      </c>
      <c r="S655" s="188">
        <f t="shared" si="76"/>
        <v>4.0026684456304203E-2</v>
      </c>
      <c r="T655" s="248"/>
    </row>
    <row r="656" spans="1:20" x14ac:dyDescent="0.2">
      <c r="A656" s="186" t="s">
        <v>417</v>
      </c>
      <c r="B656" s="255" t="s">
        <v>19</v>
      </c>
      <c r="C656" s="256" t="s">
        <v>20</v>
      </c>
      <c r="D656" s="168"/>
      <c r="E656" s="169"/>
      <c r="F656" s="169"/>
      <c r="G656" s="169"/>
      <c r="H656" s="193" t="str">
        <f t="shared" si="70"/>
        <v/>
      </c>
      <c r="I656" s="241">
        <v>2</v>
      </c>
      <c r="J656" s="242">
        <v>2</v>
      </c>
      <c r="K656" s="242">
        <v>1</v>
      </c>
      <c r="L656" s="180">
        <f t="shared" si="71"/>
        <v>0.5</v>
      </c>
      <c r="M656" s="245"/>
      <c r="N656" s="242"/>
      <c r="O656" s="196">
        <f t="shared" si="72"/>
        <v>0</v>
      </c>
      <c r="P656" s="173">
        <f t="shared" si="73"/>
        <v>2</v>
      </c>
      <c r="Q656" s="174">
        <f t="shared" si="74"/>
        <v>2</v>
      </c>
      <c r="R656" s="174" t="str">
        <f t="shared" si="75"/>
        <v/>
      </c>
      <c r="S656" s="188" t="str">
        <f t="shared" si="76"/>
        <v/>
      </c>
      <c r="T656" s="248"/>
    </row>
    <row r="657" spans="1:20" ht="29" x14ac:dyDescent="0.2">
      <c r="A657" s="186" t="s">
        <v>417</v>
      </c>
      <c r="B657" s="255" t="s">
        <v>24</v>
      </c>
      <c r="C657" s="256" t="s">
        <v>25</v>
      </c>
      <c r="D657" s="168"/>
      <c r="E657" s="169"/>
      <c r="F657" s="169"/>
      <c r="G657" s="169"/>
      <c r="H657" s="193" t="str">
        <f t="shared" si="70"/>
        <v/>
      </c>
      <c r="I657" s="241">
        <v>35</v>
      </c>
      <c r="J657" s="242">
        <v>31</v>
      </c>
      <c r="K657" s="242">
        <v>1</v>
      </c>
      <c r="L657" s="180">
        <f t="shared" si="71"/>
        <v>3.2258064516129031E-2</v>
      </c>
      <c r="M657" s="245">
        <v>3</v>
      </c>
      <c r="N657" s="242">
        <v>1</v>
      </c>
      <c r="O657" s="196">
        <f t="shared" si="72"/>
        <v>2.8571428571428571E-2</v>
      </c>
      <c r="P657" s="173">
        <f t="shared" si="73"/>
        <v>35</v>
      </c>
      <c r="Q657" s="174">
        <f t="shared" si="74"/>
        <v>34</v>
      </c>
      <c r="R657" s="174">
        <f t="shared" si="75"/>
        <v>1</v>
      </c>
      <c r="S657" s="188">
        <f t="shared" si="76"/>
        <v>2.8571428571428571E-2</v>
      </c>
      <c r="T657" s="248"/>
    </row>
    <row r="658" spans="1:20" x14ac:dyDescent="0.2">
      <c r="A658" s="186" t="s">
        <v>417</v>
      </c>
      <c r="B658" s="255" t="s">
        <v>26</v>
      </c>
      <c r="C658" s="256" t="s">
        <v>29</v>
      </c>
      <c r="D658" s="168"/>
      <c r="E658" s="169"/>
      <c r="F658" s="169"/>
      <c r="G658" s="169"/>
      <c r="H658" s="193" t="str">
        <f t="shared" si="70"/>
        <v/>
      </c>
      <c r="I658" s="241">
        <v>10</v>
      </c>
      <c r="J658" s="242">
        <v>7</v>
      </c>
      <c r="K658" s="242">
        <v>1</v>
      </c>
      <c r="L658" s="180">
        <f t="shared" si="71"/>
        <v>0.14285714285714285</v>
      </c>
      <c r="M658" s="245"/>
      <c r="N658" s="242"/>
      <c r="O658" s="196">
        <f t="shared" si="72"/>
        <v>0</v>
      </c>
      <c r="P658" s="173">
        <f t="shared" si="73"/>
        <v>10</v>
      </c>
      <c r="Q658" s="174">
        <f t="shared" si="74"/>
        <v>7</v>
      </c>
      <c r="R658" s="174" t="str">
        <f t="shared" si="75"/>
        <v/>
      </c>
      <c r="S658" s="188" t="str">
        <f t="shared" si="76"/>
        <v/>
      </c>
      <c r="T658" s="248"/>
    </row>
    <row r="659" spans="1:20" x14ac:dyDescent="0.2">
      <c r="A659" s="186" t="s">
        <v>417</v>
      </c>
      <c r="B659" s="255" t="s">
        <v>30</v>
      </c>
      <c r="C659" s="256" t="s">
        <v>31</v>
      </c>
      <c r="D659" s="168"/>
      <c r="E659" s="169"/>
      <c r="F659" s="169"/>
      <c r="G659" s="169"/>
      <c r="H659" s="193" t="str">
        <f t="shared" si="70"/>
        <v/>
      </c>
      <c r="I659" s="241">
        <v>899</v>
      </c>
      <c r="J659" s="242">
        <v>880</v>
      </c>
      <c r="K659" s="242">
        <v>756</v>
      </c>
      <c r="L659" s="180">
        <f t="shared" si="71"/>
        <v>0.85909090909090913</v>
      </c>
      <c r="M659" s="245">
        <v>8</v>
      </c>
      <c r="N659" s="242">
        <v>3</v>
      </c>
      <c r="O659" s="196">
        <f t="shared" si="72"/>
        <v>3.3670033670033669E-3</v>
      </c>
      <c r="P659" s="173">
        <f t="shared" si="73"/>
        <v>899</v>
      </c>
      <c r="Q659" s="174">
        <f t="shared" si="74"/>
        <v>888</v>
      </c>
      <c r="R659" s="174">
        <f t="shared" si="75"/>
        <v>3</v>
      </c>
      <c r="S659" s="188">
        <f t="shared" si="76"/>
        <v>3.3670033670033669E-3</v>
      </c>
      <c r="T659" s="248"/>
    </row>
    <row r="660" spans="1:20" x14ac:dyDescent="0.2">
      <c r="A660" s="186" t="s">
        <v>417</v>
      </c>
      <c r="B660" s="255" t="s">
        <v>33</v>
      </c>
      <c r="C660" s="256" t="s">
        <v>264</v>
      </c>
      <c r="D660" s="168"/>
      <c r="E660" s="169"/>
      <c r="F660" s="169"/>
      <c r="G660" s="169"/>
      <c r="H660" s="193" t="str">
        <f t="shared" si="70"/>
        <v/>
      </c>
      <c r="I660" s="241">
        <v>189</v>
      </c>
      <c r="J660" s="242">
        <v>180</v>
      </c>
      <c r="K660" s="242">
        <v>130</v>
      </c>
      <c r="L660" s="180">
        <f t="shared" si="71"/>
        <v>0.72222222222222221</v>
      </c>
      <c r="M660" s="245"/>
      <c r="N660" s="242">
        <v>8</v>
      </c>
      <c r="O660" s="196">
        <f t="shared" si="72"/>
        <v>4.2553191489361701E-2</v>
      </c>
      <c r="P660" s="173">
        <f t="shared" si="73"/>
        <v>189</v>
      </c>
      <c r="Q660" s="174">
        <f t="shared" si="74"/>
        <v>180</v>
      </c>
      <c r="R660" s="174">
        <f t="shared" si="75"/>
        <v>8</v>
      </c>
      <c r="S660" s="188">
        <f t="shared" si="76"/>
        <v>4.2553191489361701E-2</v>
      </c>
      <c r="T660" s="248"/>
    </row>
    <row r="661" spans="1:20" x14ac:dyDescent="0.2">
      <c r="A661" s="186" t="s">
        <v>417</v>
      </c>
      <c r="B661" s="255" t="s">
        <v>33</v>
      </c>
      <c r="C661" s="256" t="s">
        <v>34</v>
      </c>
      <c r="D661" s="168"/>
      <c r="E661" s="169"/>
      <c r="F661" s="169"/>
      <c r="G661" s="169"/>
      <c r="H661" s="193" t="str">
        <f t="shared" si="70"/>
        <v/>
      </c>
      <c r="I661" s="241">
        <v>102</v>
      </c>
      <c r="J661" s="242">
        <v>100</v>
      </c>
      <c r="K661" s="242">
        <v>82</v>
      </c>
      <c r="L661" s="180">
        <f t="shared" si="71"/>
        <v>0.82</v>
      </c>
      <c r="M661" s="245"/>
      <c r="N661" s="242">
        <v>1</v>
      </c>
      <c r="O661" s="196">
        <f t="shared" si="72"/>
        <v>9.9009900990099011E-3</v>
      </c>
      <c r="P661" s="173">
        <f t="shared" si="73"/>
        <v>102</v>
      </c>
      <c r="Q661" s="174">
        <f t="shared" si="74"/>
        <v>100</v>
      </c>
      <c r="R661" s="174">
        <f t="shared" si="75"/>
        <v>1</v>
      </c>
      <c r="S661" s="188">
        <f t="shared" si="76"/>
        <v>9.9009900990099011E-3</v>
      </c>
      <c r="T661" s="248"/>
    </row>
    <row r="662" spans="1:20" x14ac:dyDescent="0.2">
      <c r="A662" s="186" t="s">
        <v>417</v>
      </c>
      <c r="B662" s="255" t="s">
        <v>33</v>
      </c>
      <c r="C662" s="256" t="s">
        <v>35</v>
      </c>
      <c r="D662" s="168"/>
      <c r="E662" s="169"/>
      <c r="F662" s="169"/>
      <c r="G662" s="169"/>
      <c r="H662" s="193" t="str">
        <f t="shared" si="70"/>
        <v/>
      </c>
      <c r="I662" s="241">
        <v>492</v>
      </c>
      <c r="J662" s="242">
        <v>491</v>
      </c>
      <c r="K662" s="242">
        <v>248</v>
      </c>
      <c r="L662" s="180">
        <f t="shared" si="71"/>
        <v>0.50509164969450104</v>
      </c>
      <c r="M662" s="245"/>
      <c r="N662" s="242">
        <v>1</v>
      </c>
      <c r="O662" s="196">
        <f t="shared" si="72"/>
        <v>2.0325203252032522E-3</v>
      </c>
      <c r="P662" s="173">
        <f t="shared" si="73"/>
        <v>492</v>
      </c>
      <c r="Q662" s="174">
        <f t="shared" si="74"/>
        <v>491</v>
      </c>
      <c r="R662" s="174">
        <f t="shared" si="75"/>
        <v>1</v>
      </c>
      <c r="S662" s="188">
        <f t="shared" si="76"/>
        <v>2.0325203252032522E-3</v>
      </c>
      <c r="T662" s="248"/>
    </row>
    <row r="663" spans="1:20" x14ac:dyDescent="0.2">
      <c r="A663" s="186" t="s">
        <v>417</v>
      </c>
      <c r="B663" s="255" t="s">
        <v>33</v>
      </c>
      <c r="C663" s="256" t="s">
        <v>36</v>
      </c>
      <c r="D663" s="168"/>
      <c r="E663" s="169"/>
      <c r="F663" s="169"/>
      <c r="G663" s="169"/>
      <c r="H663" s="193" t="str">
        <f t="shared" si="70"/>
        <v/>
      </c>
      <c r="I663" s="241">
        <v>192</v>
      </c>
      <c r="J663" s="242">
        <v>192</v>
      </c>
      <c r="K663" s="242">
        <v>43</v>
      </c>
      <c r="L663" s="180">
        <f t="shared" si="71"/>
        <v>0.22395833333333334</v>
      </c>
      <c r="M663" s="245"/>
      <c r="N663" s="242"/>
      <c r="O663" s="196">
        <f t="shared" si="72"/>
        <v>0</v>
      </c>
      <c r="P663" s="173">
        <f t="shared" si="73"/>
        <v>192</v>
      </c>
      <c r="Q663" s="174">
        <f t="shared" si="74"/>
        <v>192</v>
      </c>
      <c r="R663" s="174" t="str">
        <f t="shared" si="75"/>
        <v/>
      </c>
      <c r="S663" s="188" t="str">
        <f t="shared" si="76"/>
        <v/>
      </c>
      <c r="T663" s="248"/>
    </row>
    <row r="664" spans="1:20" ht="29" x14ac:dyDescent="0.2">
      <c r="A664" s="186" t="s">
        <v>417</v>
      </c>
      <c r="B664" s="255" t="s">
        <v>38</v>
      </c>
      <c r="C664" s="256" t="s">
        <v>39</v>
      </c>
      <c r="D664" s="168"/>
      <c r="E664" s="169"/>
      <c r="F664" s="169"/>
      <c r="G664" s="169"/>
      <c r="H664" s="193" t="str">
        <f t="shared" si="70"/>
        <v/>
      </c>
      <c r="I664" s="241">
        <v>16</v>
      </c>
      <c r="J664" s="242">
        <v>16</v>
      </c>
      <c r="K664" s="242">
        <v>15</v>
      </c>
      <c r="L664" s="180">
        <f t="shared" si="71"/>
        <v>0.9375</v>
      </c>
      <c r="M664" s="245"/>
      <c r="N664" s="242"/>
      <c r="O664" s="196">
        <f t="shared" si="72"/>
        <v>0</v>
      </c>
      <c r="P664" s="173">
        <f t="shared" si="73"/>
        <v>16</v>
      </c>
      <c r="Q664" s="174">
        <f t="shared" si="74"/>
        <v>16</v>
      </c>
      <c r="R664" s="174" t="str">
        <f t="shared" si="75"/>
        <v/>
      </c>
      <c r="S664" s="188" t="str">
        <f t="shared" si="76"/>
        <v/>
      </c>
      <c r="T664" s="248"/>
    </row>
    <row r="665" spans="1:20" x14ac:dyDescent="0.2">
      <c r="A665" s="186" t="s">
        <v>417</v>
      </c>
      <c r="B665" s="255" t="s">
        <v>40</v>
      </c>
      <c r="C665" s="256" t="s">
        <v>41</v>
      </c>
      <c r="D665" s="168"/>
      <c r="E665" s="169"/>
      <c r="F665" s="169"/>
      <c r="G665" s="169"/>
      <c r="H665" s="193" t="str">
        <f t="shared" si="70"/>
        <v/>
      </c>
      <c r="I665" s="241">
        <v>1172</v>
      </c>
      <c r="J665" s="242">
        <v>1107</v>
      </c>
      <c r="K665" s="242">
        <v>164</v>
      </c>
      <c r="L665" s="180">
        <f t="shared" si="71"/>
        <v>0.14814814814814814</v>
      </c>
      <c r="M665" s="245"/>
      <c r="N665" s="242">
        <v>41</v>
      </c>
      <c r="O665" s="196">
        <f t="shared" si="72"/>
        <v>3.5714285714285712E-2</v>
      </c>
      <c r="P665" s="173">
        <f t="shared" si="73"/>
        <v>1172</v>
      </c>
      <c r="Q665" s="174">
        <f t="shared" si="74"/>
        <v>1107</v>
      </c>
      <c r="R665" s="174">
        <f t="shared" si="75"/>
        <v>41</v>
      </c>
      <c r="S665" s="188">
        <f t="shared" si="76"/>
        <v>3.5714285714285712E-2</v>
      </c>
      <c r="T665" s="248"/>
    </row>
    <row r="666" spans="1:20" ht="29" x14ac:dyDescent="0.2">
      <c r="A666" s="186" t="s">
        <v>417</v>
      </c>
      <c r="B666" s="255" t="s">
        <v>40</v>
      </c>
      <c r="C666" s="256" t="s">
        <v>43</v>
      </c>
      <c r="D666" s="168">
        <v>3</v>
      </c>
      <c r="E666" s="169">
        <v>3</v>
      </c>
      <c r="F666" s="169">
        <v>2</v>
      </c>
      <c r="G666" s="169"/>
      <c r="H666" s="193">
        <f t="shared" si="70"/>
        <v>0</v>
      </c>
      <c r="I666" s="241">
        <v>636</v>
      </c>
      <c r="J666" s="242">
        <v>537</v>
      </c>
      <c r="K666" s="242">
        <v>200</v>
      </c>
      <c r="L666" s="180">
        <f t="shared" si="71"/>
        <v>0.37243947858472998</v>
      </c>
      <c r="M666" s="245"/>
      <c r="N666" s="242">
        <v>78</v>
      </c>
      <c r="O666" s="196">
        <f t="shared" si="72"/>
        <v>0.12682926829268293</v>
      </c>
      <c r="P666" s="173">
        <f t="shared" si="73"/>
        <v>639</v>
      </c>
      <c r="Q666" s="174">
        <f t="shared" si="74"/>
        <v>540</v>
      </c>
      <c r="R666" s="174">
        <f t="shared" si="75"/>
        <v>78</v>
      </c>
      <c r="S666" s="188">
        <f t="shared" si="76"/>
        <v>0.12621359223300971</v>
      </c>
      <c r="T666" s="248"/>
    </row>
    <row r="667" spans="1:20" x14ac:dyDescent="0.2">
      <c r="A667" s="186" t="s">
        <v>417</v>
      </c>
      <c r="B667" s="255" t="s">
        <v>40</v>
      </c>
      <c r="C667" s="256" t="s">
        <v>44</v>
      </c>
      <c r="D667" s="168"/>
      <c r="E667" s="169"/>
      <c r="F667" s="169"/>
      <c r="G667" s="169"/>
      <c r="H667" s="193" t="str">
        <f t="shared" si="70"/>
        <v/>
      </c>
      <c r="I667" s="241">
        <v>945</v>
      </c>
      <c r="J667" s="242">
        <v>885</v>
      </c>
      <c r="K667" s="242">
        <v>343</v>
      </c>
      <c r="L667" s="180">
        <f t="shared" si="71"/>
        <v>0.38757062146892657</v>
      </c>
      <c r="M667" s="245"/>
      <c r="N667" s="242">
        <v>50</v>
      </c>
      <c r="O667" s="196">
        <f t="shared" si="72"/>
        <v>5.3475935828877004E-2</v>
      </c>
      <c r="P667" s="173">
        <f t="shared" si="73"/>
        <v>945</v>
      </c>
      <c r="Q667" s="174">
        <f t="shared" si="74"/>
        <v>885</v>
      </c>
      <c r="R667" s="174">
        <f t="shared" si="75"/>
        <v>50</v>
      </c>
      <c r="S667" s="188">
        <f t="shared" si="76"/>
        <v>5.3475935828877004E-2</v>
      </c>
      <c r="T667" s="248"/>
    </row>
    <row r="668" spans="1:20" ht="43" x14ac:dyDescent="0.2">
      <c r="A668" s="186" t="s">
        <v>417</v>
      </c>
      <c r="B668" s="255" t="s">
        <v>533</v>
      </c>
      <c r="C668" s="256" t="s">
        <v>47</v>
      </c>
      <c r="D668" s="168"/>
      <c r="E668" s="169"/>
      <c r="F668" s="169"/>
      <c r="G668" s="169"/>
      <c r="H668" s="193" t="str">
        <f t="shared" si="70"/>
        <v/>
      </c>
      <c r="I668" s="241">
        <v>1867</v>
      </c>
      <c r="J668" s="242">
        <v>952</v>
      </c>
      <c r="K668" s="242">
        <v>168</v>
      </c>
      <c r="L668" s="180">
        <f t="shared" si="71"/>
        <v>0.17647058823529413</v>
      </c>
      <c r="M668" s="245"/>
      <c r="N668" s="242">
        <v>89</v>
      </c>
      <c r="O668" s="196">
        <f t="shared" si="72"/>
        <v>8.5494716618635933E-2</v>
      </c>
      <c r="P668" s="173">
        <f t="shared" si="73"/>
        <v>1867</v>
      </c>
      <c r="Q668" s="174">
        <f t="shared" si="74"/>
        <v>952</v>
      </c>
      <c r="R668" s="174">
        <f t="shared" si="75"/>
        <v>89</v>
      </c>
      <c r="S668" s="188">
        <f t="shared" si="76"/>
        <v>8.5494716618635933E-2</v>
      </c>
      <c r="T668" s="248"/>
    </row>
    <row r="669" spans="1:20" x14ac:dyDescent="0.2">
      <c r="A669" s="186" t="s">
        <v>417</v>
      </c>
      <c r="B669" s="255" t="s">
        <v>51</v>
      </c>
      <c r="C669" s="256" t="s">
        <v>52</v>
      </c>
      <c r="D669" s="168"/>
      <c r="E669" s="169"/>
      <c r="F669" s="169"/>
      <c r="G669" s="169"/>
      <c r="H669" s="193" t="str">
        <f t="shared" si="70"/>
        <v/>
      </c>
      <c r="I669" s="241">
        <v>3</v>
      </c>
      <c r="J669" s="242">
        <v>3</v>
      </c>
      <c r="K669" s="242">
        <v>2</v>
      </c>
      <c r="L669" s="180">
        <f t="shared" si="71"/>
        <v>0.66666666666666663</v>
      </c>
      <c r="M669" s="245"/>
      <c r="N669" s="242"/>
      <c r="O669" s="196">
        <f t="shared" si="72"/>
        <v>0</v>
      </c>
      <c r="P669" s="173">
        <f t="shared" si="73"/>
        <v>3</v>
      </c>
      <c r="Q669" s="174">
        <f t="shared" si="74"/>
        <v>3</v>
      </c>
      <c r="R669" s="174" t="str">
        <f t="shared" si="75"/>
        <v/>
      </c>
      <c r="S669" s="188" t="str">
        <f t="shared" si="76"/>
        <v/>
      </c>
      <c r="T669" s="248"/>
    </row>
    <row r="670" spans="1:20" x14ac:dyDescent="0.2">
      <c r="A670" s="186" t="s">
        <v>417</v>
      </c>
      <c r="B670" s="255" t="s">
        <v>53</v>
      </c>
      <c r="C670" s="256" t="s">
        <v>54</v>
      </c>
      <c r="D670" s="168"/>
      <c r="E670" s="169"/>
      <c r="F670" s="169"/>
      <c r="G670" s="169"/>
      <c r="H670" s="193" t="str">
        <f t="shared" si="70"/>
        <v/>
      </c>
      <c r="I670" s="241">
        <v>342</v>
      </c>
      <c r="J670" s="242">
        <v>267</v>
      </c>
      <c r="K670" s="242">
        <v>113</v>
      </c>
      <c r="L670" s="180">
        <f t="shared" si="71"/>
        <v>0.42322097378277151</v>
      </c>
      <c r="M670" s="245"/>
      <c r="N670" s="242">
        <v>75</v>
      </c>
      <c r="O670" s="196">
        <f t="shared" si="72"/>
        <v>0.21929824561403508</v>
      </c>
      <c r="P670" s="173">
        <f t="shared" si="73"/>
        <v>342</v>
      </c>
      <c r="Q670" s="174">
        <f t="shared" si="74"/>
        <v>267</v>
      </c>
      <c r="R670" s="174">
        <f t="shared" si="75"/>
        <v>75</v>
      </c>
      <c r="S670" s="188">
        <f t="shared" si="76"/>
        <v>0.21929824561403508</v>
      </c>
      <c r="T670" s="248"/>
    </row>
    <row r="671" spans="1:20" x14ac:dyDescent="0.2">
      <c r="A671" s="186" t="s">
        <v>417</v>
      </c>
      <c r="B671" s="255" t="s">
        <v>55</v>
      </c>
      <c r="C671" s="256" t="s">
        <v>56</v>
      </c>
      <c r="D671" s="168"/>
      <c r="E671" s="169"/>
      <c r="F671" s="169"/>
      <c r="G671" s="169"/>
      <c r="H671" s="193" t="str">
        <f t="shared" si="70"/>
        <v/>
      </c>
      <c r="I671" s="241">
        <v>1526</v>
      </c>
      <c r="J671" s="242">
        <v>1123</v>
      </c>
      <c r="K671" s="242">
        <v>651</v>
      </c>
      <c r="L671" s="180">
        <f t="shared" si="71"/>
        <v>0.57969723953695462</v>
      </c>
      <c r="M671" s="245">
        <v>10</v>
      </c>
      <c r="N671" s="242">
        <v>373</v>
      </c>
      <c r="O671" s="196">
        <f t="shared" si="72"/>
        <v>0.24767596281540505</v>
      </c>
      <c r="P671" s="173">
        <f t="shared" si="73"/>
        <v>1526</v>
      </c>
      <c r="Q671" s="174">
        <f t="shared" si="74"/>
        <v>1133</v>
      </c>
      <c r="R671" s="174">
        <f t="shared" si="75"/>
        <v>373</v>
      </c>
      <c r="S671" s="188">
        <f t="shared" si="76"/>
        <v>0.24767596281540505</v>
      </c>
      <c r="T671" s="248"/>
    </row>
    <row r="672" spans="1:20" x14ac:dyDescent="0.2">
      <c r="A672" s="186" t="s">
        <v>417</v>
      </c>
      <c r="B672" s="255" t="s">
        <v>63</v>
      </c>
      <c r="C672" s="256" t="s">
        <v>269</v>
      </c>
      <c r="D672" s="168"/>
      <c r="E672" s="169"/>
      <c r="F672" s="169"/>
      <c r="G672" s="169"/>
      <c r="H672" s="193" t="str">
        <f t="shared" si="70"/>
        <v/>
      </c>
      <c r="I672" s="241">
        <v>3425</v>
      </c>
      <c r="J672" s="242">
        <v>3183</v>
      </c>
      <c r="K672" s="242">
        <v>1478</v>
      </c>
      <c r="L672" s="180">
        <f t="shared" si="71"/>
        <v>0.46434181589695256</v>
      </c>
      <c r="M672" s="245"/>
      <c r="N672" s="242">
        <v>234</v>
      </c>
      <c r="O672" s="196">
        <f t="shared" si="72"/>
        <v>6.8481123792800705E-2</v>
      </c>
      <c r="P672" s="173">
        <f t="shared" si="73"/>
        <v>3425</v>
      </c>
      <c r="Q672" s="174">
        <f t="shared" si="74"/>
        <v>3183</v>
      </c>
      <c r="R672" s="174">
        <f t="shared" si="75"/>
        <v>234</v>
      </c>
      <c r="S672" s="188">
        <f t="shared" si="76"/>
        <v>6.8481123792800705E-2</v>
      </c>
      <c r="T672" s="248"/>
    </row>
    <row r="673" spans="1:20" x14ac:dyDescent="0.2">
      <c r="A673" s="186" t="s">
        <v>417</v>
      </c>
      <c r="B673" s="255" t="s">
        <v>63</v>
      </c>
      <c r="C673" s="256" t="s">
        <v>64</v>
      </c>
      <c r="D673" s="168">
        <v>1</v>
      </c>
      <c r="E673" s="169"/>
      <c r="F673" s="169"/>
      <c r="G673" s="169"/>
      <c r="H673" s="193" t="str">
        <f t="shared" si="70"/>
        <v/>
      </c>
      <c r="I673" s="241">
        <v>6231</v>
      </c>
      <c r="J673" s="242">
        <v>5442</v>
      </c>
      <c r="K673" s="242">
        <v>2677</v>
      </c>
      <c r="L673" s="180">
        <f t="shared" si="71"/>
        <v>0.49191473722895995</v>
      </c>
      <c r="M673" s="245">
        <v>9</v>
      </c>
      <c r="N673" s="242">
        <v>748</v>
      </c>
      <c r="O673" s="196">
        <f t="shared" si="72"/>
        <v>0.12066462332634297</v>
      </c>
      <c r="P673" s="173">
        <f t="shared" si="73"/>
        <v>6232</v>
      </c>
      <c r="Q673" s="174">
        <f t="shared" si="74"/>
        <v>5451</v>
      </c>
      <c r="R673" s="174">
        <f t="shared" si="75"/>
        <v>748</v>
      </c>
      <c r="S673" s="188">
        <f t="shared" si="76"/>
        <v>0.12066462332634297</v>
      </c>
      <c r="T673" s="248"/>
    </row>
    <row r="674" spans="1:20" x14ac:dyDescent="0.2">
      <c r="A674" s="186" t="s">
        <v>417</v>
      </c>
      <c r="B674" s="255" t="s">
        <v>67</v>
      </c>
      <c r="C674" s="256" t="s">
        <v>68</v>
      </c>
      <c r="D674" s="168"/>
      <c r="E674" s="169"/>
      <c r="F674" s="169"/>
      <c r="G674" s="169"/>
      <c r="H674" s="193" t="str">
        <f t="shared" si="70"/>
        <v/>
      </c>
      <c r="I674" s="241">
        <v>1410</v>
      </c>
      <c r="J674" s="242">
        <v>1028</v>
      </c>
      <c r="K674" s="242">
        <v>243</v>
      </c>
      <c r="L674" s="180">
        <f t="shared" si="71"/>
        <v>0.23638132295719844</v>
      </c>
      <c r="M674" s="245"/>
      <c r="N674" s="242">
        <v>288</v>
      </c>
      <c r="O674" s="196">
        <f t="shared" si="72"/>
        <v>0.21884498480243161</v>
      </c>
      <c r="P674" s="173">
        <f t="shared" si="73"/>
        <v>1410</v>
      </c>
      <c r="Q674" s="174">
        <f t="shared" si="74"/>
        <v>1028</v>
      </c>
      <c r="R674" s="174">
        <f t="shared" si="75"/>
        <v>288</v>
      </c>
      <c r="S674" s="188">
        <f t="shared" si="76"/>
        <v>0.21884498480243161</v>
      </c>
      <c r="T674" s="248"/>
    </row>
    <row r="675" spans="1:20" x14ac:dyDescent="0.2">
      <c r="A675" s="186" t="s">
        <v>417</v>
      </c>
      <c r="B675" s="255" t="s">
        <v>69</v>
      </c>
      <c r="C675" s="256" t="s">
        <v>70</v>
      </c>
      <c r="D675" s="168"/>
      <c r="E675" s="169"/>
      <c r="F675" s="169"/>
      <c r="G675" s="169"/>
      <c r="H675" s="193" t="str">
        <f t="shared" si="70"/>
        <v/>
      </c>
      <c r="I675" s="241">
        <v>3</v>
      </c>
      <c r="J675" s="242">
        <v>2</v>
      </c>
      <c r="K675" s="242">
        <v>1</v>
      </c>
      <c r="L675" s="180">
        <f t="shared" si="71"/>
        <v>0.5</v>
      </c>
      <c r="M675" s="245">
        <v>1</v>
      </c>
      <c r="N675" s="242"/>
      <c r="O675" s="196">
        <f t="shared" si="72"/>
        <v>0</v>
      </c>
      <c r="P675" s="173">
        <f t="shared" si="73"/>
        <v>3</v>
      </c>
      <c r="Q675" s="174">
        <f t="shared" si="74"/>
        <v>3</v>
      </c>
      <c r="R675" s="174" t="str">
        <f t="shared" si="75"/>
        <v/>
      </c>
      <c r="S675" s="188" t="str">
        <f t="shared" si="76"/>
        <v/>
      </c>
      <c r="T675" s="248"/>
    </row>
    <row r="676" spans="1:20" x14ac:dyDescent="0.2">
      <c r="A676" s="186" t="s">
        <v>417</v>
      </c>
      <c r="B676" s="255" t="s">
        <v>72</v>
      </c>
      <c r="C676" s="256" t="s">
        <v>244</v>
      </c>
      <c r="D676" s="168"/>
      <c r="E676" s="169"/>
      <c r="F676" s="169"/>
      <c r="G676" s="169"/>
      <c r="H676" s="193" t="str">
        <f t="shared" si="70"/>
        <v/>
      </c>
      <c r="I676" s="241">
        <v>19</v>
      </c>
      <c r="J676" s="242">
        <v>16</v>
      </c>
      <c r="K676" s="242">
        <v>15</v>
      </c>
      <c r="L676" s="180">
        <f t="shared" si="71"/>
        <v>0.9375</v>
      </c>
      <c r="M676" s="245"/>
      <c r="N676" s="242"/>
      <c r="O676" s="196">
        <f t="shared" si="72"/>
        <v>0</v>
      </c>
      <c r="P676" s="173">
        <f t="shared" si="73"/>
        <v>19</v>
      </c>
      <c r="Q676" s="174">
        <f t="shared" si="74"/>
        <v>16</v>
      </c>
      <c r="R676" s="174" t="str">
        <f t="shared" si="75"/>
        <v/>
      </c>
      <c r="S676" s="188" t="str">
        <f t="shared" si="76"/>
        <v/>
      </c>
      <c r="T676" s="248"/>
    </row>
    <row r="677" spans="1:20" x14ac:dyDescent="0.2">
      <c r="A677" s="186" t="s">
        <v>417</v>
      </c>
      <c r="B677" s="255" t="s">
        <v>74</v>
      </c>
      <c r="C677" s="256" t="s">
        <v>75</v>
      </c>
      <c r="D677" s="168"/>
      <c r="E677" s="169"/>
      <c r="F677" s="169"/>
      <c r="G677" s="169"/>
      <c r="H677" s="193" t="str">
        <f t="shared" si="70"/>
        <v/>
      </c>
      <c r="I677" s="241">
        <v>36</v>
      </c>
      <c r="J677" s="242">
        <v>29</v>
      </c>
      <c r="K677" s="242">
        <v>8</v>
      </c>
      <c r="L677" s="180">
        <f t="shared" si="71"/>
        <v>0.27586206896551724</v>
      </c>
      <c r="M677" s="245">
        <v>4</v>
      </c>
      <c r="N677" s="242">
        <v>1</v>
      </c>
      <c r="O677" s="196">
        <f t="shared" si="72"/>
        <v>2.9411764705882353E-2</v>
      </c>
      <c r="P677" s="173">
        <f t="shared" si="73"/>
        <v>36</v>
      </c>
      <c r="Q677" s="174">
        <f t="shared" si="74"/>
        <v>33</v>
      </c>
      <c r="R677" s="174">
        <f t="shared" si="75"/>
        <v>1</v>
      </c>
      <c r="S677" s="188">
        <f t="shared" si="76"/>
        <v>2.9411764705882353E-2</v>
      </c>
      <c r="T677" s="248"/>
    </row>
    <row r="678" spans="1:20" x14ac:dyDescent="0.2">
      <c r="A678" s="186" t="s">
        <v>417</v>
      </c>
      <c r="B678" s="255" t="s">
        <v>76</v>
      </c>
      <c r="C678" s="256" t="s">
        <v>396</v>
      </c>
      <c r="D678" s="168"/>
      <c r="E678" s="169"/>
      <c r="F678" s="169"/>
      <c r="G678" s="169"/>
      <c r="H678" s="193" t="str">
        <f t="shared" si="70"/>
        <v/>
      </c>
      <c r="I678" s="241">
        <v>3</v>
      </c>
      <c r="J678" s="242">
        <v>2</v>
      </c>
      <c r="K678" s="242"/>
      <c r="L678" s="180">
        <f t="shared" si="71"/>
        <v>0</v>
      </c>
      <c r="M678" s="245"/>
      <c r="N678" s="242"/>
      <c r="O678" s="196">
        <f t="shared" si="72"/>
        <v>0</v>
      </c>
      <c r="P678" s="173">
        <f t="shared" si="73"/>
        <v>3</v>
      </c>
      <c r="Q678" s="174">
        <f t="shared" si="74"/>
        <v>2</v>
      </c>
      <c r="R678" s="174" t="str">
        <f t="shared" si="75"/>
        <v/>
      </c>
      <c r="S678" s="188" t="str">
        <f t="shared" si="76"/>
        <v/>
      </c>
      <c r="T678" s="248"/>
    </row>
    <row r="679" spans="1:20" x14ac:dyDescent="0.2">
      <c r="A679" s="186" t="s">
        <v>417</v>
      </c>
      <c r="B679" s="255" t="s">
        <v>530</v>
      </c>
      <c r="C679" s="256" t="s">
        <v>87</v>
      </c>
      <c r="D679" s="168"/>
      <c r="E679" s="169"/>
      <c r="F679" s="169"/>
      <c r="G679" s="169"/>
      <c r="H679" s="193" t="str">
        <f t="shared" si="70"/>
        <v/>
      </c>
      <c r="I679" s="241">
        <v>212</v>
      </c>
      <c r="J679" s="242">
        <v>212</v>
      </c>
      <c r="K679" s="242">
        <v>84</v>
      </c>
      <c r="L679" s="180">
        <f t="shared" si="71"/>
        <v>0.39622641509433965</v>
      </c>
      <c r="M679" s="245"/>
      <c r="N679" s="242"/>
      <c r="O679" s="196">
        <f t="shared" si="72"/>
        <v>0</v>
      </c>
      <c r="P679" s="173">
        <f t="shared" si="73"/>
        <v>212</v>
      </c>
      <c r="Q679" s="174">
        <f t="shared" si="74"/>
        <v>212</v>
      </c>
      <c r="R679" s="174" t="str">
        <f t="shared" si="75"/>
        <v/>
      </c>
      <c r="S679" s="188" t="str">
        <f t="shared" si="76"/>
        <v/>
      </c>
      <c r="T679" s="248"/>
    </row>
    <row r="680" spans="1:20" x14ac:dyDescent="0.2">
      <c r="A680" s="186" t="s">
        <v>417</v>
      </c>
      <c r="B680" s="255" t="s">
        <v>90</v>
      </c>
      <c r="C680" s="256" t="s">
        <v>91</v>
      </c>
      <c r="D680" s="168"/>
      <c r="E680" s="169"/>
      <c r="F680" s="169"/>
      <c r="G680" s="169"/>
      <c r="H680" s="193" t="str">
        <f t="shared" si="70"/>
        <v/>
      </c>
      <c r="I680" s="241">
        <v>27457</v>
      </c>
      <c r="J680" s="242">
        <v>17137</v>
      </c>
      <c r="K680" s="242">
        <v>8049</v>
      </c>
      <c r="L680" s="180">
        <f t="shared" si="71"/>
        <v>0.46968547587092258</v>
      </c>
      <c r="M680" s="245">
        <v>5</v>
      </c>
      <c r="N680" s="242">
        <v>9118</v>
      </c>
      <c r="O680" s="196">
        <f t="shared" si="72"/>
        <v>0.34722010662604724</v>
      </c>
      <c r="P680" s="173">
        <f t="shared" si="73"/>
        <v>27457</v>
      </c>
      <c r="Q680" s="174">
        <f t="shared" si="74"/>
        <v>17142</v>
      </c>
      <c r="R680" s="174">
        <f t="shared" si="75"/>
        <v>9118</v>
      </c>
      <c r="S680" s="188">
        <f t="shared" si="76"/>
        <v>0.34722010662604724</v>
      </c>
      <c r="T680" s="248"/>
    </row>
    <row r="681" spans="1:20" x14ac:dyDescent="0.2">
      <c r="A681" s="186" t="s">
        <v>417</v>
      </c>
      <c r="B681" s="255" t="s">
        <v>96</v>
      </c>
      <c r="C681" s="256" t="s">
        <v>97</v>
      </c>
      <c r="D681" s="168"/>
      <c r="E681" s="169"/>
      <c r="F681" s="169"/>
      <c r="G681" s="169"/>
      <c r="H681" s="193" t="str">
        <f t="shared" si="70"/>
        <v/>
      </c>
      <c r="I681" s="241">
        <v>2749</v>
      </c>
      <c r="J681" s="242">
        <v>2719</v>
      </c>
      <c r="K681" s="242">
        <v>1447</v>
      </c>
      <c r="L681" s="180">
        <f t="shared" si="71"/>
        <v>0.53218094887826406</v>
      </c>
      <c r="M681" s="245">
        <v>1</v>
      </c>
      <c r="N681" s="242">
        <v>17</v>
      </c>
      <c r="O681" s="196">
        <f t="shared" si="72"/>
        <v>6.2111801242236021E-3</v>
      </c>
      <c r="P681" s="173">
        <f t="shared" si="73"/>
        <v>2749</v>
      </c>
      <c r="Q681" s="174">
        <f t="shared" si="74"/>
        <v>2720</v>
      </c>
      <c r="R681" s="174">
        <f t="shared" si="75"/>
        <v>17</v>
      </c>
      <c r="S681" s="188">
        <f t="shared" si="76"/>
        <v>6.2111801242236021E-3</v>
      </c>
      <c r="T681" s="248"/>
    </row>
    <row r="682" spans="1:20" x14ac:dyDescent="0.2">
      <c r="A682" s="186" t="s">
        <v>417</v>
      </c>
      <c r="B682" s="255" t="s">
        <v>532</v>
      </c>
      <c r="C682" s="256" t="s">
        <v>98</v>
      </c>
      <c r="D682" s="168"/>
      <c r="E682" s="169"/>
      <c r="F682" s="169"/>
      <c r="G682" s="169"/>
      <c r="H682" s="193" t="str">
        <f t="shared" si="70"/>
        <v/>
      </c>
      <c r="I682" s="241">
        <v>3301</v>
      </c>
      <c r="J682" s="242">
        <v>2219</v>
      </c>
      <c r="K682" s="242">
        <v>383</v>
      </c>
      <c r="L682" s="180">
        <f t="shared" si="71"/>
        <v>0.17260027039206849</v>
      </c>
      <c r="M682" s="245">
        <v>4</v>
      </c>
      <c r="N682" s="242">
        <v>1017</v>
      </c>
      <c r="O682" s="196">
        <f t="shared" si="72"/>
        <v>0.31388888888888888</v>
      </c>
      <c r="P682" s="173">
        <f t="shared" si="73"/>
        <v>3301</v>
      </c>
      <c r="Q682" s="174">
        <f t="shared" si="74"/>
        <v>2223</v>
      </c>
      <c r="R682" s="174">
        <f t="shared" si="75"/>
        <v>1017</v>
      </c>
      <c r="S682" s="188">
        <f t="shared" si="76"/>
        <v>0.31388888888888888</v>
      </c>
      <c r="T682" s="248"/>
    </row>
    <row r="683" spans="1:20" x14ac:dyDescent="0.2">
      <c r="A683" s="186" t="s">
        <v>417</v>
      </c>
      <c r="B683" s="255" t="s">
        <v>99</v>
      </c>
      <c r="C683" s="256" t="s">
        <v>492</v>
      </c>
      <c r="D683" s="168"/>
      <c r="E683" s="169"/>
      <c r="F683" s="169"/>
      <c r="G683" s="169"/>
      <c r="H683" s="193" t="str">
        <f t="shared" si="70"/>
        <v/>
      </c>
      <c r="I683" s="241">
        <v>1087</v>
      </c>
      <c r="J683" s="242">
        <v>892</v>
      </c>
      <c r="K683" s="242">
        <v>243</v>
      </c>
      <c r="L683" s="180">
        <f t="shared" si="71"/>
        <v>0.27242152466367714</v>
      </c>
      <c r="M683" s="245">
        <v>11</v>
      </c>
      <c r="N683" s="242">
        <v>161</v>
      </c>
      <c r="O683" s="196">
        <f t="shared" si="72"/>
        <v>0.15131578947368421</v>
      </c>
      <c r="P683" s="173">
        <f t="shared" si="73"/>
        <v>1087</v>
      </c>
      <c r="Q683" s="174">
        <f t="shared" si="74"/>
        <v>903</v>
      </c>
      <c r="R683" s="174">
        <f t="shared" si="75"/>
        <v>161</v>
      </c>
      <c r="S683" s="188">
        <f t="shared" si="76"/>
        <v>0.15131578947368421</v>
      </c>
      <c r="T683" s="248"/>
    </row>
    <row r="684" spans="1:20" x14ac:dyDescent="0.2">
      <c r="A684" s="186" t="s">
        <v>417</v>
      </c>
      <c r="B684" s="255" t="s">
        <v>99</v>
      </c>
      <c r="C684" s="256" t="s">
        <v>100</v>
      </c>
      <c r="D684" s="168"/>
      <c r="E684" s="169"/>
      <c r="F684" s="169"/>
      <c r="G684" s="169"/>
      <c r="H684" s="193" t="str">
        <f t="shared" si="70"/>
        <v/>
      </c>
      <c r="I684" s="241">
        <v>1522</v>
      </c>
      <c r="J684" s="242">
        <v>1193</v>
      </c>
      <c r="K684" s="242">
        <v>266</v>
      </c>
      <c r="L684" s="180">
        <f t="shared" si="71"/>
        <v>0.22296730930427494</v>
      </c>
      <c r="M684" s="245">
        <v>3</v>
      </c>
      <c r="N684" s="242">
        <v>280</v>
      </c>
      <c r="O684" s="196">
        <f t="shared" si="72"/>
        <v>0.18970189701897019</v>
      </c>
      <c r="P684" s="173">
        <f t="shared" si="73"/>
        <v>1522</v>
      </c>
      <c r="Q684" s="174">
        <f t="shared" si="74"/>
        <v>1196</v>
      </c>
      <c r="R684" s="174">
        <f t="shared" si="75"/>
        <v>280</v>
      </c>
      <c r="S684" s="188">
        <f t="shared" si="76"/>
        <v>0.18970189701897019</v>
      </c>
      <c r="T684" s="248"/>
    </row>
    <row r="685" spans="1:20" x14ac:dyDescent="0.2">
      <c r="A685" s="186" t="s">
        <v>417</v>
      </c>
      <c r="B685" s="255" t="s">
        <v>101</v>
      </c>
      <c r="C685" s="256" t="s">
        <v>102</v>
      </c>
      <c r="D685" s="168"/>
      <c r="E685" s="169"/>
      <c r="F685" s="169"/>
      <c r="G685" s="169"/>
      <c r="H685" s="193" t="str">
        <f t="shared" si="70"/>
        <v/>
      </c>
      <c r="I685" s="241">
        <v>910</v>
      </c>
      <c r="J685" s="242">
        <v>907</v>
      </c>
      <c r="K685" s="242">
        <v>687</v>
      </c>
      <c r="L685" s="180">
        <f t="shared" si="71"/>
        <v>0.75744211686879825</v>
      </c>
      <c r="M685" s="245"/>
      <c r="N685" s="242"/>
      <c r="O685" s="196">
        <f t="shared" si="72"/>
        <v>0</v>
      </c>
      <c r="P685" s="173">
        <f t="shared" si="73"/>
        <v>910</v>
      </c>
      <c r="Q685" s="174">
        <f t="shared" si="74"/>
        <v>907</v>
      </c>
      <c r="R685" s="174" t="str">
        <f t="shared" si="75"/>
        <v/>
      </c>
      <c r="S685" s="188" t="str">
        <f t="shared" si="76"/>
        <v/>
      </c>
      <c r="T685" s="248"/>
    </row>
    <row r="686" spans="1:20" x14ac:dyDescent="0.2">
      <c r="A686" s="186" t="s">
        <v>417</v>
      </c>
      <c r="B686" s="255" t="s">
        <v>103</v>
      </c>
      <c r="C686" s="256" t="s">
        <v>283</v>
      </c>
      <c r="D686" s="168"/>
      <c r="E686" s="169"/>
      <c r="F686" s="169"/>
      <c r="G686" s="169"/>
      <c r="H686" s="193" t="str">
        <f t="shared" si="70"/>
        <v/>
      </c>
      <c r="I686" s="241">
        <v>2306</v>
      </c>
      <c r="J686" s="242">
        <v>2110</v>
      </c>
      <c r="K686" s="242">
        <v>688</v>
      </c>
      <c r="L686" s="180">
        <f t="shared" si="71"/>
        <v>0.32606635071090045</v>
      </c>
      <c r="M686" s="245">
        <v>6</v>
      </c>
      <c r="N686" s="242">
        <v>59</v>
      </c>
      <c r="O686" s="196">
        <f t="shared" si="72"/>
        <v>2.7126436781609194E-2</v>
      </c>
      <c r="P686" s="173">
        <f t="shared" si="73"/>
        <v>2306</v>
      </c>
      <c r="Q686" s="174">
        <f t="shared" si="74"/>
        <v>2116</v>
      </c>
      <c r="R686" s="174">
        <f t="shared" si="75"/>
        <v>59</v>
      </c>
      <c r="S686" s="188">
        <f t="shared" si="76"/>
        <v>2.7126436781609194E-2</v>
      </c>
      <c r="T686" s="248"/>
    </row>
    <row r="687" spans="1:20" x14ac:dyDescent="0.2">
      <c r="A687" s="186" t="s">
        <v>417</v>
      </c>
      <c r="B687" s="255" t="s">
        <v>103</v>
      </c>
      <c r="C687" s="256" t="s">
        <v>104</v>
      </c>
      <c r="D687" s="168"/>
      <c r="E687" s="169"/>
      <c r="F687" s="169"/>
      <c r="G687" s="169"/>
      <c r="H687" s="193" t="str">
        <f t="shared" si="70"/>
        <v/>
      </c>
      <c r="I687" s="241">
        <v>478</v>
      </c>
      <c r="J687" s="242">
        <v>469</v>
      </c>
      <c r="K687" s="242">
        <v>70</v>
      </c>
      <c r="L687" s="180">
        <f t="shared" si="71"/>
        <v>0.14925373134328357</v>
      </c>
      <c r="M687" s="245"/>
      <c r="N687" s="242">
        <v>8</v>
      </c>
      <c r="O687" s="196">
        <f t="shared" si="72"/>
        <v>1.6771488469601678E-2</v>
      </c>
      <c r="P687" s="173">
        <f t="shared" si="73"/>
        <v>478</v>
      </c>
      <c r="Q687" s="174">
        <f t="shared" si="74"/>
        <v>469</v>
      </c>
      <c r="R687" s="174">
        <f t="shared" si="75"/>
        <v>8</v>
      </c>
      <c r="S687" s="188">
        <f t="shared" si="76"/>
        <v>1.6771488469601678E-2</v>
      </c>
      <c r="T687" s="248"/>
    </row>
    <row r="688" spans="1:20" x14ac:dyDescent="0.2">
      <c r="A688" s="186" t="s">
        <v>417</v>
      </c>
      <c r="B688" s="255" t="s">
        <v>105</v>
      </c>
      <c r="C688" s="256" t="s">
        <v>284</v>
      </c>
      <c r="D688" s="168"/>
      <c r="E688" s="169"/>
      <c r="F688" s="169"/>
      <c r="G688" s="169"/>
      <c r="H688" s="193" t="str">
        <f t="shared" si="70"/>
        <v/>
      </c>
      <c r="I688" s="241">
        <v>11</v>
      </c>
      <c r="J688" s="242">
        <v>11</v>
      </c>
      <c r="K688" s="242">
        <v>5</v>
      </c>
      <c r="L688" s="180">
        <f t="shared" si="71"/>
        <v>0.45454545454545453</v>
      </c>
      <c r="M688" s="245"/>
      <c r="N688" s="242"/>
      <c r="O688" s="196">
        <f t="shared" si="72"/>
        <v>0</v>
      </c>
      <c r="P688" s="173">
        <f t="shared" si="73"/>
        <v>11</v>
      </c>
      <c r="Q688" s="174">
        <f t="shared" si="74"/>
        <v>11</v>
      </c>
      <c r="R688" s="174" t="str">
        <f t="shared" si="75"/>
        <v/>
      </c>
      <c r="S688" s="188" t="str">
        <f t="shared" si="76"/>
        <v/>
      </c>
      <c r="T688" s="248"/>
    </row>
    <row r="689" spans="1:20" x14ac:dyDescent="0.2">
      <c r="A689" s="186" t="s">
        <v>417</v>
      </c>
      <c r="B689" s="255" t="s">
        <v>108</v>
      </c>
      <c r="C689" s="256" t="s">
        <v>109</v>
      </c>
      <c r="D689" s="168"/>
      <c r="E689" s="169"/>
      <c r="F689" s="169"/>
      <c r="G689" s="169"/>
      <c r="H689" s="193" t="str">
        <f t="shared" si="70"/>
        <v/>
      </c>
      <c r="I689" s="241">
        <v>146</v>
      </c>
      <c r="J689" s="242">
        <v>137</v>
      </c>
      <c r="K689" s="242">
        <v>25</v>
      </c>
      <c r="L689" s="180">
        <f t="shared" si="71"/>
        <v>0.18248175182481752</v>
      </c>
      <c r="M689" s="245"/>
      <c r="N689" s="242">
        <v>7</v>
      </c>
      <c r="O689" s="196">
        <f t="shared" si="72"/>
        <v>4.8611111111111112E-2</v>
      </c>
      <c r="P689" s="173">
        <f t="shared" si="73"/>
        <v>146</v>
      </c>
      <c r="Q689" s="174">
        <f t="shared" si="74"/>
        <v>137</v>
      </c>
      <c r="R689" s="174">
        <f t="shared" si="75"/>
        <v>7</v>
      </c>
      <c r="S689" s="188">
        <f t="shared" si="76"/>
        <v>4.8611111111111112E-2</v>
      </c>
      <c r="T689" s="248"/>
    </row>
    <row r="690" spans="1:20" x14ac:dyDescent="0.2">
      <c r="A690" s="186" t="s">
        <v>417</v>
      </c>
      <c r="B690" s="255" t="s">
        <v>110</v>
      </c>
      <c r="C690" s="256" t="s">
        <v>111</v>
      </c>
      <c r="D690" s="168"/>
      <c r="E690" s="169"/>
      <c r="F690" s="169"/>
      <c r="G690" s="169"/>
      <c r="H690" s="193" t="str">
        <f t="shared" si="70"/>
        <v/>
      </c>
      <c r="I690" s="241">
        <v>6951</v>
      </c>
      <c r="J690" s="242">
        <v>5749</v>
      </c>
      <c r="K690" s="242">
        <v>4183</v>
      </c>
      <c r="L690" s="180">
        <f t="shared" si="71"/>
        <v>0.72760480083492785</v>
      </c>
      <c r="M690" s="245">
        <v>22</v>
      </c>
      <c r="N690" s="242">
        <v>934</v>
      </c>
      <c r="O690" s="196">
        <f t="shared" si="72"/>
        <v>0.13929903057419835</v>
      </c>
      <c r="P690" s="173">
        <f t="shared" si="73"/>
        <v>6951</v>
      </c>
      <c r="Q690" s="174">
        <f t="shared" si="74"/>
        <v>5771</v>
      </c>
      <c r="R690" s="174">
        <f t="shared" si="75"/>
        <v>934</v>
      </c>
      <c r="S690" s="188">
        <f t="shared" si="76"/>
        <v>0.13929903057419835</v>
      </c>
      <c r="T690" s="248"/>
    </row>
    <row r="691" spans="1:20" x14ac:dyDescent="0.2">
      <c r="A691" s="186" t="s">
        <v>417</v>
      </c>
      <c r="B691" s="255" t="s">
        <v>112</v>
      </c>
      <c r="C691" s="256" t="s">
        <v>549</v>
      </c>
      <c r="D691" s="168"/>
      <c r="E691" s="169"/>
      <c r="F691" s="169"/>
      <c r="G691" s="169"/>
      <c r="H691" s="193" t="str">
        <f t="shared" si="70"/>
        <v/>
      </c>
      <c r="I691" s="241">
        <v>7988</v>
      </c>
      <c r="J691" s="242">
        <v>7788</v>
      </c>
      <c r="K691" s="242">
        <v>3014</v>
      </c>
      <c r="L691" s="180">
        <f t="shared" si="71"/>
        <v>0.38700564971751411</v>
      </c>
      <c r="M691" s="245">
        <v>3</v>
      </c>
      <c r="N691" s="242">
        <v>171</v>
      </c>
      <c r="O691" s="196">
        <f t="shared" si="72"/>
        <v>2.1477015825169556E-2</v>
      </c>
      <c r="P691" s="173">
        <f t="shared" si="73"/>
        <v>7988</v>
      </c>
      <c r="Q691" s="174">
        <f t="shared" si="74"/>
        <v>7791</v>
      </c>
      <c r="R691" s="174">
        <f t="shared" si="75"/>
        <v>171</v>
      </c>
      <c r="S691" s="188">
        <f t="shared" si="76"/>
        <v>2.1477015825169556E-2</v>
      </c>
      <c r="T691" s="248"/>
    </row>
    <row r="692" spans="1:20" x14ac:dyDescent="0.2">
      <c r="A692" s="186" t="s">
        <v>417</v>
      </c>
      <c r="B692" s="255" t="s">
        <v>114</v>
      </c>
      <c r="C692" s="256" t="s">
        <v>115</v>
      </c>
      <c r="D692" s="168"/>
      <c r="E692" s="169"/>
      <c r="F692" s="169"/>
      <c r="G692" s="169"/>
      <c r="H692" s="193" t="str">
        <f t="shared" si="70"/>
        <v/>
      </c>
      <c r="I692" s="241">
        <v>1218</v>
      </c>
      <c r="J692" s="242">
        <v>1068</v>
      </c>
      <c r="K692" s="242">
        <v>262</v>
      </c>
      <c r="L692" s="180">
        <f t="shared" si="71"/>
        <v>0.24531835205992508</v>
      </c>
      <c r="M692" s="245">
        <v>3</v>
      </c>
      <c r="N692" s="242">
        <v>120</v>
      </c>
      <c r="O692" s="196">
        <f t="shared" si="72"/>
        <v>0.10075566750629723</v>
      </c>
      <c r="P692" s="173">
        <f t="shared" si="73"/>
        <v>1218</v>
      </c>
      <c r="Q692" s="174">
        <f t="shared" si="74"/>
        <v>1071</v>
      </c>
      <c r="R692" s="174">
        <f t="shared" si="75"/>
        <v>120</v>
      </c>
      <c r="S692" s="188">
        <f t="shared" si="76"/>
        <v>0.10075566750629723</v>
      </c>
      <c r="T692" s="248"/>
    </row>
    <row r="693" spans="1:20" x14ac:dyDescent="0.2">
      <c r="A693" s="186" t="s">
        <v>417</v>
      </c>
      <c r="B693" s="255" t="s">
        <v>117</v>
      </c>
      <c r="C693" s="256" t="s">
        <v>118</v>
      </c>
      <c r="D693" s="168"/>
      <c r="E693" s="169"/>
      <c r="F693" s="169"/>
      <c r="G693" s="169"/>
      <c r="H693" s="193" t="str">
        <f t="shared" si="70"/>
        <v/>
      </c>
      <c r="I693" s="241">
        <v>9215</v>
      </c>
      <c r="J693" s="242">
        <v>302</v>
      </c>
      <c r="K693" s="242">
        <v>217</v>
      </c>
      <c r="L693" s="180">
        <f t="shared" si="71"/>
        <v>0.7185430463576159</v>
      </c>
      <c r="M693" s="245">
        <v>8395</v>
      </c>
      <c r="N693" s="242">
        <v>502</v>
      </c>
      <c r="O693" s="196">
        <f t="shared" si="72"/>
        <v>5.4571149037938908E-2</v>
      </c>
      <c r="P693" s="173">
        <f t="shared" si="73"/>
        <v>9215</v>
      </c>
      <c r="Q693" s="174">
        <f t="shared" si="74"/>
        <v>8697</v>
      </c>
      <c r="R693" s="174">
        <f t="shared" si="75"/>
        <v>502</v>
      </c>
      <c r="S693" s="188">
        <f t="shared" si="76"/>
        <v>5.4571149037938908E-2</v>
      </c>
      <c r="T693" s="248"/>
    </row>
    <row r="694" spans="1:20" x14ac:dyDescent="0.2">
      <c r="A694" s="186" t="s">
        <v>417</v>
      </c>
      <c r="B694" s="255" t="s">
        <v>119</v>
      </c>
      <c r="C694" s="256" t="s">
        <v>119</v>
      </c>
      <c r="D694" s="168"/>
      <c r="E694" s="169"/>
      <c r="F694" s="169"/>
      <c r="G694" s="169"/>
      <c r="H694" s="193" t="str">
        <f t="shared" si="70"/>
        <v/>
      </c>
      <c r="I694" s="241">
        <v>5328</v>
      </c>
      <c r="J694" s="242">
        <v>4869</v>
      </c>
      <c r="K694" s="242">
        <v>4632</v>
      </c>
      <c r="L694" s="180">
        <f t="shared" si="71"/>
        <v>0.95132470733210106</v>
      </c>
      <c r="M694" s="245"/>
      <c r="N694" s="242">
        <v>378</v>
      </c>
      <c r="O694" s="196">
        <f t="shared" si="72"/>
        <v>7.2041166380789029E-2</v>
      </c>
      <c r="P694" s="173">
        <f t="shared" si="73"/>
        <v>5328</v>
      </c>
      <c r="Q694" s="174">
        <f t="shared" si="74"/>
        <v>4869</v>
      </c>
      <c r="R694" s="174">
        <f t="shared" si="75"/>
        <v>378</v>
      </c>
      <c r="S694" s="188">
        <f t="shared" si="76"/>
        <v>7.2041166380789029E-2</v>
      </c>
      <c r="T694" s="248"/>
    </row>
    <row r="695" spans="1:20" x14ac:dyDescent="0.2">
      <c r="A695" s="186" t="s">
        <v>417</v>
      </c>
      <c r="B695" s="255" t="s">
        <v>120</v>
      </c>
      <c r="C695" s="256" t="s">
        <v>121</v>
      </c>
      <c r="D695" s="168"/>
      <c r="E695" s="169"/>
      <c r="F695" s="169"/>
      <c r="G695" s="169"/>
      <c r="H695" s="193" t="str">
        <f t="shared" si="70"/>
        <v/>
      </c>
      <c r="I695" s="241">
        <v>11156</v>
      </c>
      <c r="J695" s="242">
        <v>9671</v>
      </c>
      <c r="K695" s="242">
        <v>7979</v>
      </c>
      <c r="L695" s="180">
        <f t="shared" si="71"/>
        <v>0.82504394581739215</v>
      </c>
      <c r="M695" s="245">
        <v>67</v>
      </c>
      <c r="N695" s="242">
        <v>1246</v>
      </c>
      <c r="O695" s="196">
        <f t="shared" si="72"/>
        <v>0.11343772760378733</v>
      </c>
      <c r="P695" s="173">
        <f t="shared" si="73"/>
        <v>11156</v>
      </c>
      <c r="Q695" s="174">
        <f t="shared" si="74"/>
        <v>9738</v>
      </c>
      <c r="R695" s="174">
        <f t="shared" si="75"/>
        <v>1246</v>
      </c>
      <c r="S695" s="188">
        <f t="shared" si="76"/>
        <v>0.11343772760378733</v>
      </c>
      <c r="T695" s="248"/>
    </row>
    <row r="696" spans="1:20" x14ac:dyDescent="0.2">
      <c r="A696" s="186" t="s">
        <v>417</v>
      </c>
      <c r="B696" s="255" t="s">
        <v>511</v>
      </c>
      <c r="C696" s="256" t="s">
        <v>512</v>
      </c>
      <c r="D696" s="168"/>
      <c r="E696" s="169"/>
      <c r="F696" s="169"/>
      <c r="G696" s="169"/>
      <c r="H696" s="193" t="str">
        <f t="shared" si="70"/>
        <v/>
      </c>
      <c r="I696" s="241">
        <v>1075</v>
      </c>
      <c r="J696" s="242">
        <v>1035</v>
      </c>
      <c r="K696" s="242">
        <v>935</v>
      </c>
      <c r="L696" s="180">
        <f t="shared" si="71"/>
        <v>0.90338164251207731</v>
      </c>
      <c r="M696" s="245">
        <v>3</v>
      </c>
      <c r="N696" s="242">
        <v>24</v>
      </c>
      <c r="O696" s="196">
        <f t="shared" si="72"/>
        <v>2.2598870056497175E-2</v>
      </c>
      <c r="P696" s="173">
        <f t="shared" si="73"/>
        <v>1075</v>
      </c>
      <c r="Q696" s="174">
        <f t="shared" si="74"/>
        <v>1038</v>
      </c>
      <c r="R696" s="174">
        <f t="shared" si="75"/>
        <v>24</v>
      </c>
      <c r="S696" s="188">
        <f t="shared" si="76"/>
        <v>2.2598870056497175E-2</v>
      </c>
      <c r="T696" s="248"/>
    </row>
    <row r="697" spans="1:20" x14ac:dyDescent="0.2">
      <c r="A697" s="186" t="s">
        <v>417</v>
      </c>
      <c r="B697" s="255" t="s">
        <v>128</v>
      </c>
      <c r="C697" s="256" t="s">
        <v>129</v>
      </c>
      <c r="D697" s="168"/>
      <c r="E697" s="169"/>
      <c r="F697" s="169"/>
      <c r="G697" s="169"/>
      <c r="H697" s="193" t="str">
        <f t="shared" si="70"/>
        <v/>
      </c>
      <c r="I697" s="241">
        <v>20</v>
      </c>
      <c r="J697" s="242">
        <v>18</v>
      </c>
      <c r="K697" s="242">
        <v>9</v>
      </c>
      <c r="L697" s="180">
        <f t="shared" si="71"/>
        <v>0.5</v>
      </c>
      <c r="M697" s="245"/>
      <c r="N697" s="242">
        <v>1</v>
      </c>
      <c r="O697" s="196">
        <f t="shared" si="72"/>
        <v>5.2631578947368418E-2</v>
      </c>
      <c r="P697" s="173">
        <f t="shared" si="73"/>
        <v>20</v>
      </c>
      <c r="Q697" s="174">
        <f t="shared" si="74"/>
        <v>18</v>
      </c>
      <c r="R697" s="174">
        <f t="shared" si="75"/>
        <v>1</v>
      </c>
      <c r="S697" s="188">
        <f t="shared" si="76"/>
        <v>5.2631578947368418E-2</v>
      </c>
      <c r="T697" s="248"/>
    </row>
    <row r="698" spans="1:20" x14ac:dyDescent="0.2">
      <c r="A698" s="186" t="s">
        <v>417</v>
      </c>
      <c r="B698" s="255" t="s">
        <v>375</v>
      </c>
      <c r="C698" s="256" t="s">
        <v>376</v>
      </c>
      <c r="D698" s="168"/>
      <c r="E698" s="169"/>
      <c r="F698" s="169"/>
      <c r="G698" s="169"/>
      <c r="H698" s="193" t="str">
        <f t="shared" si="70"/>
        <v/>
      </c>
      <c r="I698" s="241">
        <v>213</v>
      </c>
      <c r="J698" s="242">
        <v>213</v>
      </c>
      <c r="K698" s="242">
        <v>136</v>
      </c>
      <c r="L698" s="180">
        <f t="shared" si="71"/>
        <v>0.63849765258215962</v>
      </c>
      <c r="M698" s="245"/>
      <c r="N698" s="242"/>
      <c r="O698" s="196">
        <f t="shared" si="72"/>
        <v>0</v>
      </c>
      <c r="P698" s="173">
        <f t="shared" si="73"/>
        <v>213</v>
      </c>
      <c r="Q698" s="174">
        <f t="shared" si="74"/>
        <v>213</v>
      </c>
      <c r="R698" s="174" t="str">
        <f t="shared" si="75"/>
        <v/>
      </c>
      <c r="S698" s="188" t="str">
        <f t="shared" si="76"/>
        <v/>
      </c>
      <c r="T698" s="248"/>
    </row>
    <row r="699" spans="1:20" x14ac:dyDescent="0.2">
      <c r="A699" s="186" t="s">
        <v>417</v>
      </c>
      <c r="B699" s="255" t="s">
        <v>131</v>
      </c>
      <c r="C699" s="256" t="s">
        <v>132</v>
      </c>
      <c r="D699" s="168"/>
      <c r="E699" s="169"/>
      <c r="F699" s="169"/>
      <c r="G699" s="169"/>
      <c r="H699" s="193" t="str">
        <f t="shared" si="70"/>
        <v/>
      </c>
      <c r="I699" s="241">
        <v>782</v>
      </c>
      <c r="J699" s="242">
        <v>589</v>
      </c>
      <c r="K699" s="242">
        <v>266</v>
      </c>
      <c r="L699" s="180">
        <f t="shared" si="71"/>
        <v>0.45161290322580644</v>
      </c>
      <c r="M699" s="245"/>
      <c r="N699" s="242">
        <v>173</v>
      </c>
      <c r="O699" s="196">
        <f t="shared" si="72"/>
        <v>0.22703412073490814</v>
      </c>
      <c r="P699" s="173">
        <f t="shared" si="73"/>
        <v>782</v>
      </c>
      <c r="Q699" s="174">
        <f t="shared" si="74"/>
        <v>589</v>
      </c>
      <c r="R699" s="174">
        <f t="shared" si="75"/>
        <v>173</v>
      </c>
      <c r="S699" s="188">
        <f t="shared" si="76"/>
        <v>0.22703412073490814</v>
      </c>
      <c r="T699" s="248"/>
    </row>
    <row r="700" spans="1:20" x14ac:dyDescent="0.2">
      <c r="A700" s="186" t="s">
        <v>417</v>
      </c>
      <c r="B700" s="255" t="s">
        <v>145</v>
      </c>
      <c r="C700" s="256" t="s">
        <v>146</v>
      </c>
      <c r="D700" s="168"/>
      <c r="E700" s="169"/>
      <c r="F700" s="169"/>
      <c r="G700" s="169"/>
      <c r="H700" s="193" t="str">
        <f t="shared" si="70"/>
        <v/>
      </c>
      <c r="I700" s="241">
        <v>952</v>
      </c>
      <c r="J700" s="242">
        <v>786</v>
      </c>
      <c r="K700" s="242">
        <v>274</v>
      </c>
      <c r="L700" s="180">
        <f t="shared" si="71"/>
        <v>0.34860050890585242</v>
      </c>
      <c r="M700" s="245"/>
      <c r="N700" s="242">
        <v>144</v>
      </c>
      <c r="O700" s="196">
        <f t="shared" si="72"/>
        <v>0.15483870967741936</v>
      </c>
      <c r="P700" s="173">
        <f t="shared" si="73"/>
        <v>952</v>
      </c>
      <c r="Q700" s="174">
        <f t="shared" si="74"/>
        <v>786</v>
      </c>
      <c r="R700" s="174">
        <f t="shared" si="75"/>
        <v>144</v>
      </c>
      <c r="S700" s="188">
        <f t="shared" si="76"/>
        <v>0.15483870967741936</v>
      </c>
      <c r="T700" s="248"/>
    </row>
    <row r="701" spans="1:20" x14ac:dyDescent="0.2">
      <c r="A701" s="186" t="s">
        <v>417</v>
      </c>
      <c r="B701" s="255" t="s">
        <v>548</v>
      </c>
      <c r="C701" s="256" t="s">
        <v>401</v>
      </c>
      <c r="D701" s="168"/>
      <c r="E701" s="169"/>
      <c r="F701" s="169"/>
      <c r="G701" s="169"/>
      <c r="H701" s="193" t="str">
        <f t="shared" si="70"/>
        <v/>
      </c>
      <c r="I701" s="241">
        <v>14</v>
      </c>
      <c r="J701" s="242">
        <v>8</v>
      </c>
      <c r="K701" s="242">
        <v>3</v>
      </c>
      <c r="L701" s="180">
        <f t="shared" si="71"/>
        <v>0.375</v>
      </c>
      <c r="M701" s="245">
        <v>6</v>
      </c>
      <c r="N701" s="242"/>
      <c r="O701" s="196">
        <f t="shared" si="72"/>
        <v>0</v>
      </c>
      <c r="P701" s="173">
        <f t="shared" si="73"/>
        <v>14</v>
      </c>
      <c r="Q701" s="174">
        <f t="shared" si="74"/>
        <v>14</v>
      </c>
      <c r="R701" s="174" t="str">
        <f t="shared" si="75"/>
        <v/>
      </c>
      <c r="S701" s="188" t="str">
        <f t="shared" si="76"/>
        <v/>
      </c>
      <c r="T701" s="248"/>
    </row>
    <row r="702" spans="1:20" x14ac:dyDescent="0.2">
      <c r="A702" s="186" t="s">
        <v>417</v>
      </c>
      <c r="B702" s="255" t="s">
        <v>548</v>
      </c>
      <c r="C702" s="256" t="s">
        <v>71</v>
      </c>
      <c r="D702" s="168"/>
      <c r="E702" s="169"/>
      <c r="F702" s="169"/>
      <c r="G702" s="169"/>
      <c r="H702" s="193" t="str">
        <f t="shared" si="70"/>
        <v/>
      </c>
      <c r="I702" s="241">
        <v>420</v>
      </c>
      <c r="J702" s="242">
        <v>349</v>
      </c>
      <c r="K702" s="242">
        <v>222</v>
      </c>
      <c r="L702" s="180">
        <f t="shared" si="71"/>
        <v>0.63610315186246413</v>
      </c>
      <c r="M702" s="245">
        <v>41</v>
      </c>
      <c r="N702" s="242">
        <v>24</v>
      </c>
      <c r="O702" s="196">
        <f t="shared" si="72"/>
        <v>5.7971014492753624E-2</v>
      </c>
      <c r="P702" s="173">
        <f t="shared" si="73"/>
        <v>420</v>
      </c>
      <c r="Q702" s="174">
        <f t="shared" si="74"/>
        <v>390</v>
      </c>
      <c r="R702" s="174">
        <f t="shared" si="75"/>
        <v>24</v>
      </c>
      <c r="S702" s="188">
        <f t="shared" si="76"/>
        <v>5.7971014492753624E-2</v>
      </c>
      <c r="T702" s="248"/>
    </row>
    <row r="703" spans="1:20" x14ac:dyDescent="0.2">
      <c r="A703" s="186" t="s">
        <v>417</v>
      </c>
      <c r="B703" s="255" t="s">
        <v>151</v>
      </c>
      <c r="C703" s="256" t="s">
        <v>152</v>
      </c>
      <c r="D703" s="168"/>
      <c r="E703" s="169"/>
      <c r="F703" s="169"/>
      <c r="G703" s="169"/>
      <c r="H703" s="193" t="str">
        <f t="shared" si="70"/>
        <v/>
      </c>
      <c r="I703" s="241">
        <v>656</v>
      </c>
      <c r="J703" s="242">
        <v>510</v>
      </c>
      <c r="K703" s="242">
        <v>98</v>
      </c>
      <c r="L703" s="180">
        <f t="shared" si="71"/>
        <v>0.19215686274509805</v>
      </c>
      <c r="M703" s="245">
        <v>47</v>
      </c>
      <c r="N703" s="242">
        <v>99</v>
      </c>
      <c r="O703" s="196">
        <f t="shared" si="72"/>
        <v>0.15091463414634146</v>
      </c>
      <c r="P703" s="173">
        <f t="shared" si="73"/>
        <v>656</v>
      </c>
      <c r="Q703" s="174">
        <f t="shared" si="74"/>
        <v>557</v>
      </c>
      <c r="R703" s="174">
        <f t="shared" si="75"/>
        <v>99</v>
      </c>
      <c r="S703" s="188">
        <f t="shared" si="76"/>
        <v>0.15091463414634146</v>
      </c>
      <c r="T703" s="248"/>
    </row>
    <row r="704" spans="1:20" x14ac:dyDescent="0.2">
      <c r="A704" s="186" t="s">
        <v>417</v>
      </c>
      <c r="B704" s="255" t="s">
        <v>156</v>
      </c>
      <c r="C704" s="256" t="s">
        <v>157</v>
      </c>
      <c r="D704" s="168"/>
      <c r="E704" s="169"/>
      <c r="F704" s="169"/>
      <c r="G704" s="169"/>
      <c r="H704" s="193" t="str">
        <f t="shared" si="70"/>
        <v/>
      </c>
      <c r="I704" s="241">
        <v>19</v>
      </c>
      <c r="J704" s="242">
        <v>19</v>
      </c>
      <c r="K704" s="242">
        <v>18</v>
      </c>
      <c r="L704" s="180">
        <f t="shared" si="71"/>
        <v>0.94736842105263153</v>
      </c>
      <c r="M704" s="245"/>
      <c r="N704" s="242"/>
      <c r="O704" s="196">
        <f t="shared" si="72"/>
        <v>0</v>
      </c>
      <c r="P704" s="173">
        <f t="shared" si="73"/>
        <v>19</v>
      </c>
      <c r="Q704" s="174">
        <f t="shared" si="74"/>
        <v>19</v>
      </c>
      <c r="R704" s="174" t="str">
        <f t="shared" si="75"/>
        <v/>
      </c>
      <c r="S704" s="188" t="str">
        <f t="shared" si="76"/>
        <v/>
      </c>
      <c r="T704" s="248"/>
    </row>
    <row r="705" spans="1:20" x14ac:dyDescent="0.2">
      <c r="A705" s="186" t="s">
        <v>417</v>
      </c>
      <c r="B705" s="255" t="s">
        <v>158</v>
      </c>
      <c r="C705" s="256" t="s">
        <v>159</v>
      </c>
      <c r="D705" s="168"/>
      <c r="E705" s="169"/>
      <c r="F705" s="169"/>
      <c r="G705" s="169"/>
      <c r="H705" s="193" t="str">
        <f t="shared" si="70"/>
        <v/>
      </c>
      <c r="I705" s="241">
        <v>9059</v>
      </c>
      <c r="J705" s="242">
        <v>8797</v>
      </c>
      <c r="K705" s="242">
        <v>4608</v>
      </c>
      <c r="L705" s="180">
        <f t="shared" si="71"/>
        <v>0.52381493691031034</v>
      </c>
      <c r="M705" s="245">
        <v>1</v>
      </c>
      <c r="N705" s="242">
        <v>190</v>
      </c>
      <c r="O705" s="196">
        <f t="shared" si="72"/>
        <v>2.1139296840231421E-2</v>
      </c>
      <c r="P705" s="173">
        <f t="shared" si="73"/>
        <v>9059</v>
      </c>
      <c r="Q705" s="174">
        <f t="shared" si="74"/>
        <v>8798</v>
      </c>
      <c r="R705" s="174">
        <f t="shared" si="75"/>
        <v>190</v>
      </c>
      <c r="S705" s="188">
        <f t="shared" si="76"/>
        <v>2.1139296840231421E-2</v>
      </c>
      <c r="T705" s="248"/>
    </row>
    <row r="706" spans="1:20" x14ac:dyDescent="0.2">
      <c r="A706" s="186" t="s">
        <v>417</v>
      </c>
      <c r="B706" s="255" t="s">
        <v>160</v>
      </c>
      <c r="C706" s="256" t="s">
        <v>246</v>
      </c>
      <c r="D706" s="168"/>
      <c r="E706" s="169"/>
      <c r="F706" s="169"/>
      <c r="G706" s="169"/>
      <c r="H706" s="193" t="str">
        <f t="shared" ref="H706:H769" si="77">IF((E706+G706)&lt;&gt;0,G706/(E706+G706),"")</f>
        <v/>
      </c>
      <c r="I706" s="241">
        <v>3</v>
      </c>
      <c r="J706" s="242">
        <v>1</v>
      </c>
      <c r="K706" s="242">
        <v>1</v>
      </c>
      <c r="L706" s="180">
        <f t="shared" ref="L706:L769" si="78">IF(J706&lt;&gt;0,K706/J706,"")</f>
        <v>1</v>
      </c>
      <c r="M706" s="245">
        <v>2</v>
      </c>
      <c r="N706" s="242"/>
      <c r="O706" s="196">
        <f t="shared" ref="O706:O769" si="79">IF((J706+M706+N706)&lt;&gt;0,N706/(J706+M706+N706),"")</f>
        <v>0</v>
      </c>
      <c r="P706" s="173">
        <f t="shared" ref="P706:P769" si="80">IF(SUM(D706,I706)&gt;0,SUM(D706,I706),"")</f>
        <v>3</v>
      </c>
      <c r="Q706" s="174">
        <f t="shared" ref="Q706:Q769" si="81">IF(SUM(E706,J706, M706)&gt;0,SUM(E706,J706, M706),"")</f>
        <v>3</v>
      </c>
      <c r="R706" s="174" t="str">
        <f t="shared" ref="R706:R769" si="82">IF(SUM(G706,N706)&gt;0,SUM(G706,N706),"")</f>
        <v/>
      </c>
      <c r="S706" s="188" t="str">
        <f t="shared" ref="S706:S769" si="83">IFERROR(IF((Q706+R706)&lt;&gt;0,R706/(Q706+R706),""),"")</f>
        <v/>
      </c>
      <c r="T706" s="248"/>
    </row>
    <row r="707" spans="1:20" x14ac:dyDescent="0.2">
      <c r="A707" s="186" t="s">
        <v>417</v>
      </c>
      <c r="B707" s="255" t="s">
        <v>162</v>
      </c>
      <c r="C707" s="256" t="s">
        <v>163</v>
      </c>
      <c r="D707" s="168"/>
      <c r="E707" s="169"/>
      <c r="F707" s="169"/>
      <c r="G707" s="169"/>
      <c r="H707" s="193" t="str">
        <f t="shared" si="77"/>
        <v/>
      </c>
      <c r="I707" s="241">
        <v>3895</v>
      </c>
      <c r="J707" s="242">
        <v>2704</v>
      </c>
      <c r="K707" s="242">
        <v>1602</v>
      </c>
      <c r="L707" s="180">
        <f t="shared" si="78"/>
        <v>0.59245562130177509</v>
      </c>
      <c r="M707" s="245">
        <v>6</v>
      </c>
      <c r="N707" s="242">
        <v>1018</v>
      </c>
      <c r="O707" s="196">
        <f t="shared" si="79"/>
        <v>0.27306866952789699</v>
      </c>
      <c r="P707" s="173">
        <f t="shared" si="80"/>
        <v>3895</v>
      </c>
      <c r="Q707" s="174">
        <f t="shared" si="81"/>
        <v>2710</v>
      </c>
      <c r="R707" s="174">
        <f t="shared" si="82"/>
        <v>1018</v>
      </c>
      <c r="S707" s="188">
        <f t="shared" si="83"/>
        <v>0.27306866952789699</v>
      </c>
      <c r="T707" s="248"/>
    </row>
    <row r="708" spans="1:20" x14ac:dyDescent="0.2">
      <c r="A708" s="186" t="s">
        <v>417</v>
      </c>
      <c r="B708" s="255" t="s">
        <v>164</v>
      </c>
      <c r="C708" s="256" t="s">
        <v>165</v>
      </c>
      <c r="D708" s="168"/>
      <c r="E708" s="169"/>
      <c r="F708" s="169"/>
      <c r="G708" s="169"/>
      <c r="H708" s="193" t="str">
        <f t="shared" si="77"/>
        <v/>
      </c>
      <c r="I708" s="241">
        <v>517</v>
      </c>
      <c r="J708" s="242">
        <v>434</v>
      </c>
      <c r="K708" s="242">
        <v>168</v>
      </c>
      <c r="L708" s="180">
        <f t="shared" si="78"/>
        <v>0.38709677419354838</v>
      </c>
      <c r="M708" s="245">
        <v>1</v>
      </c>
      <c r="N708" s="242">
        <v>74</v>
      </c>
      <c r="O708" s="196">
        <f t="shared" si="79"/>
        <v>0.14538310412573674</v>
      </c>
      <c r="P708" s="173">
        <f t="shared" si="80"/>
        <v>517</v>
      </c>
      <c r="Q708" s="174">
        <f t="shared" si="81"/>
        <v>435</v>
      </c>
      <c r="R708" s="174">
        <f t="shared" si="82"/>
        <v>74</v>
      </c>
      <c r="S708" s="188">
        <f t="shared" si="83"/>
        <v>0.14538310412573674</v>
      </c>
      <c r="T708" s="248"/>
    </row>
    <row r="709" spans="1:20" ht="29" x14ac:dyDescent="0.2">
      <c r="A709" s="186" t="s">
        <v>417</v>
      </c>
      <c r="B709" s="255" t="s">
        <v>166</v>
      </c>
      <c r="C709" s="256" t="s">
        <v>168</v>
      </c>
      <c r="D709" s="168"/>
      <c r="E709" s="169"/>
      <c r="F709" s="169"/>
      <c r="G709" s="169"/>
      <c r="H709" s="193" t="str">
        <f t="shared" si="77"/>
        <v/>
      </c>
      <c r="I709" s="241">
        <v>50401</v>
      </c>
      <c r="J709" s="242">
        <v>40742</v>
      </c>
      <c r="K709" s="242">
        <v>29057</v>
      </c>
      <c r="L709" s="180">
        <f t="shared" si="78"/>
        <v>0.71319522851111872</v>
      </c>
      <c r="M709" s="245">
        <v>11</v>
      </c>
      <c r="N709" s="242">
        <v>9039</v>
      </c>
      <c r="O709" s="196">
        <f t="shared" si="79"/>
        <v>0.18153518637532134</v>
      </c>
      <c r="P709" s="173">
        <f t="shared" si="80"/>
        <v>50401</v>
      </c>
      <c r="Q709" s="174">
        <f t="shared" si="81"/>
        <v>40753</v>
      </c>
      <c r="R709" s="174">
        <f t="shared" si="82"/>
        <v>9039</v>
      </c>
      <c r="S709" s="188">
        <f t="shared" si="83"/>
        <v>0.18153518637532134</v>
      </c>
      <c r="T709" s="248"/>
    </row>
    <row r="710" spans="1:20" ht="29" x14ac:dyDescent="0.2">
      <c r="A710" s="186" t="s">
        <v>417</v>
      </c>
      <c r="B710" s="255" t="s">
        <v>166</v>
      </c>
      <c r="C710" s="256" t="s">
        <v>524</v>
      </c>
      <c r="D710" s="168"/>
      <c r="E710" s="169"/>
      <c r="F710" s="169"/>
      <c r="G710" s="169"/>
      <c r="H710" s="193" t="str">
        <f t="shared" si="77"/>
        <v/>
      </c>
      <c r="I710" s="241">
        <v>5094</v>
      </c>
      <c r="J710" s="242">
        <v>4159</v>
      </c>
      <c r="K710" s="242">
        <v>3022</v>
      </c>
      <c r="L710" s="180">
        <f t="shared" si="78"/>
        <v>0.72661697523443136</v>
      </c>
      <c r="M710" s="245">
        <v>20</v>
      </c>
      <c r="N710" s="242">
        <v>719</v>
      </c>
      <c r="O710" s="196">
        <f t="shared" si="79"/>
        <v>0.14679461004491628</v>
      </c>
      <c r="P710" s="173">
        <f t="shared" si="80"/>
        <v>5094</v>
      </c>
      <c r="Q710" s="174">
        <f t="shared" si="81"/>
        <v>4179</v>
      </c>
      <c r="R710" s="174">
        <f t="shared" si="82"/>
        <v>719</v>
      </c>
      <c r="S710" s="188">
        <f t="shared" si="83"/>
        <v>0.14679461004491628</v>
      </c>
      <c r="T710" s="248"/>
    </row>
    <row r="711" spans="1:20" ht="29" x14ac:dyDescent="0.2">
      <c r="A711" s="186" t="s">
        <v>417</v>
      </c>
      <c r="B711" s="255" t="s">
        <v>166</v>
      </c>
      <c r="C711" s="256" t="s">
        <v>167</v>
      </c>
      <c r="D711" s="168"/>
      <c r="E711" s="169"/>
      <c r="F711" s="169"/>
      <c r="G711" s="169"/>
      <c r="H711" s="193" t="str">
        <f t="shared" si="77"/>
        <v/>
      </c>
      <c r="I711" s="241">
        <v>20335</v>
      </c>
      <c r="J711" s="242">
        <v>16939</v>
      </c>
      <c r="K711" s="242">
        <v>12406</v>
      </c>
      <c r="L711" s="180">
        <f t="shared" si="78"/>
        <v>0.73239270322923433</v>
      </c>
      <c r="M711" s="245"/>
      <c r="N711" s="242">
        <v>3257</v>
      </c>
      <c r="O711" s="196">
        <f t="shared" si="79"/>
        <v>0.16126955832838186</v>
      </c>
      <c r="P711" s="173">
        <f t="shared" si="80"/>
        <v>20335</v>
      </c>
      <c r="Q711" s="174">
        <f t="shared" si="81"/>
        <v>16939</v>
      </c>
      <c r="R711" s="174">
        <f t="shared" si="82"/>
        <v>3257</v>
      </c>
      <c r="S711" s="188">
        <f t="shared" si="83"/>
        <v>0.16126955832838186</v>
      </c>
      <c r="T711" s="248"/>
    </row>
    <row r="712" spans="1:20" x14ac:dyDescent="0.2">
      <c r="A712" s="186" t="s">
        <v>417</v>
      </c>
      <c r="B712" s="255" t="s">
        <v>172</v>
      </c>
      <c r="C712" s="256" t="s">
        <v>345</v>
      </c>
      <c r="D712" s="168"/>
      <c r="E712" s="169"/>
      <c r="F712" s="169"/>
      <c r="G712" s="169"/>
      <c r="H712" s="193" t="str">
        <f t="shared" si="77"/>
        <v/>
      </c>
      <c r="I712" s="241">
        <v>8797</v>
      </c>
      <c r="J712" s="242">
        <v>8227</v>
      </c>
      <c r="K712" s="242">
        <v>8095</v>
      </c>
      <c r="L712" s="180">
        <f t="shared" si="78"/>
        <v>0.9839552692354443</v>
      </c>
      <c r="M712" s="245">
        <v>17</v>
      </c>
      <c r="N712" s="242">
        <v>282</v>
      </c>
      <c r="O712" s="196">
        <f t="shared" si="79"/>
        <v>3.3075299085151305E-2</v>
      </c>
      <c r="P712" s="173">
        <f t="shared" si="80"/>
        <v>8797</v>
      </c>
      <c r="Q712" s="174">
        <f t="shared" si="81"/>
        <v>8244</v>
      </c>
      <c r="R712" s="174">
        <f t="shared" si="82"/>
        <v>282</v>
      </c>
      <c r="S712" s="188">
        <f t="shared" si="83"/>
        <v>3.3075299085151305E-2</v>
      </c>
      <c r="T712" s="248"/>
    </row>
    <row r="713" spans="1:20" x14ac:dyDescent="0.2">
      <c r="A713" s="186" t="s">
        <v>417</v>
      </c>
      <c r="B713" s="255" t="s">
        <v>172</v>
      </c>
      <c r="C713" s="256" t="s">
        <v>173</v>
      </c>
      <c r="D713" s="168"/>
      <c r="E713" s="169"/>
      <c r="F713" s="169"/>
      <c r="G713" s="169"/>
      <c r="H713" s="193" t="str">
        <f t="shared" si="77"/>
        <v/>
      </c>
      <c r="I713" s="241">
        <v>10746</v>
      </c>
      <c r="J713" s="242">
        <v>9957</v>
      </c>
      <c r="K713" s="242">
        <v>9490</v>
      </c>
      <c r="L713" s="180">
        <f t="shared" si="78"/>
        <v>0.95309832278798834</v>
      </c>
      <c r="M713" s="245">
        <v>45</v>
      </c>
      <c r="N713" s="242">
        <v>491</v>
      </c>
      <c r="O713" s="196">
        <f t="shared" si="79"/>
        <v>4.6793100162012768E-2</v>
      </c>
      <c r="P713" s="173">
        <f t="shared" si="80"/>
        <v>10746</v>
      </c>
      <c r="Q713" s="174">
        <f t="shared" si="81"/>
        <v>10002</v>
      </c>
      <c r="R713" s="174">
        <f t="shared" si="82"/>
        <v>491</v>
      </c>
      <c r="S713" s="188">
        <f t="shared" si="83"/>
        <v>4.6793100162012768E-2</v>
      </c>
      <c r="T713" s="248"/>
    </row>
    <row r="714" spans="1:20" x14ac:dyDescent="0.2">
      <c r="A714" s="186" t="s">
        <v>417</v>
      </c>
      <c r="B714" s="255" t="s">
        <v>174</v>
      </c>
      <c r="C714" s="256" t="s">
        <v>175</v>
      </c>
      <c r="D714" s="168"/>
      <c r="E714" s="169"/>
      <c r="F714" s="169"/>
      <c r="G714" s="169"/>
      <c r="H714" s="193" t="str">
        <f t="shared" si="77"/>
        <v/>
      </c>
      <c r="I714" s="241">
        <v>169</v>
      </c>
      <c r="J714" s="242">
        <v>62</v>
      </c>
      <c r="K714" s="242">
        <v>21</v>
      </c>
      <c r="L714" s="180">
        <f t="shared" si="78"/>
        <v>0.33870967741935482</v>
      </c>
      <c r="M714" s="245"/>
      <c r="N714" s="242">
        <v>107</v>
      </c>
      <c r="O714" s="196">
        <f t="shared" si="79"/>
        <v>0.63313609467455623</v>
      </c>
      <c r="P714" s="173">
        <f t="shared" si="80"/>
        <v>169</v>
      </c>
      <c r="Q714" s="174">
        <f t="shared" si="81"/>
        <v>62</v>
      </c>
      <c r="R714" s="174">
        <f t="shared" si="82"/>
        <v>107</v>
      </c>
      <c r="S714" s="188">
        <f t="shared" si="83"/>
        <v>0.63313609467455623</v>
      </c>
      <c r="T714" s="248"/>
    </row>
    <row r="715" spans="1:20" x14ac:dyDescent="0.2">
      <c r="A715" s="186" t="s">
        <v>417</v>
      </c>
      <c r="B715" s="255" t="s">
        <v>176</v>
      </c>
      <c r="C715" s="256" t="s">
        <v>487</v>
      </c>
      <c r="D715" s="168"/>
      <c r="E715" s="169"/>
      <c r="F715" s="169"/>
      <c r="G715" s="169"/>
      <c r="H715" s="193" t="str">
        <f t="shared" si="77"/>
        <v/>
      </c>
      <c r="I715" s="241">
        <v>145</v>
      </c>
      <c r="J715" s="242">
        <v>143</v>
      </c>
      <c r="K715" s="242">
        <v>106</v>
      </c>
      <c r="L715" s="180">
        <f t="shared" si="78"/>
        <v>0.74125874125874125</v>
      </c>
      <c r="M715" s="245">
        <v>2</v>
      </c>
      <c r="N715" s="242"/>
      <c r="O715" s="196">
        <f t="shared" si="79"/>
        <v>0</v>
      </c>
      <c r="P715" s="173">
        <f t="shared" si="80"/>
        <v>145</v>
      </c>
      <c r="Q715" s="174">
        <f t="shared" si="81"/>
        <v>145</v>
      </c>
      <c r="R715" s="174" t="str">
        <f t="shared" si="82"/>
        <v/>
      </c>
      <c r="S715" s="188" t="str">
        <f t="shared" si="83"/>
        <v/>
      </c>
      <c r="T715" s="248"/>
    </row>
    <row r="716" spans="1:20" x14ac:dyDescent="0.2">
      <c r="A716" s="186" t="s">
        <v>417</v>
      </c>
      <c r="B716" s="255" t="s">
        <v>178</v>
      </c>
      <c r="C716" s="256" t="s">
        <v>178</v>
      </c>
      <c r="D716" s="168"/>
      <c r="E716" s="169"/>
      <c r="F716" s="169"/>
      <c r="G716" s="169"/>
      <c r="H716" s="193" t="str">
        <f t="shared" si="77"/>
        <v/>
      </c>
      <c r="I716" s="241">
        <v>1106</v>
      </c>
      <c r="J716" s="242">
        <v>1096</v>
      </c>
      <c r="K716" s="242">
        <v>612</v>
      </c>
      <c r="L716" s="180">
        <f t="shared" si="78"/>
        <v>0.55839416058394165</v>
      </c>
      <c r="M716" s="245"/>
      <c r="N716" s="242">
        <v>7</v>
      </c>
      <c r="O716" s="196">
        <f t="shared" si="79"/>
        <v>6.3463281958295557E-3</v>
      </c>
      <c r="P716" s="173">
        <f t="shared" si="80"/>
        <v>1106</v>
      </c>
      <c r="Q716" s="174">
        <f t="shared" si="81"/>
        <v>1096</v>
      </c>
      <c r="R716" s="174">
        <f t="shared" si="82"/>
        <v>7</v>
      </c>
      <c r="S716" s="188">
        <f t="shared" si="83"/>
        <v>6.3463281958295557E-3</v>
      </c>
      <c r="T716" s="248"/>
    </row>
    <row r="717" spans="1:20" x14ac:dyDescent="0.2">
      <c r="A717" s="186" t="s">
        <v>417</v>
      </c>
      <c r="B717" s="255" t="s">
        <v>180</v>
      </c>
      <c r="C717" s="256" t="s">
        <v>181</v>
      </c>
      <c r="D717" s="168"/>
      <c r="E717" s="169"/>
      <c r="F717" s="169"/>
      <c r="G717" s="169"/>
      <c r="H717" s="193" t="str">
        <f t="shared" si="77"/>
        <v/>
      </c>
      <c r="I717" s="241">
        <v>4814</v>
      </c>
      <c r="J717" s="242">
        <v>4741</v>
      </c>
      <c r="K717" s="242">
        <v>4276</v>
      </c>
      <c r="L717" s="180">
        <f t="shared" si="78"/>
        <v>0.90191942628137522</v>
      </c>
      <c r="M717" s="245"/>
      <c r="N717" s="242">
        <v>61</v>
      </c>
      <c r="O717" s="196">
        <f t="shared" si="79"/>
        <v>1.2703040399833403E-2</v>
      </c>
      <c r="P717" s="173">
        <f t="shared" si="80"/>
        <v>4814</v>
      </c>
      <c r="Q717" s="174">
        <f t="shared" si="81"/>
        <v>4741</v>
      </c>
      <c r="R717" s="174">
        <f t="shared" si="82"/>
        <v>61</v>
      </c>
      <c r="S717" s="188">
        <f t="shared" si="83"/>
        <v>1.2703040399833403E-2</v>
      </c>
      <c r="T717" s="248"/>
    </row>
    <row r="718" spans="1:20" x14ac:dyDescent="0.2">
      <c r="A718" s="186" t="s">
        <v>417</v>
      </c>
      <c r="B718" s="255" t="s">
        <v>180</v>
      </c>
      <c r="C718" s="256" t="s">
        <v>346</v>
      </c>
      <c r="D718" s="168">
        <v>1</v>
      </c>
      <c r="E718" s="169">
        <v>1</v>
      </c>
      <c r="F718" s="169">
        <v>1</v>
      </c>
      <c r="G718" s="169"/>
      <c r="H718" s="193">
        <f t="shared" si="77"/>
        <v>0</v>
      </c>
      <c r="I718" s="241">
        <v>7168</v>
      </c>
      <c r="J718" s="242">
        <v>6828</v>
      </c>
      <c r="K718" s="242">
        <v>5415</v>
      </c>
      <c r="L718" s="180">
        <f t="shared" si="78"/>
        <v>0.79305799648506148</v>
      </c>
      <c r="M718" s="245"/>
      <c r="N718" s="242">
        <v>310</v>
      </c>
      <c r="O718" s="196">
        <f t="shared" si="79"/>
        <v>4.3429532081815637E-2</v>
      </c>
      <c r="P718" s="173">
        <f t="shared" si="80"/>
        <v>7169</v>
      </c>
      <c r="Q718" s="174">
        <f t="shared" si="81"/>
        <v>6829</v>
      </c>
      <c r="R718" s="174">
        <f t="shared" si="82"/>
        <v>310</v>
      </c>
      <c r="S718" s="188">
        <f t="shared" si="83"/>
        <v>4.3423448662277632E-2</v>
      </c>
      <c r="T718" s="248"/>
    </row>
    <row r="719" spans="1:20" x14ac:dyDescent="0.2">
      <c r="A719" s="186" t="s">
        <v>417</v>
      </c>
      <c r="B719" s="255" t="s">
        <v>536</v>
      </c>
      <c r="C719" s="256" t="s">
        <v>116</v>
      </c>
      <c r="D719" s="168"/>
      <c r="E719" s="169"/>
      <c r="F719" s="169"/>
      <c r="G719" s="169"/>
      <c r="H719" s="193" t="str">
        <f t="shared" si="77"/>
        <v/>
      </c>
      <c r="I719" s="241">
        <v>30</v>
      </c>
      <c r="J719" s="242">
        <v>30</v>
      </c>
      <c r="K719" s="242">
        <v>17</v>
      </c>
      <c r="L719" s="180">
        <f t="shared" si="78"/>
        <v>0.56666666666666665</v>
      </c>
      <c r="M719" s="245"/>
      <c r="N719" s="242"/>
      <c r="O719" s="196">
        <f t="shared" si="79"/>
        <v>0</v>
      </c>
      <c r="P719" s="173">
        <f t="shared" si="80"/>
        <v>30</v>
      </c>
      <c r="Q719" s="174">
        <f t="shared" si="81"/>
        <v>30</v>
      </c>
      <c r="R719" s="174" t="str">
        <f t="shared" si="82"/>
        <v/>
      </c>
      <c r="S719" s="188" t="str">
        <f t="shared" si="83"/>
        <v/>
      </c>
      <c r="T719" s="248"/>
    </row>
    <row r="720" spans="1:20" x14ac:dyDescent="0.2">
      <c r="A720" s="186" t="s">
        <v>417</v>
      </c>
      <c r="B720" s="255" t="s">
        <v>183</v>
      </c>
      <c r="C720" s="256" t="s">
        <v>184</v>
      </c>
      <c r="D720" s="168"/>
      <c r="E720" s="169"/>
      <c r="F720" s="169"/>
      <c r="G720" s="169"/>
      <c r="H720" s="193" t="str">
        <f t="shared" si="77"/>
        <v/>
      </c>
      <c r="I720" s="241">
        <v>2</v>
      </c>
      <c r="J720" s="242">
        <v>2</v>
      </c>
      <c r="K720" s="242">
        <v>1</v>
      </c>
      <c r="L720" s="180">
        <f t="shared" si="78"/>
        <v>0.5</v>
      </c>
      <c r="M720" s="245"/>
      <c r="N720" s="242"/>
      <c r="O720" s="196">
        <f t="shared" si="79"/>
        <v>0</v>
      </c>
      <c r="P720" s="173">
        <f t="shared" si="80"/>
        <v>2</v>
      </c>
      <c r="Q720" s="174">
        <f t="shared" si="81"/>
        <v>2</v>
      </c>
      <c r="R720" s="174" t="str">
        <f t="shared" si="82"/>
        <v/>
      </c>
      <c r="S720" s="188" t="str">
        <f t="shared" si="83"/>
        <v/>
      </c>
      <c r="T720" s="248"/>
    </row>
    <row r="721" spans="1:20" x14ac:dyDescent="0.2">
      <c r="A721" s="186" t="s">
        <v>417</v>
      </c>
      <c r="B721" s="255" t="s">
        <v>482</v>
      </c>
      <c r="C721" s="256" t="s">
        <v>398</v>
      </c>
      <c r="D721" s="168"/>
      <c r="E721" s="169"/>
      <c r="F721" s="169"/>
      <c r="G721" s="169"/>
      <c r="H721" s="193" t="str">
        <f t="shared" si="77"/>
        <v/>
      </c>
      <c r="I721" s="241">
        <v>551</v>
      </c>
      <c r="J721" s="242">
        <v>443</v>
      </c>
      <c r="K721" s="242">
        <v>138</v>
      </c>
      <c r="L721" s="180">
        <f t="shared" si="78"/>
        <v>0.31151241534988711</v>
      </c>
      <c r="M721" s="245"/>
      <c r="N721" s="242">
        <v>108</v>
      </c>
      <c r="O721" s="196">
        <f t="shared" si="79"/>
        <v>0.19600725952813067</v>
      </c>
      <c r="P721" s="173">
        <f t="shared" si="80"/>
        <v>551</v>
      </c>
      <c r="Q721" s="174">
        <f t="shared" si="81"/>
        <v>443</v>
      </c>
      <c r="R721" s="174">
        <f t="shared" si="82"/>
        <v>108</v>
      </c>
      <c r="S721" s="188">
        <f t="shared" si="83"/>
        <v>0.19600725952813067</v>
      </c>
      <c r="T721" s="248"/>
    </row>
    <row r="722" spans="1:20" x14ac:dyDescent="0.2">
      <c r="A722" s="186" t="s">
        <v>417</v>
      </c>
      <c r="B722" s="255" t="s">
        <v>196</v>
      </c>
      <c r="C722" s="256" t="s">
        <v>197</v>
      </c>
      <c r="D722" s="168"/>
      <c r="E722" s="169"/>
      <c r="F722" s="169"/>
      <c r="G722" s="169"/>
      <c r="H722" s="193" t="str">
        <f t="shared" si="77"/>
        <v/>
      </c>
      <c r="I722" s="241">
        <v>1257</v>
      </c>
      <c r="J722" s="242">
        <v>1200</v>
      </c>
      <c r="K722" s="242">
        <v>195</v>
      </c>
      <c r="L722" s="180">
        <f t="shared" si="78"/>
        <v>0.16250000000000001</v>
      </c>
      <c r="M722" s="245"/>
      <c r="N722" s="242">
        <v>53</v>
      </c>
      <c r="O722" s="196">
        <f t="shared" si="79"/>
        <v>4.2298483639265763E-2</v>
      </c>
      <c r="P722" s="173">
        <f t="shared" si="80"/>
        <v>1257</v>
      </c>
      <c r="Q722" s="174">
        <f t="shared" si="81"/>
        <v>1200</v>
      </c>
      <c r="R722" s="174">
        <f t="shared" si="82"/>
        <v>53</v>
      </c>
      <c r="S722" s="188">
        <f t="shared" si="83"/>
        <v>4.2298483639265763E-2</v>
      </c>
      <c r="T722" s="248"/>
    </row>
    <row r="723" spans="1:20" x14ac:dyDescent="0.2">
      <c r="A723" s="186" t="s">
        <v>417</v>
      </c>
      <c r="B723" s="255" t="s">
        <v>200</v>
      </c>
      <c r="C723" s="256" t="s">
        <v>201</v>
      </c>
      <c r="D723" s="168"/>
      <c r="E723" s="169"/>
      <c r="F723" s="169"/>
      <c r="G723" s="169"/>
      <c r="H723" s="193" t="str">
        <f t="shared" si="77"/>
        <v/>
      </c>
      <c r="I723" s="241">
        <v>1710</v>
      </c>
      <c r="J723" s="242">
        <v>983</v>
      </c>
      <c r="K723" s="242">
        <v>685</v>
      </c>
      <c r="L723" s="180">
        <f t="shared" si="78"/>
        <v>0.69684638860630721</v>
      </c>
      <c r="M723" s="245">
        <v>5</v>
      </c>
      <c r="N723" s="242">
        <v>649</v>
      </c>
      <c r="O723" s="196">
        <f t="shared" si="79"/>
        <v>0.39645693341478316</v>
      </c>
      <c r="P723" s="173">
        <f t="shared" si="80"/>
        <v>1710</v>
      </c>
      <c r="Q723" s="174">
        <f t="shared" si="81"/>
        <v>988</v>
      </c>
      <c r="R723" s="174">
        <f t="shared" si="82"/>
        <v>649</v>
      </c>
      <c r="S723" s="188">
        <f t="shared" si="83"/>
        <v>0.39645693341478316</v>
      </c>
      <c r="T723" s="248"/>
    </row>
    <row r="724" spans="1:20" x14ac:dyDescent="0.2">
      <c r="A724" s="186" t="s">
        <v>417</v>
      </c>
      <c r="B724" s="255" t="s">
        <v>550</v>
      </c>
      <c r="C724" s="256" t="s">
        <v>202</v>
      </c>
      <c r="D724" s="168"/>
      <c r="E724" s="169"/>
      <c r="F724" s="169"/>
      <c r="G724" s="169"/>
      <c r="H724" s="193" t="str">
        <f t="shared" si="77"/>
        <v/>
      </c>
      <c r="I724" s="241">
        <v>5712</v>
      </c>
      <c r="J724" s="242">
        <v>3678</v>
      </c>
      <c r="K724" s="242">
        <v>1906</v>
      </c>
      <c r="L724" s="180">
        <f t="shared" si="78"/>
        <v>0.51821642196846107</v>
      </c>
      <c r="M724" s="245">
        <v>22</v>
      </c>
      <c r="N724" s="242">
        <v>1928</v>
      </c>
      <c r="O724" s="196">
        <f t="shared" si="79"/>
        <v>0.34257285003553661</v>
      </c>
      <c r="P724" s="173">
        <f t="shared" si="80"/>
        <v>5712</v>
      </c>
      <c r="Q724" s="174">
        <f t="shared" si="81"/>
        <v>3700</v>
      </c>
      <c r="R724" s="174">
        <f t="shared" si="82"/>
        <v>1928</v>
      </c>
      <c r="S724" s="188">
        <f t="shared" si="83"/>
        <v>0.34257285003553661</v>
      </c>
      <c r="T724" s="248"/>
    </row>
    <row r="725" spans="1:20" x14ac:dyDescent="0.2">
      <c r="A725" s="186" t="s">
        <v>417</v>
      </c>
      <c r="B725" s="255" t="s">
        <v>550</v>
      </c>
      <c r="C725" s="256" t="s">
        <v>402</v>
      </c>
      <c r="D725" s="168"/>
      <c r="E725" s="169"/>
      <c r="F725" s="169"/>
      <c r="G725" s="169"/>
      <c r="H725" s="193" t="str">
        <f t="shared" si="77"/>
        <v/>
      </c>
      <c r="I725" s="241">
        <v>11272</v>
      </c>
      <c r="J725" s="242">
        <v>10780</v>
      </c>
      <c r="K725" s="242">
        <v>10578</v>
      </c>
      <c r="L725" s="180">
        <f t="shared" si="78"/>
        <v>0.98126159554730985</v>
      </c>
      <c r="M725" s="245"/>
      <c r="N725" s="242">
        <v>465</v>
      </c>
      <c r="O725" s="196">
        <f t="shared" si="79"/>
        <v>4.1351711871943087E-2</v>
      </c>
      <c r="P725" s="173">
        <f t="shared" si="80"/>
        <v>11272</v>
      </c>
      <c r="Q725" s="174">
        <f t="shared" si="81"/>
        <v>10780</v>
      </c>
      <c r="R725" s="174">
        <f t="shared" si="82"/>
        <v>465</v>
      </c>
      <c r="S725" s="188">
        <f t="shared" si="83"/>
        <v>4.1351711871943087E-2</v>
      </c>
      <c r="T725" s="248"/>
    </row>
    <row r="726" spans="1:20" x14ac:dyDescent="0.2">
      <c r="A726" s="186" t="s">
        <v>417</v>
      </c>
      <c r="B726" s="255" t="s">
        <v>550</v>
      </c>
      <c r="C726" s="256" t="s">
        <v>203</v>
      </c>
      <c r="D726" s="168"/>
      <c r="E726" s="169"/>
      <c r="F726" s="169"/>
      <c r="G726" s="169"/>
      <c r="H726" s="193" t="str">
        <f t="shared" si="77"/>
        <v/>
      </c>
      <c r="I726" s="241">
        <v>103277</v>
      </c>
      <c r="J726" s="242">
        <v>91241</v>
      </c>
      <c r="K726" s="242">
        <v>80346</v>
      </c>
      <c r="L726" s="180">
        <f t="shared" si="78"/>
        <v>0.88059096239629109</v>
      </c>
      <c r="M726" s="245">
        <v>79</v>
      </c>
      <c r="N726" s="242">
        <v>11420</v>
      </c>
      <c r="O726" s="196">
        <f t="shared" si="79"/>
        <v>0.11115437025501265</v>
      </c>
      <c r="P726" s="173">
        <f t="shared" si="80"/>
        <v>103277</v>
      </c>
      <c r="Q726" s="174">
        <f t="shared" si="81"/>
        <v>91320</v>
      </c>
      <c r="R726" s="174">
        <f t="shared" si="82"/>
        <v>11420</v>
      </c>
      <c r="S726" s="188">
        <f t="shared" si="83"/>
        <v>0.11115437025501265</v>
      </c>
      <c r="T726" s="248"/>
    </row>
    <row r="727" spans="1:20" x14ac:dyDescent="0.2">
      <c r="A727" s="186" t="s">
        <v>417</v>
      </c>
      <c r="B727" s="255" t="s">
        <v>550</v>
      </c>
      <c r="C727" s="256" t="s">
        <v>383</v>
      </c>
      <c r="D727" s="168"/>
      <c r="E727" s="169"/>
      <c r="F727" s="169"/>
      <c r="G727" s="169"/>
      <c r="H727" s="193" t="str">
        <f t="shared" si="77"/>
        <v/>
      </c>
      <c r="I727" s="241">
        <v>44568</v>
      </c>
      <c r="J727" s="242">
        <v>42239</v>
      </c>
      <c r="K727" s="242">
        <v>35200</v>
      </c>
      <c r="L727" s="180">
        <f t="shared" si="78"/>
        <v>0.83335306233575601</v>
      </c>
      <c r="M727" s="245">
        <v>1</v>
      </c>
      <c r="N727" s="242">
        <v>2100</v>
      </c>
      <c r="O727" s="196">
        <f t="shared" si="79"/>
        <v>4.7361299052774017E-2</v>
      </c>
      <c r="P727" s="173">
        <f t="shared" si="80"/>
        <v>44568</v>
      </c>
      <c r="Q727" s="174">
        <f t="shared" si="81"/>
        <v>42240</v>
      </c>
      <c r="R727" s="174">
        <f t="shared" si="82"/>
        <v>2100</v>
      </c>
      <c r="S727" s="188">
        <f t="shared" si="83"/>
        <v>4.7361299052774017E-2</v>
      </c>
      <c r="T727" s="248"/>
    </row>
    <row r="728" spans="1:20" x14ac:dyDescent="0.2">
      <c r="A728" s="186" t="s">
        <v>417</v>
      </c>
      <c r="B728" s="255" t="s">
        <v>206</v>
      </c>
      <c r="C728" s="256" t="s">
        <v>484</v>
      </c>
      <c r="D728" s="168"/>
      <c r="E728" s="169"/>
      <c r="F728" s="169"/>
      <c r="G728" s="169"/>
      <c r="H728" s="193" t="str">
        <f t="shared" si="77"/>
        <v/>
      </c>
      <c r="I728" s="241">
        <v>4</v>
      </c>
      <c r="J728" s="242">
        <v>4</v>
      </c>
      <c r="K728" s="242">
        <v>4</v>
      </c>
      <c r="L728" s="180">
        <f t="shared" si="78"/>
        <v>1</v>
      </c>
      <c r="M728" s="245"/>
      <c r="N728" s="242"/>
      <c r="O728" s="196">
        <f t="shared" si="79"/>
        <v>0</v>
      </c>
      <c r="P728" s="173">
        <f t="shared" si="80"/>
        <v>4</v>
      </c>
      <c r="Q728" s="174">
        <f t="shared" si="81"/>
        <v>4</v>
      </c>
      <c r="R728" s="174" t="str">
        <f t="shared" si="82"/>
        <v/>
      </c>
      <c r="S728" s="188" t="str">
        <f t="shared" si="83"/>
        <v/>
      </c>
      <c r="T728" s="248"/>
    </row>
    <row r="729" spans="1:20" x14ac:dyDescent="0.2">
      <c r="A729" s="186" t="s">
        <v>417</v>
      </c>
      <c r="B729" s="255" t="s">
        <v>206</v>
      </c>
      <c r="C729" s="256" t="s">
        <v>418</v>
      </c>
      <c r="D729" s="168"/>
      <c r="E729" s="169"/>
      <c r="F729" s="169"/>
      <c r="G729" s="169"/>
      <c r="H729" s="193" t="str">
        <f t="shared" si="77"/>
        <v/>
      </c>
      <c r="I729" s="241">
        <v>2</v>
      </c>
      <c r="J729" s="242">
        <v>2</v>
      </c>
      <c r="K729" s="242"/>
      <c r="L729" s="180">
        <f t="shared" si="78"/>
        <v>0</v>
      </c>
      <c r="M729" s="245"/>
      <c r="N729" s="242"/>
      <c r="O729" s="196">
        <f t="shared" si="79"/>
        <v>0</v>
      </c>
      <c r="P729" s="173">
        <f t="shared" si="80"/>
        <v>2</v>
      </c>
      <c r="Q729" s="174">
        <f t="shared" si="81"/>
        <v>2</v>
      </c>
      <c r="R729" s="174" t="str">
        <f t="shared" si="82"/>
        <v/>
      </c>
      <c r="S729" s="188" t="str">
        <f t="shared" si="83"/>
        <v/>
      </c>
      <c r="T729" s="248"/>
    </row>
    <row r="730" spans="1:20" x14ac:dyDescent="0.2">
      <c r="A730" s="186" t="s">
        <v>417</v>
      </c>
      <c r="B730" s="255" t="s">
        <v>206</v>
      </c>
      <c r="C730" s="256" t="s">
        <v>486</v>
      </c>
      <c r="D730" s="168"/>
      <c r="E730" s="169"/>
      <c r="F730" s="169"/>
      <c r="G730" s="169"/>
      <c r="H730" s="193" t="str">
        <f t="shared" si="77"/>
        <v/>
      </c>
      <c r="I730" s="241">
        <v>50</v>
      </c>
      <c r="J730" s="242">
        <v>45</v>
      </c>
      <c r="K730" s="242">
        <v>36</v>
      </c>
      <c r="L730" s="180">
        <f t="shared" si="78"/>
        <v>0.8</v>
      </c>
      <c r="M730" s="245">
        <v>2</v>
      </c>
      <c r="N730" s="242">
        <v>3</v>
      </c>
      <c r="O730" s="196">
        <f t="shared" si="79"/>
        <v>0.06</v>
      </c>
      <c r="P730" s="173">
        <f t="shared" si="80"/>
        <v>50</v>
      </c>
      <c r="Q730" s="174">
        <f t="shared" si="81"/>
        <v>47</v>
      </c>
      <c r="R730" s="174">
        <f t="shared" si="82"/>
        <v>3</v>
      </c>
      <c r="S730" s="188">
        <f t="shared" si="83"/>
        <v>0.06</v>
      </c>
      <c r="T730" s="248"/>
    </row>
    <row r="731" spans="1:20" ht="29" x14ac:dyDescent="0.2">
      <c r="A731" s="186" t="s">
        <v>417</v>
      </c>
      <c r="B731" s="255" t="s">
        <v>209</v>
      </c>
      <c r="C731" s="256" t="s">
        <v>210</v>
      </c>
      <c r="D731" s="168"/>
      <c r="E731" s="169"/>
      <c r="F731" s="169"/>
      <c r="G731" s="169"/>
      <c r="H731" s="193" t="str">
        <f t="shared" si="77"/>
        <v/>
      </c>
      <c r="I731" s="241">
        <v>15350</v>
      </c>
      <c r="J731" s="242">
        <v>11765</v>
      </c>
      <c r="K731" s="242">
        <v>6223</v>
      </c>
      <c r="L731" s="180">
        <f t="shared" si="78"/>
        <v>0.5289417764555886</v>
      </c>
      <c r="M731" s="245">
        <v>89</v>
      </c>
      <c r="N731" s="242">
        <v>3449</v>
      </c>
      <c r="O731" s="196">
        <f t="shared" si="79"/>
        <v>0.22538064431810756</v>
      </c>
      <c r="P731" s="173">
        <f t="shared" si="80"/>
        <v>15350</v>
      </c>
      <c r="Q731" s="174">
        <f t="shared" si="81"/>
        <v>11854</v>
      </c>
      <c r="R731" s="174">
        <f t="shared" si="82"/>
        <v>3449</v>
      </c>
      <c r="S731" s="188">
        <f t="shared" si="83"/>
        <v>0.22538064431810756</v>
      </c>
      <c r="T731" s="248"/>
    </row>
    <row r="732" spans="1:20" x14ac:dyDescent="0.2">
      <c r="A732" s="186" t="s">
        <v>417</v>
      </c>
      <c r="B732" s="255" t="s">
        <v>212</v>
      </c>
      <c r="C732" s="256" t="s">
        <v>214</v>
      </c>
      <c r="D732" s="168">
        <v>8</v>
      </c>
      <c r="E732" s="169">
        <v>7</v>
      </c>
      <c r="F732" s="169">
        <v>1</v>
      </c>
      <c r="G732" s="169"/>
      <c r="H732" s="193">
        <f t="shared" si="77"/>
        <v>0</v>
      </c>
      <c r="I732" s="241">
        <v>17207</v>
      </c>
      <c r="J732" s="242">
        <v>16432</v>
      </c>
      <c r="K732" s="242">
        <v>9445</v>
      </c>
      <c r="L732" s="180">
        <f t="shared" si="78"/>
        <v>0.57479308666017526</v>
      </c>
      <c r="M732" s="245">
        <v>78</v>
      </c>
      <c r="N732" s="242">
        <v>563</v>
      </c>
      <c r="O732" s="196">
        <f t="shared" si="79"/>
        <v>3.297604404615475E-2</v>
      </c>
      <c r="P732" s="173">
        <f t="shared" si="80"/>
        <v>17215</v>
      </c>
      <c r="Q732" s="174">
        <f t="shared" si="81"/>
        <v>16517</v>
      </c>
      <c r="R732" s="174">
        <f t="shared" si="82"/>
        <v>563</v>
      </c>
      <c r="S732" s="188">
        <f t="shared" si="83"/>
        <v>3.2962529274004684E-2</v>
      </c>
      <c r="T732" s="248"/>
    </row>
    <row r="733" spans="1:20" x14ac:dyDescent="0.2">
      <c r="A733" s="186" t="s">
        <v>417</v>
      </c>
      <c r="B733" s="255" t="s">
        <v>217</v>
      </c>
      <c r="C733" s="256" t="s">
        <v>351</v>
      </c>
      <c r="D733" s="168"/>
      <c r="E733" s="169"/>
      <c r="F733" s="169"/>
      <c r="G733" s="169"/>
      <c r="H733" s="193" t="str">
        <f t="shared" si="77"/>
        <v/>
      </c>
      <c r="I733" s="241">
        <v>288</v>
      </c>
      <c r="J733" s="242">
        <v>233</v>
      </c>
      <c r="K733" s="242">
        <v>232</v>
      </c>
      <c r="L733" s="180">
        <f t="shared" si="78"/>
        <v>0.99570815450643779</v>
      </c>
      <c r="M733" s="245">
        <v>24</v>
      </c>
      <c r="N733" s="242">
        <v>27</v>
      </c>
      <c r="O733" s="196">
        <f t="shared" si="79"/>
        <v>9.5070422535211266E-2</v>
      </c>
      <c r="P733" s="173">
        <f t="shared" si="80"/>
        <v>288</v>
      </c>
      <c r="Q733" s="174">
        <f t="shared" si="81"/>
        <v>257</v>
      </c>
      <c r="R733" s="174">
        <f t="shared" si="82"/>
        <v>27</v>
      </c>
      <c r="S733" s="188">
        <f t="shared" si="83"/>
        <v>9.5070422535211266E-2</v>
      </c>
      <c r="T733" s="248"/>
    </row>
    <row r="734" spans="1:20" x14ac:dyDescent="0.2">
      <c r="A734" s="186" t="s">
        <v>417</v>
      </c>
      <c r="B734" s="255" t="s">
        <v>217</v>
      </c>
      <c r="C734" s="256" t="s">
        <v>305</v>
      </c>
      <c r="D734" s="168"/>
      <c r="E734" s="169"/>
      <c r="F734" s="169"/>
      <c r="G734" s="169"/>
      <c r="H734" s="193" t="str">
        <f t="shared" si="77"/>
        <v/>
      </c>
      <c r="I734" s="241">
        <v>419</v>
      </c>
      <c r="J734" s="242">
        <v>418</v>
      </c>
      <c r="K734" s="242">
        <v>386</v>
      </c>
      <c r="L734" s="180">
        <f t="shared" si="78"/>
        <v>0.92344497607655507</v>
      </c>
      <c r="M734" s="245">
        <v>1</v>
      </c>
      <c r="N734" s="242"/>
      <c r="O734" s="196">
        <f t="shared" si="79"/>
        <v>0</v>
      </c>
      <c r="P734" s="173">
        <f t="shared" si="80"/>
        <v>419</v>
      </c>
      <c r="Q734" s="174">
        <f t="shared" si="81"/>
        <v>419</v>
      </c>
      <c r="R734" s="174" t="str">
        <f t="shared" si="82"/>
        <v/>
      </c>
      <c r="S734" s="188" t="str">
        <f t="shared" si="83"/>
        <v/>
      </c>
      <c r="T734" s="248"/>
    </row>
    <row r="735" spans="1:20" x14ac:dyDescent="0.2">
      <c r="A735" s="186" t="s">
        <v>417</v>
      </c>
      <c r="B735" s="255" t="s">
        <v>217</v>
      </c>
      <c r="C735" s="256" t="s">
        <v>218</v>
      </c>
      <c r="D735" s="168"/>
      <c r="E735" s="169"/>
      <c r="F735" s="169"/>
      <c r="G735" s="169"/>
      <c r="H735" s="193" t="str">
        <f t="shared" si="77"/>
        <v/>
      </c>
      <c r="I735" s="241">
        <v>619</v>
      </c>
      <c r="J735" s="242">
        <v>597</v>
      </c>
      <c r="K735" s="242">
        <v>433</v>
      </c>
      <c r="L735" s="180">
        <f t="shared" si="78"/>
        <v>0.72529313232830817</v>
      </c>
      <c r="M735" s="245">
        <v>5</v>
      </c>
      <c r="N735" s="242">
        <v>17</v>
      </c>
      <c r="O735" s="196">
        <f t="shared" si="79"/>
        <v>2.7463651050080775E-2</v>
      </c>
      <c r="P735" s="173">
        <f t="shared" si="80"/>
        <v>619</v>
      </c>
      <c r="Q735" s="174">
        <f t="shared" si="81"/>
        <v>602</v>
      </c>
      <c r="R735" s="174">
        <f t="shared" si="82"/>
        <v>17</v>
      </c>
      <c r="S735" s="188">
        <f t="shared" si="83"/>
        <v>2.7463651050080775E-2</v>
      </c>
      <c r="T735" s="248"/>
    </row>
    <row r="736" spans="1:20" x14ac:dyDescent="0.2">
      <c r="A736" s="186" t="s">
        <v>417</v>
      </c>
      <c r="B736" s="255" t="s">
        <v>217</v>
      </c>
      <c r="C736" s="256" t="s">
        <v>306</v>
      </c>
      <c r="D736" s="168"/>
      <c r="E736" s="169"/>
      <c r="F736" s="169"/>
      <c r="G736" s="169"/>
      <c r="H736" s="193" t="str">
        <f t="shared" si="77"/>
        <v/>
      </c>
      <c r="I736" s="241">
        <v>498</v>
      </c>
      <c r="J736" s="242">
        <v>484</v>
      </c>
      <c r="K736" s="242">
        <v>482</v>
      </c>
      <c r="L736" s="180">
        <f t="shared" si="78"/>
        <v>0.99586776859504134</v>
      </c>
      <c r="M736" s="245">
        <v>13</v>
      </c>
      <c r="N736" s="242">
        <v>1</v>
      </c>
      <c r="O736" s="196">
        <f t="shared" si="79"/>
        <v>2.008032128514056E-3</v>
      </c>
      <c r="P736" s="173">
        <f t="shared" si="80"/>
        <v>498</v>
      </c>
      <c r="Q736" s="174">
        <f t="shared" si="81"/>
        <v>497</v>
      </c>
      <c r="R736" s="174">
        <f t="shared" si="82"/>
        <v>1</v>
      </c>
      <c r="S736" s="188">
        <f t="shared" si="83"/>
        <v>2.008032128514056E-3</v>
      </c>
      <c r="T736" s="248"/>
    </row>
    <row r="737" spans="1:20" ht="29" x14ac:dyDescent="0.2">
      <c r="A737" s="186" t="s">
        <v>417</v>
      </c>
      <c r="B737" s="255" t="s">
        <v>217</v>
      </c>
      <c r="C737" s="256" t="s">
        <v>219</v>
      </c>
      <c r="D737" s="168"/>
      <c r="E737" s="169"/>
      <c r="F737" s="169"/>
      <c r="G737" s="169"/>
      <c r="H737" s="193" t="str">
        <f t="shared" si="77"/>
        <v/>
      </c>
      <c r="I737" s="241">
        <v>371</v>
      </c>
      <c r="J737" s="242">
        <v>362</v>
      </c>
      <c r="K737" s="242">
        <v>139</v>
      </c>
      <c r="L737" s="180">
        <f t="shared" si="78"/>
        <v>0.38397790055248621</v>
      </c>
      <c r="M737" s="245">
        <v>8</v>
      </c>
      <c r="N737" s="242">
        <v>1</v>
      </c>
      <c r="O737" s="196">
        <f t="shared" si="79"/>
        <v>2.6954177897574125E-3</v>
      </c>
      <c r="P737" s="173">
        <f t="shared" si="80"/>
        <v>371</v>
      </c>
      <c r="Q737" s="174">
        <f t="shared" si="81"/>
        <v>370</v>
      </c>
      <c r="R737" s="174">
        <f t="shared" si="82"/>
        <v>1</v>
      </c>
      <c r="S737" s="188">
        <f t="shared" si="83"/>
        <v>2.6954177897574125E-3</v>
      </c>
      <c r="T737" s="248"/>
    </row>
    <row r="738" spans="1:20" x14ac:dyDescent="0.2">
      <c r="A738" s="186" t="s">
        <v>417</v>
      </c>
      <c r="B738" s="255" t="s">
        <v>217</v>
      </c>
      <c r="C738" s="256" t="s">
        <v>221</v>
      </c>
      <c r="D738" s="168"/>
      <c r="E738" s="169"/>
      <c r="F738" s="169"/>
      <c r="G738" s="169"/>
      <c r="H738" s="193" t="str">
        <f t="shared" si="77"/>
        <v/>
      </c>
      <c r="I738" s="241">
        <v>1209</v>
      </c>
      <c r="J738" s="242">
        <v>1187</v>
      </c>
      <c r="K738" s="242">
        <v>811</v>
      </c>
      <c r="L738" s="180">
        <f t="shared" si="78"/>
        <v>0.68323504633529908</v>
      </c>
      <c r="M738" s="245">
        <v>20</v>
      </c>
      <c r="N738" s="242">
        <v>1</v>
      </c>
      <c r="O738" s="196">
        <f t="shared" si="79"/>
        <v>8.2781456953642384E-4</v>
      </c>
      <c r="P738" s="173">
        <f t="shared" si="80"/>
        <v>1209</v>
      </c>
      <c r="Q738" s="174">
        <f t="shared" si="81"/>
        <v>1207</v>
      </c>
      <c r="R738" s="174">
        <f t="shared" si="82"/>
        <v>1</v>
      </c>
      <c r="S738" s="188">
        <f t="shared" si="83"/>
        <v>8.2781456953642384E-4</v>
      </c>
      <c r="T738" s="248"/>
    </row>
    <row r="739" spans="1:20" ht="29" x14ac:dyDescent="0.2">
      <c r="A739" s="186" t="s">
        <v>417</v>
      </c>
      <c r="B739" s="255" t="s">
        <v>217</v>
      </c>
      <c r="C739" s="256" t="s">
        <v>222</v>
      </c>
      <c r="D739" s="168"/>
      <c r="E739" s="169"/>
      <c r="F739" s="169"/>
      <c r="G739" s="169"/>
      <c r="H739" s="193" t="str">
        <f t="shared" si="77"/>
        <v/>
      </c>
      <c r="I739" s="241">
        <v>625</v>
      </c>
      <c r="J739" s="242">
        <v>603</v>
      </c>
      <c r="K739" s="242">
        <v>365</v>
      </c>
      <c r="L739" s="180">
        <f t="shared" si="78"/>
        <v>0.6053067993366501</v>
      </c>
      <c r="M739" s="245">
        <v>21</v>
      </c>
      <c r="N739" s="242"/>
      <c r="O739" s="196">
        <f t="shared" si="79"/>
        <v>0</v>
      </c>
      <c r="P739" s="173">
        <f t="shared" si="80"/>
        <v>625</v>
      </c>
      <c r="Q739" s="174">
        <f t="shared" si="81"/>
        <v>624</v>
      </c>
      <c r="R739" s="174" t="str">
        <f t="shared" si="82"/>
        <v/>
      </c>
      <c r="S739" s="188" t="str">
        <f t="shared" si="83"/>
        <v/>
      </c>
      <c r="T739" s="248"/>
    </row>
    <row r="740" spans="1:20" x14ac:dyDescent="0.2">
      <c r="A740" s="186" t="s">
        <v>417</v>
      </c>
      <c r="B740" s="255" t="s">
        <v>217</v>
      </c>
      <c r="C740" s="256" t="s">
        <v>419</v>
      </c>
      <c r="D740" s="168"/>
      <c r="E740" s="169"/>
      <c r="F740" s="169"/>
      <c r="G740" s="169"/>
      <c r="H740" s="193" t="str">
        <f t="shared" si="77"/>
        <v/>
      </c>
      <c r="I740" s="241">
        <v>213</v>
      </c>
      <c r="J740" s="242">
        <v>202</v>
      </c>
      <c r="K740" s="242">
        <v>83</v>
      </c>
      <c r="L740" s="180">
        <f t="shared" si="78"/>
        <v>0.41089108910891087</v>
      </c>
      <c r="M740" s="245">
        <v>8</v>
      </c>
      <c r="N740" s="242"/>
      <c r="O740" s="196">
        <f t="shared" si="79"/>
        <v>0</v>
      </c>
      <c r="P740" s="173">
        <f t="shared" si="80"/>
        <v>213</v>
      </c>
      <c r="Q740" s="174">
        <f t="shared" si="81"/>
        <v>210</v>
      </c>
      <c r="R740" s="174" t="str">
        <f t="shared" si="82"/>
        <v/>
      </c>
      <c r="S740" s="188" t="str">
        <f t="shared" si="83"/>
        <v/>
      </c>
      <c r="T740" s="248"/>
    </row>
    <row r="741" spans="1:20" x14ac:dyDescent="0.2">
      <c r="A741" s="186" t="s">
        <v>417</v>
      </c>
      <c r="B741" s="255" t="s">
        <v>217</v>
      </c>
      <c r="C741" s="256" t="s">
        <v>223</v>
      </c>
      <c r="D741" s="168"/>
      <c r="E741" s="169"/>
      <c r="F741" s="169"/>
      <c r="G741" s="169"/>
      <c r="H741" s="193" t="str">
        <f t="shared" si="77"/>
        <v/>
      </c>
      <c r="I741" s="241">
        <v>1452</v>
      </c>
      <c r="J741" s="242">
        <v>558</v>
      </c>
      <c r="K741" s="242">
        <v>505</v>
      </c>
      <c r="L741" s="180">
        <f t="shared" si="78"/>
        <v>0.90501792114695345</v>
      </c>
      <c r="M741" s="245">
        <v>892</v>
      </c>
      <c r="N741" s="242"/>
      <c r="O741" s="196">
        <f t="shared" si="79"/>
        <v>0</v>
      </c>
      <c r="P741" s="173">
        <f t="shared" si="80"/>
        <v>1452</v>
      </c>
      <c r="Q741" s="174">
        <f t="shared" si="81"/>
        <v>1450</v>
      </c>
      <c r="R741" s="174" t="str">
        <f t="shared" si="82"/>
        <v/>
      </c>
      <c r="S741" s="188" t="str">
        <f t="shared" si="83"/>
        <v/>
      </c>
      <c r="T741" s="248"/>
    </row>
    <row r="742" spans="1:20" x14ac:dyDescent="0.2">
      <c r="A742" s="186" t="s">
        <v>417</v>
      </c>
      <c r="B742" s="255" t="s">
        <v>226</v>
      </c>
      <c r="C742" s="256" t="s">
        <v>227</v>
      </c>
      <c r="D742" s="168"/>
      <c r="E742" s="169"/>
      <c r="F742" s="169"/>
      <c r="G742" s="169"/>
      <c r="H742" s="193" t="str">
        <f t="shared" si="77"/>
        <v/>
      </c>
      <c r="I742" s="241">
        <v>3</v>
      </c>
      <c r="J742" s="242">
        <v>3</v>
      </c>
      <c r="K742" s="242">
        <v>3</v>
      </c>
      <c r="L742" s="180">
        <f t="shared" si="78"/>
        <v>1</v>
      </c>
      <c r="M742" s="245"/>
      <c r="N742" s="242"/>
      <c r="O742" s="196">
        <f t="shared" si="79"/>
        <v>0</v>
      </c>
      <c r="P742" s="173">
        <f t="shared" si="80"/>
        <v>3</v>
      </c>
      <c r="Q742" s="174">
        <f t="shared" si="81"/>
        <v>3</v>
      </c>
      <c r="R742" s="174" t="str">
        <f t="shared" si="82"/>
        <v/>
      </c>
      <c r="S742" s="188" t="str">
        <f t="shared" si="83"/>
        <v/>
      </c>
      <c r="T742" s="248"/>
    </row>
    <row r="743" spans="1:20" x14ac:dyDescent="0.2">
      <c r="A743" s="186" t="s">
        <v>417</v>
      </c>
      <c r="B743" s="255" t="s">
        <v>539</v>
      </c>
      <c r="C743" s="256" t="s">
        <v>228</v>
      </c>
      <c r="D743" s="168"/>
      <c r="E743" s="169"/>
      <c r="F743" s="169"/>
      <c r="G743" s="169"/>
      <c r="H743" s="193" t="str">
        <f t="shared" si="77"/>
        <v/>
      </c>
      <c r="I743" s="241">
        <v>806</v>
      </c>
      <c r="J743" s="242">
        <v>741</v>
      </c>
      <c r="K743" s="242">
        <v>341</v>
      </c>
      <c r="L743" s="180">
        <f t="shared" si="78"/>
        <v>0.46018893387314441</v>
      </c>
      <c r="M743" s="245">
        <v>9</v>
      </c>
      <c r="N743" s="242">
        <v>28</v>
      </c>
      <c r="O743" s="196">
        <f t="shared" si="79"/>
        <v>3.5989717223650387E-2</v>
      </c>
      <c r="P743" s="173">
        <f t="shared" si="80"/>
        <v>806</v>
      </c>
      <c r="Q743" s="174">
        <f t="shared" si="81"/>
        <v>750</v>
      </c>
      <c r="R743" s="174">
        <f t="shared" si="82"/>
        <v>28</v>
      </c>
      <c r="S743" s="188">
        <f t="shared" si="83"/>
        <v>3.5989717223650387E-2</v>
      </c>
      <c r="T743" s="248"/>
    </row>
    <row r="744" spans="1:20" ht="16" thickBot="1" x14ac:dyDescent="0.25">
      <c r="A744" s="186" t="s">
        <v>417</v>
      </c>
      <c r="B744" s="255" t="s">
        <v>231</v>
      </c>
      <c r="C744" s="256" t="s">
        <v>232</v>
      </c>
      <c r="D744" s="236"/>
      <c r="E744" s="237"/>
      <c r="F744" s="237"/>
      <c r="G744" s="237"/>
      <c r="H744" s="193" t="str">
        <f t="shared" si="77"/>
        <v/>
      </c>
      <c r="I744" s="243">
        <v>497</v>
      </c>
      <c r="J744" s="244">
        <v>472</v>
      </c>
      <c r="K744" s="244">
        <v>231</v>
      </c>
      <c r="L744" s="180">
        <f t="shared" si="78"/>
        <v>0.48940677966101692</v>
      </c>
      <c r="M744" s="246"/>
      <c r="N744" s="244">
        <v>19</v>
      </c>
      <c r="O744" s="196">
        <f t="shared" si="79"/>
        <v>3.8696537678207736E-2</v>
      </c>
      <c r="P744" s="173">
        <f t="shared" si="80"/>
        <v>497</v>
      </c>
      <c r="Q744" s="174">
        <f t="shared" si="81"/>
        <v>472</v>
      </c>
      <c r="R744" s="174">
        <f t="shared" si="82"/>
        <v>19</v>
      </c>
      <c r="S744" s="188">
        <f t="shared" si="83"/>
        <v>3.8696537678207736E-2</v>
      </c>
      <c r="T744" s="248"/>
    </row>
    <row r="745" spans="1:20" x14ac:dyDescent="0.2">
      <c r="A745" s="186" t="s">
        <v>391</v>
      </c>
      <c r="B745" s="175" t="s">
        <v>0</v>
      </c>
      <c r="C745" s="176" t="s">
        <v>1</v>
      </c>
      <c r="D745" s="168"/>
      <c r="E745" s="169"/>
      <c r="F745" s="169"/>
      <c r="G745" s="169"/>
      <c r="H745" s="192" t="str">
        <f t="shared" si="77"/>
        <v/>
      </c>
      <c r="I745" s="234">
        <v>12</v>
      </c>
      <c r="J745" s="138">
        <v>8</v>
      </c>
      <c r="K745" s="138">
        <v>3</v>
      </c>
      <c r="L745" s="178">
        <f t="shared" si="78"/>
        <v>0.375</v>
      </c>
      <c r="M745" s="235">
        <v>0</v>
      </c>
      <c r="N745" s="138">
        <v>4</v>
      </c>
      <c r="O745" s="195">
        <f t="shared" si="79"/>
        <v>0.33333333333333331</v>
      </c>
      <c r="P745" s="170">
        <f t="shared" si="80"/>
        <v>12</v>
      </c>
      <c r="Q745" s="171">
        <f t="shared" si="81"/>
        <v>8</v>
      </c>
      <c r="R745" s="171">
        <f t="shared" si="82"/>
        <v>4</v>
      </c>
      <c r="S745" s="187">
        <f t="shared" si="83"/>
        <v>0.33333333333333331</v>
      </c>
      <c r="T745" s="248"/>
    </row>
    <row r="746" spans="1:20" x14ac:dyDescent="0.2">
      <c r="A746" s="186" t="s">
        <v>391</v>
      </c>
      <c r="B746" s="175" t="s">
        <v>2</v>
      </c>
      <c r="C746" s="176" t="s">
        <v>3</v>
      </c>
      <c r="D746" s="168"/>
      <c r="E746" s="169"/>
      <c r="F746" s="169"/>
      <c r="G746" s="169"/>
      <c r="H746" s="192" t="str">
        <f t="shared" si="77"/>
        <v/>
      </c>
      <c r="I746" s="234">
        <v>1226</v>
      </c>
      <c r="J746" s="138">
        <v>310</v>
      </c>
      <c r="K746" s="138">
        <v>137</v>
      </c>
      <c r="L746" s="178">
        <f t="shared" si="78"/>
        <v>0.44193548387096776</v>
      </c>
      <c r="M746" s="235">
        <v>0</v>
      </c>
      <c r="N746" s="138">
        <v>916</v>
      </c>
      <c r="O746" s="195">
        <f t="shared" si="79"/>
        <v>0.74714518760195758</v>
      </c>
      <c r="P746" s="170">
        <f t="shared" si="80"/>
        <v>1226</v>
      </c>
      <c r="Q746" s="171">
        <f t="shared" si="81"/>
        <v>310</v>
      </c>
      <c r="R746" s="171">
        <f t="shared" si="82"/>
        <v>916</v>
      </c>
      <c r="S746" s="187">
        <f t="shared" si="83"/>
        <v>0.74714518760195758</v>
      </c>
      <c r="T746" s="248"/>
    </row>
    <row r="747" spans="1:20" x14ac:dyDescent="0.2">
      <c r="A747" s="186" t="s">
        <v>391</v>
      </c>
      <c r="B747" s="175" t="s">
        <v>4</v>
      </c>
      <c r="C747" s="176" t="s">
        <v>5</v>
      </c>
      <c r="D747" s="168"/>
      <c r="E747" s="169"/>
      <c r="F747" s="169"/>
      <c r="G747" s="169"/>
      <c r="H747" s="192" t="str">
        <f t="shared" si="77"/>
        <v/>
      </c>
      <c r="I747" s="234">
        <v>300</v>
      </c>
      <c r="J747" s="138">
        <v>161</v>
      </c>
      <c r="K747" s="138">
        <v>88</v>
      </c>
      <c r="L747" s="178">
        <f t="shared" si="78"/>
        <v>0.54658385093167705</v>
      </c>
      <c r="M747" s="235">
        <v>0</v>
      </c>
      <c r="N747" s="138">
        <v>139</v>
      </c>
      <c r="O747" s="195">
        <f t="shared" si="79"/>
        <v>0.46333333333333332</v>
      </c>
      <c r="P747" s="170">
        <f t="shared" si="80"/>
        <v>300</v>
      </c>
      <c r="Q747" s="171">
        <f t="shared" si="81"/>
        <v>161</v>
      </c>
      <c r="R747" s="171">
        <f t="shared" si="82"/>
        <v>139</v>
      </c>
      <c r="S747" s="187">
        <f t="shared" si="83"/>
        <v>0.46333333333333332</v>
      </c>
      <c r="T747" s="248"/>
    </row>
    <row r="748" spans="1:20" x14ac:dyDescent="0.2">
      <c r="A748" s="186" t="s">
        <v>391</v>
      </c>
      <c r="B748" s="175" t="s">
        <v>6</v>
      </c>
      <c r="C748" s="176" t="s">
        <v>7</v>
      </c>
      <c r="D748" s="168"/>
      <c r="E748" s="169"/>
      <c r="F748" s="169"/>
      <c r="G748" s="169"/>
      <c r="H748" s="192" t="str">
        <f t="shared" si="77"/>
        <v/>
      </c>
      <c r="I748" s="234">
        <v>3</v>
      </c>
      <c r="J748" s="138">
        <v>3</v>
      </c>
      <c r="K748" s="138">
        <v>2</v>
      </c>
      <c r="L748" s="178">
        <f t="shared" si="78"/>
        <v>0.66666666666666663</v>
      </c>
      <c r="M748" s="235">
        <v>0</v>
      </c>
      <c r="N748" s="138">
        <v>0</v>
      </c>
      <c r="O748" s="195">
        <f t="shared" si="79"/>
        <v>0</v>
      </c>
      <c r="P748" s="170">
        <f t="shared" si="80"/>
        <v>3</v>
      </c>
      <c r="Q748" s="171">
        <f t="shared" si="81"/>
        <v>3</v>
      </c>
      <c r="R748" s="171" t="str">
        <f t="shared" si="82"/>
        <v/>
      </c>
      <c r="S748" s="187" t="str">
        <f t="shared" si="83"/>
        <v/>
      </c>
      <c r="T748" s="248"/>
    </row>
    <row r="749" spans="1:20" x14ac:dyDescent="0.2">
      <c r="A749" s="186" t="s">
        <v>391</v>
      </c>
      <c r="B749" s="175" t="s">
        <v>13</v>
      </c>
      <c r="C749" s="176" t="s">
        <v>14</v>
      </c>
      <c r="D749" s="168"/>
      <c r="E749" s="169"/>
      <c r="F749" s="169"/>
      <c r="G749" s="169"/>
      <c r="H749" s="192" t="str">
        <f t="shared" si="77"/>
        <v/>
      </c>
      <c r="I749" s="234">
        <v>6669</v>
      </c>
      <c r="J749" s="138">
        <v>5616</v>
      </c>
      <c r="K749" s="138">
        <v>1120</v>
      </c>
      <c r="L749" s="178">
        <f t="shared" si="78"/>
        <v>0.19943019943019943</v>
      </c>
      <c r="M749" s="235">
        <v>0</v>
      </c>
      <c r="N749" s="138">
        <v>1053</v>
      </c>
      <c r="O749" s="195">
        <f t="shared" si="79"/>
        <v>0.15789473684210525</v>
      </c>
      <c r="P749" s="170">
        <f t="shared" si="80"/>
        <v>6669</v>
      </c>
      <c r="Q749" s="171">
        <f t="shared" si="81"/>
        <v>5616</v>
      </c>
      <c r="R749" s="171">
        <f t="shared" si="82"/>
        <v>1053</v>
      </c>
      <c r="S749" s="187">
        <f t="shared" si="83"/>
        <v>0.15789473684210525</v>
      </c>
      <c r="T749" s="248"/>
    </row>
    <row r="750" spans="1:20" x14ac:dyDescent="0.2">
      <c r="A750" s="186" t="s">
        <v>391</v>
      </c>
      <c r="B750" s="175" t="s">
        <v>17</v>
      </c>
      <c r="C750" s="176" t="s">
        <v>18</v>
      </c>
      <c r="D750" s="168"/>
      <c r="E750" s="169"/>
      <c r="F750" s="169"/>
      <c r="G750" s="169"/>
      <c r="H750" s="192" t="str">
        <f t="shared" si="77"/>
        <v/>
      </c>
      <c r="I750" s="234">
        <v>13468</v>
      </c>
      <c r="J750" s="138">
        <v>13264</v>
      </c>
      <c r="K750" s="138">
        <v>11076</v>
      </c>
      <c r="L750" s="178">
        <f t="shared" si="78"/>
        <v>0.83504221954161639</v>
      </c>
      <c r="M750" s="235">
        <v>0</v>
      </c>
      <c r="N750" s="138">
        <v>204</v>
      </c>
      <c r="O750" s="195">
        <f t="shared" si="79"/>
        <v>1.5147015147015146E-2</v>
      </c>
      <c r="P750" s="170">
        <f t="shared" si="80"/>
        <v>13468</v>
      </c>
      <c r="Q750" s="171">
        <f t="shared" si="81"/>
        <v>13264</v>
      </c>
      <c r="R750" s="171">
        <f t="shared" si="82"/>
        <v>204</v>
      </c>
      <c r="S750" s="187">
        <f t="shared" si="83"/>
        <v>1.5147015147015146E-2</v>
      </c>
      <c r="T750" s="248"/>
    </row>
    <row r="751" spans="1:20" ht="29" x14ac:dyDescent="0.2">
      <c r="A751" s="186" t="s">
        <v>391</v>
      </c>
      <c r="B751" s="175" t="s">
        <v>24</v>
      </c>
      <c r="C751" s="176" t="s">
        <v>25</v>
      </c>
      <c r="D751" s="168"/>
      <c r="E751" s="169"/>
      <c r="F751" s="169"/>
      <c r="G751" s="169"/>
      <c r="H751" s="192" t="str">
        <f t="shared" si="77"/>
        <v/>
      </c>
      <c r="I751" s="234">
        <v>12</v>
      </c>
      <c r="J751" s="138">
        <v>11</v>
      </c>
      <c r="K751" s="138">
        <v>7</v>
      </c>
      <c r="L751" s="178">
        <f t="shared" si="78"/>
        <v>0.63636363636363635</v>
      </c>
      <c r="M751" s="235">
        <v>0</v>
      </c>
      <c r="N751" s="138">
        <v>1</v>
      </c>
      <c r="O751" s="195">
        <f t="shared" si="79"/>
        <v>8.3333333333333329E-2</v>
      </c>
      <c r="P751" s="170">
        <f t="shared" si="80"/>
        <v>12</v>
      </c>
      <c r="Q751" s="171">
        <f t="shared" si="81"/>
        <v>11</v>
      </c>
      <c r="R751" s="171">
        <f t="shared" si="82"/>
        <v>1</v>
      </c>
      <c r="S751" s="187">
        <f t="shared" si="83"/>
        <v>8.3333333333333329E-2</v>
      </c>
      <c r="T751" s="248"/>
    </row>
    <row r="752" spans="1:20" x14ac:dyDescent="0.2">
      <c r="A752" s="186" t="s">
        <v>391</v>
      </c>
      <c r="B752" s="175" t="s">
        <v>30</v>
      </c>
      <c r="C752" s="176" t="s">
        <v>31</v>
      </c>
      <c r="D752" s="168"/>
      <c r="E752" s="169"/>
      <c r="F752" s="169"/>
      <c r="G752" s="169"/>
      <c r="H752" s="192" t="str">
        <f t="shared" si="77"/>
        <v/>
      </c>
      <c r="I752" s="234">
        <v>300</v>
      </c>
      <c r="J752" s="138">
        <v>282</v>
      </c>
      <c r="K752" s="138">
        <v>140</v>
      </c>
      <c r="L752" s="178">
        <f t="shared" si="78"/>
        <v>0.49645390070921985</v>
      </c>
      <c r="M752" s="235">
        <v>0</v>
      </c>
      <c r="N752" s="138">
        <v>18</v>
      </c>
      <c r="O752" s="195">
        <f t="shared" si="79"/>
        <v>0.06</v>
      </c>
      <c r="P752" s="170">
        <f t="shared" si="80"/>
        <v>300</v>
      </c>
      <c r="Q752" s="171">
        <f t="shared" si="81"/>
        <v>282</v>
      </c>
      <c r="R752" s="171">
        <f t="shared" si="82"/>
        <v>18</v>
      </c>
      <c r="S752" s="187">
        <f t="shared" si="83"/>
        <v>0.06</v>
      </c>
      <c r="T752" s="248"/>
    </row>
    <row r="753" spans="1:20" x14ac:dyDescent="0.2">
      <c r="A753" s="186" t="s">
        <v>391</v>
      </c>
      <c r="B753" s="175" t="s">
        <v>33</v>
      </c>
      <c r="C753" s="176" t="s">
        <v>34</v>
      </c>
      <c r="D753" s="168"/>
      <c r="E753" s="169"/>
      <c r="F753" s="169"/>
      <c r="G753" s="169"/>
      <c r="H753" s="192" t="str">
        <f t="shared" si="77"/>
        <v/>
      </c>
      <c r="I753" s="234">
        <v>179</v>
      </c>
      <c r="J753" s="138">
        <v>171</v>
      </c>
      <c r="K753" s="138">
        <v>78</v>
      </c>
      <c r="L753" s="178">
        <f t="shared" si="78"/>
        <v>0.45614035087719296</v>
      </c>
      <c r="M753" s="235">
        <v>1</v>
      </c>
      <c r="N753" s="138">
        <v>8</v>
      </c>
      <c r="O753" s="195">
        <f t="shared" si="79"/>
        <v>4.4444444444444446E-2</v>
      </c>
      <c r="P753" s="170">
        <f t="shared" si="80"/>
        <v>179</v>
      </c>
      <c r="Q753" s="171">
        <f t="shared" si="81"/>
        <v>172</v>
      </c>
      <c r="R753" s="171">
        <f t="shared" si="82"/>
        <v>8</v>
      </c>
      <c r="S753" s="187">
        <f t="shared" si="83"/>
        <v>4.4444444444444446E-2</v>
      </c>
      <c r="T753" s="248"/>
    </row>
    <row r="754" spans="1:20" x14ac:dyDescent="0.2">
      <c r="A754" s="186" t="s">
        <v>391</v>
      </c>
      <c r="B754" s="175" t="s">
        <v>40</v>
      </c>
      <c r="C754" s="176" t="s">
        <v>41</v>
      </c>
      <c r="D754" s="168"/>
      <c r="E754" s="169"/>
      <c r="F754" s="169"/>
      <c r="G754" s="169"/>
      <c r="H754" s="192" t="str">
        <f t="shared" si="77"/>
        <v/>
      </c>
      <c r="I754" s="234">
        <v>1476</v>
      </c>
      <c r="J754" s="138">
        <v>1398</v>
      </c>
      <c r="K754" s="138">
        <v>647</v>
      </c>
      <c r="L754" s="178">
        <f t="shared" si="78"/>
        <v>0.46280400572246067</v>
      </c>
      <c r="M754" s="235">
        <v>0</v>
      </c>
      <c r="N754" s="138">
        <v>78</v>
      </c>
      <c r="O754" s="195">
        <f t="shared" si="79"/>
        <v>5.2845528455284556E-2</v>
      </c>
      <c r="P754" s="170">
        <f t="shared" si="80"/>
        <v>1476</v>
      </c>
      <c r="Q754" s="171">
        <f t="shared" si="81"/>
        <v>1398</v>
      </c>
      <c r="R754" s="171">
        <f t="shared" si="82"/>
        <v>78</v>
      </c>
      <c r="S754" s="187">
        <f t="shared" si="83"/>
        <v>5.2845528455284556E-2</v>
      </c>
      <c r="T754" s="248"/>
    </row>
    <row r="755" spans="1:20" x14ac:dyDescent="0.2">
      <c r="A755" s="186" t="s">
        <v>391</v>
      </c>
      <c r="B755" s="175" t="s">
        <v>40</v>
      </c>
      <c r="C755" s="176" t="s">
        <v>42</v>
      </c>
      <c r="D755" s="168"/>
      <c r="E755" s="169"/>
      <c r="F755" s="169"/>
      <c r="G755" s="169"/>
      <c r="H755" s="192" t="str">
        <f t="shared" si="77"/>
        <v/>
      </c>
      <c r="I755" s="234">
        <v>279</v>
      </c>
      <c r="J755" s="138">
        <v>263</v>
      </c>
      <c r="K755" s="138">
        <v>71</v>
      </c>
      <c r="L755" s="178">
        <f t="shared" si="78"/>
        <v>0.26996197718631176</v>
      </c>
      <c r="M755" s="235">
        <v>0</v>
      </c>
      <c r="N755" s="138">
        <v>16</v>
      </c>
      <c r="O755" s="195">
        <f t="shared" si="79"/>
        <v>5.7347670250896057E-2</v>
      </c>
      <c r="P755" s="170">
        <f t="shared" si="80"/>
        <v>279</v>
      </c>
      <c r="Q755" s="171">
        <f t="shared" si="81"/>
        <v>263</v>
      </c>
      <c r="R755" s="171">
        <f t="shared" si="82"/>
        <v>16</v>
      </c>
      <c r="S755" s="187">
        <f t="shared" si="83"/>
        <v>5.7347670250896057E-2</v>
      </c>
      <c r="T755" s="248"/>
    </row>
    <row r="756" spans="1:20" x14ac:dyDescent="0.2">
      <c r="A756" s="186" t="s">
        <v>391</v>
      </c>
      <c r="B756" s="175" t="s">
        <v>40</v>
      </c>
      <c r="C756" s="176" t="s">
        <v>44</v>
      </c>
      <c r="D756" s="168"/>
      <c r="E756" s="169"/>
      <c r="F756" s="169"/>
      <c r="G756" s="169"/>
      <c r="H756" s="192" t="str">
        <f t="shared" si="77"/>
        <v/>
      </c>
      <c r="I756" s="234">
        <v>950</v>
      </c>
      <c r="J756" s="138">
        <v>886</v>
      </c>
      <c r="K756" s="138">
        <v>129</v>
      </c>
      <c r="L756" s="178">
        <f t="shared" si="78"/>
        <v>0.14559819413092551</v>
      </c>
      <c r="M756" s="235">
        <v>0</v>
      </c>
      <c r="N756" s="138">
        <v>64</v>
      </c>
      <c r="O756" s="195">
        <f t="shared" si="79"/>
        <v>6.7368421052631577E-2</v>
      </c>
      <c r="P756" s="170">
        <f t="shared" si="80"/>
        <v>950</v>
      </c>
      <c r="Q756" s="171">
        <f t="shared" si="81"/>
        <v>886</v>
      </c>
      <c r="R756" s="171">
        <f t="shared" si="82"/>
        <v>64</v>
      </c>
      <c r="S756" s="187">
        <f t="shared" si="83"/>
        <v>6.7368421052631577E-2</v>
      </c>
      <c r="T756" s="248"/>
    </row>
    <row r="757" spans="1:20" x14ac:dyDescent="0.2">
      <c r="A757" s="186" t="s">
        <v>391</v>
      </c>
      <c r="B757" s="175" t="s">
        <v>45</v>
      </c>
      <c r="C757" s="176" t="s">
        <v>46</v>
      </c>
      <c r="D757" s="168"/>
      <c r="E757" s="169"/>
      <c r="F757" s="169"/>
      <c r="G757" s="169"/>
      <c r="H757" s="192" t="str">
        <f t="shared" si="77"/>
        <v/>
      </c>
      <c r="I757" s="234">
        <v>1</v>
      </c>
      <c r="J757" s="138">
        <v>1</v>
      </c>
      <c r="K757" s="138">
        <v>0</v>
      </c>
      <c r="L757" s="178">
        <f t="shared" si="78"/>
        <v>0</v>
      </c>
      <c r="M757" s="235">
        <v>0</v>
      </c>
      <c r="N757" s="138">
        <v>0</v>
      </c>
      <c r="O757" s="195">
        <f t="shared" si="79"/>
        <v>0</v>
      </c>
      <c r="P757" s="170">
        <f t="shared" si="80"/>
        <v>1</v>
      </c>
      <c r="Q757" s="171">
        <f t="shared" si="81"/>
        <v>1</v>
      </c>
      <c r="R757" s="171" t="str">
        <f t="shared" si="82"/>
        <v/>
      </c>
      <c r="S757" s="187" t="str">
        <f t="shared" si="83"/>
        <v/>
      </c>
      <c r="T757" s="248"/>
    </row>
    <row r="758" spans="1:20" x14ac:dyDescent="0.2">
      <c r="A758" s="186" t="s">
        <v>391</v>
      </c>
      <c r="B758" s="175" t="s">
        <v>51</v>
      </c>
      <c r="C758" s="176" t="s">
        <v>52</v>
      </c>
      <c r="D758" s="168"/>
      <c r="E758" s="169"/>
      <c r="F758" s="169"/>
      <c r="G758" s="169"/>
      <c r="H758" s="192" t="str">
        <f t="shared" si="77"/>
        <v/>
      </c>
      <c r="I758" s="234">
        <v>133</v>
      </c>
      <c r="J758" s="138">
        <v>129</v>
      </c>
      <c r="K758" s="138">
        <v>57</v>
      </c>
      <c r="L758" s="178">
        <f t="shared" si="78"/>
        <v>0.44186046511627908</v>
      </c>
      <c r="M758" s="235">
        <v>0</v>
      </c>
      <c r="N758" s="138">
        <v>4</v>
      </c>
      <c r="O758" s="195">
        <f t="shared" si="79"/>
        <v>3.007518796992481E-2</v>
      </c>
      <c r="P758" s="170">
        <f t="shared" si="80"/>
        <v>133</v>
      </c>
      <c r="Q758" s="171">
        <f t="shared" si="81"/>
        <v>129</v>
      </c>
      <c r="R758" s="171">
        <f t="shared" si="82"/>
        <v>4</v>
      </c>
      <c r="S758" s="187">
        <f t="shared" si="83"/>
        <v>3.007518796992481E-2</v>
      </c>
      <c r="T758" s="248"/>
    </row>
    <row r="759" spans="1:20" x14ac:dyDescent="0.2">
      <c r="A759" s="186" t="s">
        <v>391</v>
      </c>
      <c r="B759" s="175" t="s">
        <v>53</v>
      </c>
      <c r="C759" s="176" t="s">
        <v>54</v>
      </c>
      <c r="D759" s="168"/>
      <c r="E759" s="169"/>
      <c r="F759" s="169"/>
      <c r="G759" s="169"/>
      <c r="H759" s="192" t="str">
        <f t="shared" si="77"/>
        <v/>
      </c>
      <c r="I759" s="234">
        <v>216</v>
      </c>
      <c r="J759" s="138">
        <v>196</v>
      </c>
      <c r="K759" s="138">
        <v>43</v>
      </c>
      <c r="L759" s="178">
        <f t="shared" si="78"/>
        <v>0.21938775510204081</v>
      </c>
      <c r="M759" s="235">
        <v>1</v>
      </c>
      <c r="N759" s="138">
        <v>20</v>
      </c>
      <c r="O759" s="195">
        <f t="shared" si="79"/>
        <v>9.2165898617511524E-2</v>
      </c>
      <c r="P759" s="170">
        <f t="shared" si="80"/>
        <v>216</v>
      </c>
      <c r="Q759" s="171">
        <f t="shared" si="81"/>
        <v>197</v>
      </c>
      <c r="R759" s="171">
        <f t="shared" si="82"/>
        <v>20</v>
      </c>
      <c r="S759" s="187">
        <f t="shared" si="83"/>
        <v>9.2165898617511524E-2</v>
      </c>
      <c r="T759" s="248"/>
    </row>
    <row r="760" spans="1:20" x14ac:dyDescent="0.2">
      <c r="A760" s="186" t="s">
        <v>391</v>
      </c>
      <c r="B760" s="175" t="s">
        <v>62</v>
      </c>
      <c r="C760" s="176" t="s">
        <v>267</v>
      </c>
      <c r="D760" s="168"/>
      <c r="E760" s="169"/>
      <c r="F760" s="169"/>
      <c r="G760" s="169"/>
      <c r="H760" s="192" t="str">
        <f t="shared" si="77"/>
        <v/>
      </c>
      <c r="I760" s="234">
        <v>519</v>
      </c>
      <c r="J760" s="138">
        <v>505</v>
      </c>
      <c r="K760" s="138">
        <v>454</v>
      </c>
      <c r="L760" s="178">
        <f t="shared" si="78"/>
        <v>0.89900990099009903</v>
      </c>
      <c r="M760" s="235">
        <v>0</v>
      </c>
      <c r="N760" s="138">
        <v>14</v>
      </c>
      <c r="O760" s="195">
        <f t="shared" si="79"/>
        <v>2.6974951830443159E-2</v>
      </c>
      <c r="P760" s="170">
        <f t="shared" si="80"/>
        <v>519</v>
      </c>
      <c r="Q760" s="171">
        <f t="shared" si="81"/>
        <v>505</v>
      </c>
      <c r="R760" s="171">
        <f t="shared" si="82"/>
        <v>14</v>
      </c>
      <c r="S760" s="187">
        <f t="shared" si="83"/>
        <v>2.6974951830443159E-2</v>
      </c>
      <c r="T760" s="248"/>
    </row>
    <row r="761" spans="1:20" x14ac:dyDescent="0.2">
      <c r="A761" s="186" t="s">
        <v>391</v>
      </c>
      <c r="B761" s="175" t="s">
        <v>63</v>
      </c>
      <c r="C761" s="176" t="s">
        <v>64</v>
      </c>
      <c r="D761" s="168"/>
      <c r="E761" s="169"/>
      <c r="F761" s="169"/>
      <c r="G761" s="169"/>
      <c r="H761" s="192" t="str">
        <f t="shared" si="77"/>
        <v/>
      </c>
      <c r="I761" s="234">
        <v>2890</v>
      </c>
      <c r="J761" s="138">
        <v>2167</v>
      </c>
      <c r="K761" s="138">
        <v>937</v>
      </c>
      <c r="L761" s="178">
        <f t="shared" si="78"/>
        <v>0.43239501615136133</v>
      </c>
      <c r="M761" s="235">
        <v>14</v>
      </c>
      <c r="N761" s="138">
        <v>723</v>
      </c>
      <c r="O761" s="195">
        <f t="shared" si="79"/>
        <v>0.24896694214876033</v>
      </c>
      <c r="P761" s="170">
        <f t="shared" si="80"/>
        <v>2890</v>
      </c>
      <c r="Q761" s="171">
        <f t="shared" si="81"/>
        <v>2181</v>
      </c>
      <c r="R761" s="171">
        <f t="shared" si="82"/>
        <v>723</v>
      </c>
      <c r="S761" s="187">
        <f t="shared" si="83"/>
        <v>0.24896694214876033</v>
      </c>
      <c r="T761" s="248"/>
    </row>
    <row r="762" spans="1:20" x14ac:dyDescent="0.2">
      <c r="A762" s="186" t="s">
        <v>391</v>
      </c>
      <c r="B762" s="175" t="s">
        <v>67</v>
      </c>
      <c r="C762" s="176" t="s">
        <v>68</v>
      </c>
      <c r="D762" s="168"/>
      <c r="E762" s="169"/>
      <c r="F762" s="169"/>
      <c r="G762" s="169"/>
      <c r="H762" s="192" t="str">
        <f t="shared" si="77"/>
        <v/>
      </c>
      <c r="I762" s="234">
        <v>275</v>
      </c>
      <c r="J762" s="138">
        <v>100</v>
      </c>
      <c r="K762" s="138">
        <v>38</v>
      </c>
      <c r="L762" s="178">
        <f t="shared" si="78"/>
        <v>0.38</v>
      </c>
      <c r="M762" s="235">
        <v>4</v>
      </c>
      <c r="N762" s="138">
        <v>175</v>
      </c>
      <c r="O762" s="195">
        <f t="shared" si="79"/>
        <v>0.62724014336917566</v>
      </c>
      <c r="P762" s="170">
        <f t="shared" si="80"/>
        <v>275</v>
      </c>
      <c r="Q762" s="171">
        <f t="shared" si="81"/>
        <v>104</v>
      </c>
      <c r="R762" s="171">
        <f t="shared" si="82"/>
        <v>175</v>
      </c>
      <c r="S762" s="187">
        <f t="shared" si="83"/>
        <v>0.62724014336917566</v>
      </c>
      <c r="T762" s="248"/>
    </row>
    <row r="763" spans="1:20" x14ac:dyDescent="0.2">
      <c r="A763" s="186" t="s">
        <v>391</v>
      </c>
      <c r="B763" s="175" t="s">
        <v>79</v>
      </c>
      <c r="C763" s="176" t="s">
        <v>80</v>
      </c>
      <c r="D763" s="168"/>
      <c r="E763" s="169"/>
      <c r="F763" s="169"/>
      <c r="G763" s="169"/>
      <c r="H763" s="192" t="str">
        <f t="shared" si="77"/>
        <v/>
      </c>
      <c r="I763" s="234">
        <v>979</v>
      </c>
      <c r="J763" s="138">
        <v>455</v>
      </c>
      <c r="K763" s="138">
        <v>175</v>
      </c>
      <c r="L763" s="178">
        <f t="shared" si="78"/>
        <v>0.38461538461538464</v>
      </c>
      <c r="M763" s="235">
        <v>0</v>
      </c>
      <c r="N763" s="138">
        <v>524</v>
      </c>
      <c r="O763" s="195">
        <f t="shared" si="79"/>
        <v>0.53524004085801835</v>
      </c>
      <c r="P763" s="170">
        <f t="shared" si="80"/>
        <v>979</v>
      </c>
      <c r="Q763" s="171">
        <f t="shared" si="81"/>
        <v>455</v>
      </c>
      <c r="R763" s="171">
        <f t="shared" si="82"/>
        <v>524</v>
      </c>
      <c r="S763" s="187">
        <f t="shared" si="83"/>
        <v>0.53524004085801835</v>
      </c>
      <c r="T763" s="248"/>
    </row>
    <row r="764" spans="1:20" x14ac:dyDescent="0.2">
      <c r="A764" s="186" t="s">
        <v>391</v>
      </c>
      <c r="B764" s="175" t="s">
        <v>90</v>
      </c>
      <c r="C764" s="176" t="s">
        <v>94</v>
      </c>
      <c r="D764" s="168"/>
      <c r="E764" s="169"/>
      <c r="F764" s="169"/>
      <c r="G764" s="169"/>
      <c r="H764" s="192" t="str">
        <f t="shared" si="77"/>
        <v/>
      </c>
      <c r="I764" s="234">
        <v>9046</v>
      </c>
      <c r="J764" s="138">
        <v>7948</v>
      </c>
      <c r="K764" s="138">
        <v>2308</v>
      </c>
      <c r="L764" s="178">
        <f t="shared" si="78"/>
        <v>0.29038751887267239</v>
      </c>
      <c r="M764" s="235">
        <v>0</v>
      </c>
      <c r="N764" s="138">
        <v>1098</v>
      </c>
      <c r="O764" s="195">
        <f t="shared" si="79"/>
        <v>0.12137961529957993</v>
      </c>
      <c r="P764" s="170">
        <f t="shared" si="80"/>
        <v>9046</v>
      </c>
      <c r="Q764" s="171">
        <f t="shared" si="81"/>
        <v>7948</v>
      </c>
      <c r="R764" s="171">
        <f t="shared" si="82"/>
        <v>1098</v>
      </c>
      <c r="S764" s="187">
        <f t="shared" si="83"/>
        <v>0.12137961529957993</v>
      </c>
      <c r="T764" s="248"/>
    </row>
    <row r="765" spans="1:20" x14ac:dyDescent="0.2">
      <c r="A765" s="186" t="s">
        <v>391</v>
      </c>
      <c r="B765" s="175" t="s">
        <v>90</v>
      </c>
      <c r="C765" s="176" t="s">
        <v>91</v>
      </c>
      <c r="D765" s="168"/>
      <c r="E765" s="169"/>
      <c r="F765" s="169"/>
      <c r="G765" s="169"/>
      <c r="H765" s="192" t="str">
        <f t="shared" si="77"/>
        <v/>
      </c>
      <c r="I765" s="234">
        <v>6916</v>
      </c>
      <c r="J765" s="138">
        <v>4204</v>
      </c>
      <c r="K765" s="138">
        <v>2132</v>
      </c>
      <c r="L765" s="178">
        <f t="shared" si="78"/>
        <v>0.50713606089438634</v>
      </c>
      <c r="M765" s="235">
        <v>0</v>
      </c>
      <c r="N765" s="138">
        <v>2712</v>
      </c>
      <c r="O765" s="195">
        <f t="shared" si="79"/>
        <v>0.39213418160786584</v>
      </c>
      <c r="P765" s="170">
        <f t="shared" si="80"/>
        <v>6916</v>
      </c>
      <c r="Q765" s="171">
        <f t="shared" si="81"/>
        <v>4204</v>
      </c>
      <c r="R765" s="171">
        <f t="shared" si="82"/>
        <v>2712</v>
      </c>
      <c r="S765" s="187">
        <f t="shared" si="83"/>
        <v>0.39213418160786584</v>
      </c>
      <c r="T765" s="248"/>
    </row>
    <row r="766" spans="1:20" x14ac:dyDescent="0.2">
      <c r="A766" s="186" t="s">
        <v>391</v>
      </c>
      <c r="B766" s="175" t="s">
        <v>96</v>
      </c>
      <c r="C766" s="176" t="s">
        <v>97</v>
      </c>
      <c r="D766" s="168"/>
      <c r="E766" s="169"/>
      <c r="F766" s="169"/>
      <c r="G766" s="169"/>
      <c r="H766" s="192" t="str">
        <f t="shared" si="77"/>
        <v/>
      </c>
      <c r="I766" s="234">
        <v>1967</v>
      </c>
      <c r="J766" s="138">
        <v>1906</v>
      </c>
      <c r="K766" s="138">
        <v>363</v>
      </c>
      <c r="L766" s="178">
        <f t="shared" si="78"/>
        <v>0.19045120671563484</v>
      </c>
      <c r="M766" s="235">
        <v>1</v>
      </c>
      <c r="N766" s="138">
        <v>61</v>
      </c>
      <c r="O766" s="195">
        <f t="shared" si="79"/>
        <v>3.0995934959349592E-2</v>
      </c>
      <c r="P766" s="170">
        <f t="shared" si="80"/>
        <v>1967</v>
      </c>
      <c r="Q766" s="171">
        <f t="shared" si="81"/>
        <v>1907</v>
      </c>
      <c r="R766" s="171">
        <f t="shared" si="82"/>
        <v>61</v>
      </c>
      <c r="S766" s="187">
        <f t="shared" si="83"/>
        <v>3.0995934959349592E-2</v>
      </c>
      <c r="T766" s="248"/>
    </row>
    <row r="767" spans="1:20" x14ac:dyDescent="0.2">
      <c r="A767" s="186" t="s">
        <v>391</v>
      </c>
      <c r="B767" s="175" t="s">
        <v>532</v>
      </c>
      <c r="C767" s="176" t="s">
        <v>98</v>
      </c>
      <c r="D767" s="168"/>
      <c r="E767" s="169"/>
      <c r="F767" s="169"/>
      <c r="G767" s="169"/>
      <c r="H767" s="192" t="str">
        <f t="shared" si="77"/>
        <v/>
      </c>
      <c r="I767" s="234">
        <v>1731</v>
      </c>
      <c r="J767" s="138">
        <v>1276</v>
      </c>
      <c r="K767" s="138">
        <v>258</v>
      </c>
      <c r="L767" s="178">
        <f t="shared" si="78"/>
        <v>0.20219435736677116</v>
      </c>
      <c r="M767" s="235">
        <v>13</v>
      </c>
      <c r="N767" s="138">
        <v>455</v>
      </c>
      <c r="O767" s="195">
        <f t="shared" si="79"/>
        <v>0.26089449541284404</v>
      </c>
      <c r="P767" s="170">
        <f t="shared" si="80"/>
        <v>1731</v>
      </c>
      <c r="Q767" s="171">
        <f t="shared" si="81"/>
        <v>1289</v>
      </c>
      <c r="R767" s="171">
        <f t="shared" si="82"/>
        <v>455</v>
      </c>
      <c r="S767" s="187">
        <f t="shared" si="83"/>
        <v>0.26089449541284404</v>
      </c>
      <c r="T767" s="248"/>
    </row>
    <row r="768" spans="1:20" x14ac:dyDescent="0.2">
      <c r="A768" s="186" t="s">
        <v>391</v>
      </c>
      <c r="B768" s="175" t="s">
        <v>99</v>
      </c>
      <c r="C768" s="176" t="s">
        <v>100</v>
      </c>
      <c r="D768" s="168"/>
      <c r="E768" s="169"/>
      <c r="F768" s="169"/>
      <c r="G768" s="169"/>
      <c r="H768" s="192" t="str">
        <f t="shared" si="77"/>
        <v/>
      </c>
      <c r="I768" s="234">
        <v>778</v>
      </c>
      <c r="J768" s="138">
        <v>395</v>
      </c>
      <c r="K768" s="138">
        <v>128</v>
      </c>
      <c r="L768" s="178">
        <f t="shared" si="78"/>
        <v>0.32405063291139241</v>
      </c>
      <c r="M768" s="235">
        <v>3</v>
      </c>
      <c r="N768" s="138">
        <v>383</v>
      </c>
      <c r="O768" s="195">
        <f t="shared" si="79"/>
        <v>0.49039692701664533</v>
      </c>
      <c r="P768" s="170">
        <f t="shared" si="80"/>
        <v>778</v>
      </c>
      <c r="Q768" s="171">
        <f t="shared" si="81"/>
        <v>398</v>
      </c>
      <c r="R768" s="171">
        <f t="shared" si="82"/>
        <v>383</v>
      </c>
      <c r="S768" s="187">
        <f t="shared" si="83"/>
        <v>0.49039692701664533</v>
      </c>
      <c r="T768" s="248"/>
    </row>
    <row r="769" spans="1:20" x14ac:dyDescent="0.2">
      <c r="A769" s="186" t="s">
        <v>391</v>
      </c>
      <c r="B769" s="175" t="s">
        <v>101</v>
      </c>
      <c r="C769" s="176" t="s">
        <v>102</v>
      </c>
      <c r="D769" s="168"/>
      <c r="E769" s="169"/>
      <c r="F769" s="169"/>
      <c r="G769" s="169"/>
      <c r="H769" s="192" t="str">
        <f t="shared" si="77"/>
        <v/>
      </c>
      <c r="I769" s="234">
        <v>280</v>
      </c>
      <c r="J769" s="138">
        <v>252</v>
      </c>
      <c r="K769" s="138">
        <v>106</v>
      </c>
      <c r="L769" s="178">
        <f t="shared" si="78"/>
        <v>0.42063492063492064</v>
      </c>
      <c r="M769" s="235">
        <v>0</v>
      </c>
      <c r="N769" s="138">
        <v>28</v>
      </c>
      <c r="O769" s="195">
        <f t="shared" si="79"/>
        <v>0.1</v>
      </c>
      <c r="P769" s="170">
        <f t="shared" si="80"/>
        <v>280</v>
      </c>
      <c r="Q769" s="171">
        <f t="shared" si="81"/>
        <v>252</v>
      </c>
      <c r="R769" s="171">
        <f t="shared" si="82"/>
        <v>28</v>
      </c>
      <c r="S769" s="187">
        <f t="shared" si="83"/>
        <v>0.1</v>
      </c>
      <c r="T769" s="248"/>
    </row>
    <row r="770" spans="1:20" x14ac:dyDescent="0.2">
      <c r="A770" s="186" t="s">
        <v>391</v>
      </c>
      <c r="B770" s="175" t="s">
        <v>103</v>
      </c>
      <c r="C770" s="176" t="s">
        <v>104</v>
      </c>
      <c r="D770" s="168"/>
      <c r="E770" s="169"/>
      <c r="F770" s="169"/>
      <c r="G770" s="169"/>
      <c r="H770" s="192" t="str">
        <f t="shared" ref="H770:H833" si="84">IF((E770+G770)&lt;&gt;0,G770/(E770+G770),"")</f>
        <v/>
      </c>
      <c r="I770" s="234">
        <v>593</v>
      </c>
      <c r="J770" s="138">
        <v>462</v>
      </c>
      <c r="K770" s="138">
        <v>163</v>
      </c>
      <c r="L770" s="178">
        <f t="shared" ref="L770:L833" si="85">IF(J770&lt;&gt;0,K770/J770,"")</f>
        <v>0.3528138528138528</v>
      </c>
      <c r="M770" s="235">
        <v>0</v>
      </c>
      <c r="N770" s="138">
        <v>131</v>
      </c>
      <c r="O770" s="195">
        <f t="shared" ref="O770:O833" si="86">IF((J770+M770+N770)&lt;&gt;0,N770/(J770+M770+N770),"")</f>
        <v>0.22091062394603711</v>
      </c>
      <c r="P770" s="170">
        <f t="shared" ref="P770:P833" si="87">IF(SUM(D770,I770)&gt;0,SUM(D770,I770),"")</f>
        <v>593</v>
      </c>
      <c r="Q770" s="171">
        <f t="shared" ref="Q770:Q833" si="88">IF(SUM(E770,J770, M770)&gt;0,SUM(E770,J770, M770),"")</f>
        <v>462</v>
      </c>
      <c r="R770" s="171">
        <f t="shared" ref="R770:R833" si="89">IF(SUM(G770,N770)&gt;0,SUM(G770,N770),"")</f>
        <v>131</v>
      </c>
      <c r="S770" s="187">
        <f t="shared" ref="S770:S833" si="90">IFERROR(IF((Q770+R770)&lt;&gt;0,R770/(Q770+R770),""),"")</f>
        <v>0.22091062394603711</v>
      </c>
      <c r="T770" s="248"/>
    </row>
    <row r="771" spans="1:20" x14ac:dyDescent="0.2">
      <c r="A771" s="186" t="s">
        <v>391</v>
      </c>
      <c r="B771" s="175" t="s">
        <v>108</v>
      </c>
      <c r="C771" s="176" t="s">
        <v>109</v>
      </c>
      <c r="D771" s="168"/>
      <c r="E771" s="169"/>
      <c r="F771" s="169"/>
      <c r="G771" s="169"/>
      <c r="H771" s="192" t="str">
        <f t="shared" si="84"/>
        <v/>
      </c>
      <c r="I771" s="234">
        <v>70</v>
      </c>
      <c r="J771" s="138">
        <v>70</v>
      </c>
      <c r="K771" s="138">
        <v>23</v>
      </c>
      <c r="L771" s="178">
        <f t="shared" si="85"/>
        <v>0.32857142857142857</v>
      </c>
      <c r="M771" s="235">
        <v>1</v>
      </c>
      <c r="N771" s="138">
        <v>0</v>
      </c>
      <c r="O771" s="195">
        <f t="shared" si="86"/>
        <v>0</v>
      </c>
      <c r="P771" s="170">
        <f t="shared" si="87"/>
        <v>70</v>
      </c>
      <c r="Q771" s="171">
        <f t="shared" si="88"/>
        <v>71</v>
      </c>
      <c r="R771" s="171" t="str">
        <f t="shared" si="89"/>
        <v/>
      </c>
      <c r="S771" s="187" t="str">
        <f t="shared" si="90"/>
        <v/>
      </c>
      <c r="T771" s="248"/>
    </row>
    <row r="772" spans="1:20" x14ac:dyDescent="0.2">
      <c r="A772" s="186" t="s">
        <v>391</v>
      </c>
      <c r="B772" s="175" t="s">
        <v>110</v>
      </c>
      <c r="C772" s="176" t="s">
        <v>111</v>
      </c>
      <c r="D772" s="168"/>
      <c r="E772" s="169"/>
      <c r="F772" s="169"/>
      <c r="G772" s="169"/>
      <c r="H772" s="192" t="str">
        <f t="shared" si="84"/>
        <v/>
      </c>
      <c r="I772" s="234">
        <v>3542</v>
      </c>
      <c r="J772" s="138">
        <v>3015</v>
      </c>
      <c r="K772" s="138">
        <v>1427</v>
      </c>
      <c r="L772" s="178">
        <f t="shared" si="85"/>
        <v>0.47330016583747925</v>
      </c>
      <c r="M772" s="235">
        <v>6</v>
      </c>
      <c r="N772" s="138">
        <v>527</v>
      </c>
      <c r="O772" s="195">
        <f t="shared" si="86"/>
        <v>0.14853438556933485</v>
      </c>
      <c r="P772" s="170">
        <f t="shared" si="87"/>
        <v>3542</v>
      </c>
      <c r="Q772" s="171">
        <f t="shared" si="88"/>
        <v>3021</v>
      </c>
      <c r="R772" s="171">
        <f t="shared" si="89"/>
        <v>527</v>
      </c>
      <c r="S772" s="187">
        <f t="shared" si="90"/>
        <v>0.14853438556933485</v>
      </c>
      <c r="T772" s="248"/>
    </row>
    <row r="773" spans="1:20" x14ac:dyDescent="0.2">
      <c r="A773" s="186" t="s">
        <v>391</v>
      </c>
      <c r="B773" s="175" t="s">
        <v>112</v>
      </c>
      <c r="C773" s="176" t="s">
        <v>113</v>
      </c>
      <c r="D773" s="168"/>
      <c r="E773" s="169"/>
      <c r="F773" s="169"/>
      <c r="G773" s="169"/>
      <c r="H773" s="192" t="str">
        <f t="shared" si="84"/>
        <v/>
      </c>
      <c r="I773" s="234">
        <v>9326</v>
      </c>
      <c r="J773" s="138">
        <v>8639</v>
      </c>
      <c r="K773" s="138">
        <v>2912</v>
      </c>
      <c r="L773" s="178">
        <f t="shared" si="85"/>
        <v>0.33707605046880423</v>
      </c>
      <c r="M773" s="235">
        <v>10</v>
      </c>
      <c r="N773" s="138">
        <v>687</v>
      </c>
      <c r="O773" s="195">
        <f t="shared" si="86"/>
        <v>7.3586118251928026E-2</v>
      </c>
      <c r="P773" s="170">
        <f t="shared" si="87"/>
        <v>9326</v>
      </c>
      <c r="Q773" s="171">
        <f t="shared" si="88"/>
        <v>8649</v>
      </c>
      <c r="R773" s="171">
        <f t="shared" si="89"/>
        <v>687</v>
      </c>
      <c r="S773" s="187">
        <f t="shared" si="90"/>
        <v>7.3586118251928026E-2</v>
      </c>
      <c r="T773" s="248"/>
    </row>
    <row r="774" spans="1:20" x14ac:dyDescent="0.2">
      <c r="A774" s="186" t="s">
        <v>391</v>
      </c>
      <c r="B774" s="175" t="s">
        <v>114</v>
      </c>
      <c r="C774" s="176" t="s">
        <v>115</v>
      </c>
      <c r="D774" s="168"/>
      <c r="E774" s="169"/>
      <c r="F774" s="169"/>
      <c r="G774" s="169"/>
      <c r="H774" s="192" t="str">
        <f t="shared" si="84"/>
        <v/>
      </c>
      <c r="I774" s="234">
        <v>437</v>
      </c>
      <c r="J774" s="138">
        <v>346</v>
      </c>
      <c r="K774" s="138">
        <v>63</v>
      </c>
      <c r="L774" s="178">
        <f t="shared" si="85"/>
        <v>0.18208092485549132</v>
      </c>
      <c r="M774" s="235">
        <v>3</v>
      </c>
      <c r="N774" s="138">
        <v>91</v>
      </c>
      <c r="O774" s="195">
        <f t="shared" si="86"/>
        <v>0.20681818181818182</v>
      </c>
      <c r="P774" s="170">
        <f t="shared" si="87"/>
        <v>437</v>
      </c>
      <c r="Q774" s="171">
        <f t="shared" si="88"/>
        <v>349</v>
      </c>
      <c r="R774" s="171">
        <f t="shared" si="89"/>
        <v>91</v>
      </c>
      <c r="S774" s="187">
        <f t="shared" si="90"/>
        <v>0.20681818181818182</v>
      </c>
      <c r="T774" s="248"/>
    </row>
    <row r="775" spans="1:20" x14ac:dyDescent="0.2">
      <c r="A775" s="186" t="s">
        <v>391</v>
      </c>
      <c r="B775" s="175" t="s">
        <v>117</v>
      </c>
      <c r="C775" s="176" t="s">
        <v>118</v>
      </c>
      <c r="D775" s="168"/>
      <c r="E775" s="169"/>
      <c r="F775" s="169"/>
      <c r="G775" s="169"/>
      <c r="H775" s="192" t="str">
        <f t="shared" si="84"/>
        <v/>
      </c>
      <c r="I775" s="234">
        <v>1462</v>
      </c>
      <c r="J775" s="138">
        <v>1007</v>
      </c>
      <c r="K775" s="138">
        <v>124</v>
      </c>
      <c r="L775" s="178">
        <f t="shared" si="85"/>
        <v>0.12313803376365443</v>
      </c>
      <c r="M775" s="235">
        <v>1</v>
      </c>
      <c r="N775" s="138">
        <v>455</v>
      </c>
      <c r="O775" s="195">
        <f t="shared" si="86"/>
        <v>0.31100478468899523</v>
      </c>
      <c r="P775" s="170">
        <f t="shared" si="87"/>
        <v>1462</v>
      </c>
      <c r="Q775" s="171">
        <f t="shared" si="88"/>
        <v>1008</v>
      </c>
      <c r="R775" s="171">
        <f t="shared" si="89"/>
        <v>455</v>
      </c>
      <c r="S775" s="187">
        <f t="shared" si="90"/>
        <v>0.31100478468899523</v>
      </c>
      <c r="T775" s="248"/>
    </row>
    <row r="776" spans="1:20" x14ac:dyDescent="0.2">
      <c r="A776" s="186" t="s">
        <v>391</v>
      </c>
      <c r="B776" s="175" t="s">
        <v>119</v>
      </c>
      <c r="C776" s="176" t="s">
        <v>119</v>
      </c>
      <c r="D776" s="168"/>
      <c r="E776" s="169"/>
      <c r="F776" s="169"/>
      <c r="G776" s="169"/>
      <c r="H776" s="192" t="str">
        <f t="shared" si="84"/>
        <v/>
      </c>
      <c r="I776" s="234">
        <v>971</v>
      </c>
      <c r="J776" s="138">
        <v>790</v>
      </c>
      <c r="K776" s="138">
        <v>706</v>
      </c>
      <c r="L776" s="178">
        <f t="shared" si="85"/>
        <v>0.89367088607594936</v>
      </c>
      <c r="M776" s="235">
        <v>0</v>
      </c>
      <c r="N776" s="138">
        <v>181</v>
      </c>
      <c r="O776" s="195">
        <f t="shared" si="86"/>
        <v>0.18640576725025745</v>
      </c>
      <c r="P776" s="170">
        <f t="shared" si="87"/>
        <v>971</v>
      </c>
      <c r="Q776" s="171">
        <f t="shared" si="88"/>
        <v>790</v>
      </c>
      <c r="R776" s="171">
        <f t="shared" si="89"/>
        <v>181</v>
      </c>
      <c r="S776" s="187">
        <f t="shared" si="90"/>
        <v>0.18640576725025745</v>
      </c>
      <c r="T776" s="248"/>
    </row>
    <row r="777" spans="1:20" x14ac:dyDescent="0.2">
      <c r="A777" s="186" t="s">
        <v>391</v>
      </c>
      <c r="B777" s="175" t="s">
        <v>373</v>
      </c>
      <c r="C777" s="176" t="s">
        <v>374</v>
      </c>
      <c r="D777" s="168"/>
      <c r="E777" s="169"/>
      <c r="F777" s="169"/>
      <c r="G777" s="169"/>
      <c r="H777" s="192" t="str">
        <f t="shared" si="84"/>
        <v/>
      </c>
      <c r="I777" s="234">
        <v>7877</v>
      </c>
      <c r="J777" s="138">
        <v>6380</v>
      </c>
      <c r="K777" s="138">
        <v>2592</v>
      </c>
      <c r="L777" s="178">
        <f t="shared" si="85"/>
        <v>0.40626959247648903</v>
      </c>
      <c r="M777" s="235">
        <v>0</v>
      </c>
      <c r="N777" s="138">
        <v>1497</v>
      </c>
      <c r="O777" s="195">
        <f t="shared" si="86"/>
        <v>0.19004697219753713</v>
      </c>
      <c r="P777" s="170">
        <f t="shared" si="87"/>
        <v>7877</v>
      </c>
      <c r="Q777" s="171">
        <f t="shared" si="88"/>
        <v>6380</v>
      </c>
      <c r="R777" s="171">
        <f t="shared" si="89"/>
        <v>1497</v>
      </c>
      <c r="S777" s="187">
        <f t="shared" si="90"/>
        <v>0.19004697219753713</v>
      </c>
      <c r="T777" s="248"/>
    </row>
    <row r="778" spans="1:20" x14ac:dyDescent="0.2">
      <c r="A778" s="186" t="s">
        <v>391</v>
      </c>
      <c r="B778" s="175" t="s">
        <v>120</v>
      </c>
      <c r="C778" s="176" t="s">
        <v>121</v>
      </c>
      <c r="D778" s="168"/>
      <c r="E778" s="169"/>
      <c r="F778" s="169"/>
      <c r="G778" s="169"/>
      <c r="H778" s="192" t="str">
        <f t="shared" si="84"/>
        <v/>
      </c>
      <c r="I778" s="234">
        <v>495</v>
      </c>
      <c r="J778" s="138">
        <v>355</v>
      </c>
      <c r="K778" s="138">
        <v>103</v>
      </c>
      <c r="L778" s="178">
        <f t="shared" si="85"/>
        <v>0.29014084507042254</v>
      </c>
      <c r="M778" s="235">
        <v>2</v>
      </c>
      <c r="N778" s="138">
        <v>140</v>
      </c>
      <c r="O778" s="195">
        <f t="shared" si="86"/>
        <v>0.28169014084507044</v>
      </c>
      <c r="P778" s="170">
        <f t="shared" si="87"/>
        <v>495</v>
      </c>
      <c r="Q778" s="171">
        <f t="shared" si="88"/>
        <v>357</v>
      </c>
      <c r="R778" s="171">
        <f t="shared" si="89"/>
        <v>140</v>
      </c>
      <c r="S778" s="187">
        <f t="shared" si="90"/>
        <v>0.28169014084507044</v>
      </c>
      <c r="T778" s="248"/>
    </row>
    <row r="779" spans="1:20" x14ac:dyDescent="0.2">
      <c r="A779" s="186" t="s">
        <v>391</v>
      </c>
      <c r="B779" s="175" t="s">
        <v>123</v>
      </c>
      <c r="C779" s="176" t="s">
        <v>124</v>
      </c>
      <c r="D779" s="168"/>
      <c r="E779" s="169"/>
      <c r="F779" s="169"/>
      <c r="G779" s="169"/>
      <c r="H779" s="192" t="str">
        <f t="shared" si="84"/>
        <v/>
      </c>
      <c r="I779" s="234">
        <v>86</v>
      </c>
      <c r="J779" s="138">
        <v>49</v>
      </c>
      <c r="K779" s="138">
        <v>9</v>
      </c>
      <c r="L779" s="178">
        <f t="shared" si="85"/>
        <v>0.18367346938775511</v>
      </c>
      <c r="M779" s="235">
        <v>0</v>
      </c>
      <c r="N779" s="138">
        <v>37</v>
      </c>
      <c r="O779" s="195">
        <f t="shared" si="86"/>
        <v>0.43023255813953487</v>
      </c>
      <c r="P779" s="170">
        <f t="shared" si="87"/>
        <v>86</v>
      </c>
      <c r="Q779" s="171">
        <f t="shared" si="88"/>
        <v>49</v>
      </c>
      <c r="R779" s="171">
        <f t="shared" si="89"/>
        <v>37</v>
      </c>
      <c r="S779" s="187">
        <f t="shared" si="90"/>
        <v>0.43023255813953487</v>
      </c>
      <c r="T779" s="248"/>
    </row>
    <row r="780" spans="1:20" x14ac:dyDescent="0.2">
      <c r="A780" s="186" t="s">
        <v>391</v>
      </c>
      <c r="B780" s="175" t="s">
        <v>128</v>
      </c>
      <c r="C780" s="176" t="s">
        <v>129</v>
      </c>
      <c r="D780" s="168"/>
      <c r="E780" s="169"/>
      <c r="F780" s="169"/>
      <c r="G780" s="169"/>
      <c r="H780" s="192" t="str">
        <f t="shared" si="84"/>
        <v/>
      </c>
      <c r="I780" s="234">
        <v>2</v>
      </c>
      <c r="J780" s="138">
        <v>2</v>
      </c>
      <c r="K780" s="138">
        <v>2</v>
      </c>
      <c r="L780" s="178">
        <f t="shared" si="85"/>
        <v>1</v>
      </c>
      <c r="M780" s="235">
        <v>0</v>
      </c>
      <c r="N780" s="138">
        <v>0</v>
      </c>
      <c r="O780" s="195">
        <f t="shared" si="86"/>
        <v>0</v>
      </c>
      <c r="P780" s="170">
        <f t="shared" si="87"/>
        <v>2</v>
      </c>
      <c r="Q780" s="171">
        <f t="shared" si="88"/>
        <v>2</v>
      </c>
      <c r="R780" s="171" t="str">
        <f t="shared" si="89"/>
        <v/>
      </c>
      <c r="S780" s="187" t="str">
        <f t="shared" si="90"/>
        <v/>
      </c>
      <c r="T780" s="248"/>
    </row>
    <row r="781" spans="1:20" x14ac:dyDescent="0.2">
      <c r="A781" s="186" t="s">
        <v>391</v>
      </c>
      <c r="B781" s="175" t="s">
        <v>481</v>
      </c>
      <c r="C781" s="176" t="s">
        <v>130</v>
      </c>
      <c r="D781" s="168"/>
      <c r="E781" s="169"/>
      <c r="F781" s="169"/>
      <c r="G781" s="169"/>
      <c r="H781" s="192" t="str">
        <f t="shared" si="84"/>
        <v/>
      </c>
      <c r="I781" s="234">
        <v>411</v>
      </c>
      <c r="J781" s="138">
        <v>366</v>
      </c>
      <c r="K781" s="138">
        <v>189</v>
      </c>
      <c r="L781" s="178">
        <f t="shared" si="85"/>
        <v>0.51639344262295084</v>
      </c>
      <c r="M781" s="235">
        <v>8</v>
      </c>
      <c r="N781" s="138">
        <v>45</v>
      </c>
      <c r="O781" s="195">
        <f t="shared" si="86"/>
        <v>0.10739856801909307</v>
      </c>
      <c r="P781" s="170">
        <f t="shared" si="87"/>
        <v>411</v>
      </c>
      <c r="Q781" s="171">
        <f t="shared" si="88"/>
        <v>374</v>
      </c>
      <c r="R781" s="171">
        <f t="shared" si="89"/>
        <v>45</v>
      </c>
      <c r="S781" s="187">
        <f t="shared" si="90"/>
        <v>0.10739856801909307</v>
      </c>
      <c r="T781" s="248"/>
    </row>
    <row r="782" spans="1:20" x14ac:dyDescent="0.2">
      <c r="A782" s="186" t="s">
        <v>391</v>
      </c>
      <c r="B782" s="175" t="s">
        <v>339</v>
      </c>
      <c r="C782" s="176" t="s">
        <v>340</v>
      </c>
      <c r="D782" s="168"/>
      <c r="E782" s="169"/>
      <c r="F782" s="169"/>
      <c r="G782" s="169"/>
      <c r="H782" s="192" t="str">
        <f t="shared" si="84"/>
        <v/>
      </c>
      <c r="I782" s="234">
        <v>301</v>
      </c>
      <c r="J782" s="138">
        <v>298</v>
      </c>
      <c r="K782" s="138">
        <v>19</v>
      </c>
      <c r="L782" s="178">
        <f t="shared" si="85"/>
        <v>6.3758389261744972E-2</v>
      </c>
      <c r="M782" s="235">
        <v>0</v>
      </c>
      <c r="N782" s="138">
        <v>3</v>
      </c>
      <c r="O782" s="195">
        <f t="shared" si="86"/>
        <v>9.9667774086378731E-3</v>
      </c>
      <c r="P782" s="170">
        <f t="shared" si="87"/>
        <v>301</v>
      </c>
      <c r="Q782" s="171">
        <f t="shared" si="88"/>
        <v>298</v>
      </c>
      <c r="R782" s="171">
        <f t="shared" si="89"/>
        <v>3</v>
      </c>
      <c r="S782" s="187">
        <f t="shared" si="90"/>
        <v>9.9667774086378731E-3</v>
      </c>
      <c r="T782" s="248"/>
    </row>
    <row r="783" spans="1:20" x14ac:dyDescent="0.2">
      <c r="A783" s="186" t="s">
        <v>391</v>
      </c>
      <c r="B783" s="175" t="s">
        <v>131</v>
      </c>
      <c r="C783" s="176" t="s">
        <v>132</v>
      </c>
      <c r="D783" s="168"/>
      <c r="E783" s="169"/>
      <c r="F783" s="169"/>
      <c r="G783" s="169"/>
      <c r="H783" s="192" t="str">
        <f t="shared" si="84"/>
        <v/>
      </c>
      <c r="I783" s="234">
        <v>475</v>
      </c>
      <c r="J783" s="138">
        <v>349</v>
      </c>
      <c r="K783" s="138">
        <v>156</v>
      </c>
      <c r="L783" s="178">
        <f t="shared" si="85"/>
        <v>0.44699140401146131</v>
      </c>
      <c r="M783" s="235">
        <v>6</v>
      </c>
      <c r="N783" s="138">
        <v>126</v>
      </c>
      <c r="O783" s="195">
        <f t="shared" si="86"/>
        <v>0.26195426195426197</v>
      </c>
      <c r="P783" s="170">
        <f t="shared" si="87"/>
        <v>475</v>
      </c>
      <c r="Q783" s="171">
        <f t="shared" si="88"/>
        <v>355</v>
      </c>
      <c r="R783" s="171">
        <f t="shared" si="89"/>
        <v>126</v>
      </c>
      <c r="S783" s="187">
        <f t="shared" si="90"/>
        <v>0.26195426195426197</v>
      </c>
      <c r="T783" s="248"/>
    </row>
    <row r="784" spans="1:20" x14ac:dyDescent="0.2">
      <c r="A784" s="186" t="s">
        <v>391</v>
      </c>
      <c r="B784" s="175" t="s">
        <v>145</v>
      </c>
      <c r="C784" s="176" t="s">
        <v>146</v>
      </c>
      <c r="D784" s="168"/>
      <c r="E784" s="169"/>
      <c r="F784" s="169"/>
      <c r="G784" s="169"/>
      <c r="H784" s="192" t="str">
        <f t="shared" si="84"/>
        <v/>
      </c>
      <c r="I784" s="234">
        <v>640</v>
      </c>
      <c r="J784" s="138">
        <v>217</v>
      </c>
      <c r="K784" s="138">
        <v>38</v>
      </c>
      <c r="L784" s="178">
        <f t="shared" si="85"/>
        <v>0.17511520737327188</v>
      </c>
      <c r="M784" s="235">
        <v>6</v>
      </c>
      <c r="N784" s="138">
        <v>423</v>
      </c>
      <c r="O784" s="195">
        <f t="shared" si="86"/>
        <v>0.65479876160990713</v>
      </c>
      <c r="P784" s="170">
        <f t="shared" si="87"/>
        <v>640</v>
      </c>
      <c r="Q784" s="171">
        <f t="shared" si="88"/>
        <v>223</v>
      </c>
      <c r="R784" s="171">
        <f t="shared" si="89"/>
        <v>423</v>
      </c>
      <c r="S784" s="187">
        <f t="shared" si="90"/>
        <v>0.65479876160990713</v>
      </c>
      <c r="T784" s="248"/>
    </row>
    <row r="785" spans="1:20" x14ac:dyDescent="0.2">
      <c r="A785" s="186" t="s">
        <v>391</v>
      </c>
      <c r="B785" s="175" t="s">
        <v>548</v>
      </c>
      <c r="C785" s="176" t="s">
        <v>71</v>
      </c>
      <c r="D785" s="168"/>
      <c r="E785" s="169"/>
      <c r="F785" s="169"/>
      <c r="G785" s="169"/>
      <c r="H785" s="192" t="str">
        <f t="shared" si="84"/>
        <v/>
      </c>
      <c r="I785" s="234">
        <v>26</v>
      </c>
      <c r="J785" s="138">
        <v>24</v>
      </c>
      <c r="K785" s="138">
        <v>1</v>
      </c>
      <c r="L785" s="178">
        <f t="shared" si="85"/>
        <v>4.1666666666666664E-2</v>
      </c>
      <c r="M785" s="235">
        <v>0</v>
      </c>
      <c r="N785" s="138">
        <v>2</v>
      </c>
      <c r="O785" s="195">
        <f t="shared" si="86"/>
        <v>7.6923076923076927E-2</v>
      </c>
      <c r="P785" s="170">
        <f t="shared" si="87"/>
        <v>26</v>
      </c>
      <c r="Q785" s="171">
        <f t="shared" si="88"/>
        <v>24</v>
      </c>
      <c r="R785" s="171">
        <f t="shared" si="89"/>
        <v>2</v>
      </c>
      <c r="S785" s="187">
        <f t="shared" si="90"/>
        <v>7.6923076923076927E-2</v>
      </c>
      <c r="T785" s="248"/>
    </row>
    <row r="786" spans="1:20" x14ac:dyDescent="0.2">
      <c r="A786" s="186" t="s">
        <v>391</v>
      </c>
      <c r="B786" s="175" t="s">
        <v>149</v>
      </c>
      <c r="C786" s="176" t="s">
        <v>150</v>
      </c>
      <c r="D786" s="168"/>
      <c r="E786" s="169"/>
      <c r="F786" s="169"/>
      <c r="G786" s="169"/>
      <c r="H786" s="192" t="str">
        <f t="shared" si="84"/>
        <v/>
      </c>
      <c r="I786" s="234">
        <v>450</v>
      </c>
      <c r="J786" s="138">
        <v>408</v>
      </c>
      <c r="K786" s="138">
        <v>384</v>
      </c>
      <c r="L786" s="178">
        <f t="shared" si="85"/>
        <v>0.94117647058823528</v>
      </c>
      <c r="M786" s="235">
        <v>0</v>
      </c>
      <c r="N786" s="138">
        <v>42</v>
      </c>
      <c r="O786" s="195">
        <f t="shared" si="86"/>
        <v>9.3333333333333338E-2</v>
      </c>
      <c r="P786" s="170">
        <f t="shared" si="87"/>
        <v>450</v>
      </c>
      <c r="Q786" s="171">
        <f t="shared" si="88"/>
        <v>408</v>
      </c>
      <c r="R786" s="171">
        <f t="shared" si="89"/>
        <v>42</v>
      </c>
      <c r="S786" s="187">
        <f t="shared" si="90"/>
        <v>9.3333333333333338E-2</v>
      </c>
      <c r="T786" s="248"/>
    </row>
    <row r="787" spans="1:20" x14ac:dyDescent="0.2">
      <c r="A787" s="186" t="s">
        <v>391</v>
      </c>
      <c r="B787" s="175" t="s">
        <v>151</v>
      </c>
      <c r="C787" s="176" t="s">
        <v>152</v>
      </c>
      <c r="D787" s="168"/>
      <c r="E787" s="169"/>
      <c r="F787" s="169"/>
      <c r="G787" s="169"/>
      <c r="H787" s="192" t="str">
        <f t="shared" si="84"/>
        <v/>
      </c>
      <c r="I787" s="234">
        <v>845</v>
      </c>
      <c r="J787" s="138">
        <v>505</v>
      </c>
      <c r="K787" s="138">
        <v>165</v>
      </c>
      <c r="L787" s="178">
        <f t="shared" si="85"/>
        <v>0.32673267326732675</v>
      </c>
      <c r="M787" s="235">
        <v>14</v>
      </c>
      <c r="N787" s="138">
        <v>340</v>
      </c>
      <c r="O787" s="195">
        <f t="shared" si="86"/>
        <v>0.39580908032596041</v>
      </c>
      <c r="P787" s="170">
        <f t="shared" si="87"/>
        <v>845</v>
      </c>
      <c r="Q787" s="171">
        <f t="shared" si="88"/>
        <v>519</v>
      </c>
      <c r="R787" s="171">
        <f t="shared" si="89"/>
        <v>340</v>
      </c>
      <c r="S787" s="187">
        <f t="shared" si="90"/>
        <v>0.39580908032596041</v>
      </c>
      <c r="T787" s="248"/>
    </row>
    <row r="788" spans="1:20" x14ac:dyDescent="0.2">
      <c r="A788" s="186" t="s">
        <v>391</v>
      </c>
      <c r="B788" s="175" t="s">
        <v>156</v>
      </c>
      <c r="C788" s="176" t="s">
        <v>157</v>
      </c>
      <c r="D788" s="168"/>
      <c r="E788" s="169"/>
      <c r="F788" s="169"/>
      <c r="G788" s="169"/>
      <c r="H788" s="192" t="str">
        <f t="shared" si="84"/>
        <v/>
      </c>
      <c r="I788" s="234">
        <v>20</v>
      </c>
      <c r="J788" s="138">
        <v>17</v>
      </c>
      <c r="K788" s="138">
        <v>0</v>
      </c>
      <c r="L788" s="178">
        <f t="shared" si="85"/>
        <v>0</v>
      </c>
      <c r="M788" s="235">
        <v>0</v>
      </c>
      <c r="N788" s="138">
        <v>3</v>
      </c>
      <c r="O788" s="195">
        <f t="shared" si="86"/>
        <v>0.15</v>
      </c>
      <c r="P788" s="170">
        <f t="shared" si="87"/>
        <v>20</v>
      </c>
      <c r="Q788" s="171">
        <f t="shared" si="88"/>
        <v>17</v>
      </c>
      <c r="R788" s="171">
        <f t="shared" si="89"/>
        <v>3</v>
      </c>
      <c r="S788" s="187">
        <f t="shared" si="90"/>
        <v>0.15</v>
      </c>
      <c r="T788" s="248"/>
    </row>
    <row r="789" spans="1:20" x14ac:dyDescent="0.2">
      <c r="A789" s="186" t="s">
        <v>391</v>
      </c>
      <c r="B789" s="175" t="s">
        <v>158</v>
      </c>
      <c r="C789" s="176" t="s">
        <v>159</v>
      </c>
      <c r="D789" s="168"/>
      <c r="E789" s="169"/>
      <c r="F789" s="169"/>
      <c r="G789" s="169"/>
      <c r="H789" s="192" t="str">
        <f t="shared" si="84"/>
        <v/>
      </c>
      <c r="I789" s="234">
        <v>484</v>
      </c>
      <c r="J789" s="138">
        <v>447</v>
      </c>
      <c r="K789" s="138">
        <v>258</v>
      </c>
      <c r="L789" s="178">
        <f t="shared" si="85"/>
        <v>0.57718120805369133</v>
      </c>
      <c r="M789" s="235">
        <v>1</v>
      </c>
      <c r="N789" s="138">
        <v>37</v>
      </c>
      <c r="O789" s="195">
        <f t="shared" si="86"/>
        <v>7.628865979381444E-2</v>
      </c>
      <c r="P789" s="170">
        <f t="shared" si="87"/>
        <v>484</v>
      </c>
      <c r="Q789" s="171">
        <f t="shared" si="88"/>
        <v>448</v>
      </c>
      <c r="R789" s="171">
        <f t="shared" si="89"/>
        <v>37</v>
      </c>
      <c r="S789" s="187">
        <f t="shared" si="90"/>
        <v>7.628865979381444E-2</v>
      </c>
      <c r="T789" s="248"/>
    </row>
    <row r="790" spans="1:20" x14ac:dyDescent="0.2">
      <c r="A790" s="186" t="s">
        <v>391</v>
      </c>
      <c r="B790" s="175" t="s">
        <v>162</v>
      </c>
      <c r="C790" s="176" t="s">
        <v>163</v>
      </c>
      <c r="D790" s="168"/>
      <c r="E790" s="169"/>
      <c r="F790" s="169"/>
      <c r="G790" s="169"/>
      <c r="H790" s="192" t="str">
        <f t="shared" si="84"/>
        <v/>
      </c>
      <c r="I790" s="234">
        <v>1942</v>
      </c>
      <c r="J790" s="138">
        <v>1845</v>
      </c>
      <c r="K790" s="138">
        <v>1489</v>
      </c>
      <c r="L790" s="178">
        <f t="shared" si="85"/>
        <v>0.80704607046070465</v>
      </c>
      <c r="M790" s="235">
        <v>0</v>
      </c>
      <c r="N790" s="138">
        <v>97</v>
      </c>
      <c r="O790" s="195">
        <f t="shared" si="86"/>
        <v>4.9948506694129764E-2</v>
      </c>
      <c r="P790" s="170">
        <f t="shared" si="87"/>
        <v>1942</v>
      </c>
      <c r="Q790" s="171">
        <f t="shared" si="88"/>
        <v>1845</v>
      </c>
      <c r="R790" s="171">
        <f t="shared" si="89"/>
        <v>97</v>
      </c>
      <c r="S790" s="187">
        <f t="shared" si="90"/>
        <v>4.9948506694129764E-2</v>
      </c>
      <c r="T790" s="248"/>
    </row>
    <row r="791" spans="1:20" x14ac:dyDescent="0.2">
      <c r="A791" s="186" t="s">
        <v>391</v>
      </c>
      <c r="B791" s="175" t="s">
        <v>164</v>
      </c>
      <c r="C791" s="176" t="s">
        <v>165</v>
      </c>
      <c r="D791" s="168"/>
      <c r="E791" s="169"/>
      <c r="F791" s="169"/>
      <c r="G791" s="169"/>
      <c r="H791" s="192" t="str">
        <f t="shared" si="84"/>
        <v/>
      </c>
      <c r="I791" s="234">
        <v>608</v>
      </c>
      <c r="J791" s="138">
        <v>494</v>
      </c>
      <c r="K791" s="138">
        <v>282</v>
      </c>
      <c r="L791" s="178">
        <f t="shared" si="85"/>
        <v>0.57085020242914974</v>
      </c>
      <c r="M791" s="235">
        <v>0</v>
      </c>
      <c r="N791" s="138">
        <v>114</v>
      </c>
      <c r="O791" s="195">
        <f t="shared" si="86"/>
        <v>0.1875</v>
      </c>
      <c r="P791" s="170">
        <f t="shared" si="87"/>
        <v>608</v>
      </c>
      <c r="Q791" s="171">
        <f t="shared" si="88"/>
        <v>494</v>
      </c>
      <c r="R791" s="171">
        <f t="shared" si="89"/>
        <v>114</v>
      </c>
      <c r="S791" s="187">
        <f t="shared" si="90"/>
        <v>0.1875</v>
      </c>
      <c r="T791" s="248"/>
    </row>
    <row r="792" spans="1:20" ht="29" x14ac:dyDescent="0.2">
      <c r="A792" s="186" t="s">
        <v>391</v>
      </c>
      <c r="B792" s="175" t="s">
        <v>166</v>
      </c>
      <c r="C792" s="176" t="s">
        <v>513</v>
      </c>
      <c r="D792" s="168"/>
      <c r="E792" s="169"/>
      <c r="F792" s="169"/>
      <c r="G792" s="169"/>
      <c r="H792" s="192" t="str">
        <f t="shared" si="84"/>
        <v/>
      </c>
      <c r="I792" s="234">
        <v>2501</v>
      </c>
      <c r="J792" s="138">
        <v>2441</v>
      </c>
      <c r="K792" s="138">
        <v>174</v>
      </c>
      <c r="L792" s="178">
        <f t="shared" si="85"/>
        <v>7.1282261368291688E-2</v>
      </c>
      <c r="M792" s="235">
        <v>0</v>
      </c>
      <c r="N792" s="138">
        <v>60</v>
      </c>
      <c r="O792" s="195">
        <f t="shared" si="86"/>
        <v>2.3990403838464614E-2</v>
      </c>
      <c r="P792" s="170">
        <f t="shared" si="87"/>
        <v>2501</v>
      </c>
      <c r="Q792" s="171">
        <f t="shared" si="88"/>
        <v>2441</v>
      </c>
      <c r="R792" s="171">
        <f t="shared" si="89"/>
        <v>60</v>
      </c>
      <c r="S792" s="187">
        <f t="shared" si="90"/>
        <v>2.3990403838464614E-2</v>
      </c>
      <c r="T792" s="248"/>
    </row>
    <row r="793" spans="1:20" ht="29" x14ac:dyDescent="0.2">
      <c r="A793" s="186" t="s">
        <v>391</v>
      </c>
      <c r="B793" s="175" t="s">
        <v>166</v>
      </c>
      <c r="C793" s="176" t="s">
        <v>168</v>
      </c>
      <c r="D793" s="168"/>
      <c r="E793" s="169"/>
      <c r="F793" s="169"/>
      <c r="G793" s="169"/>
      <c r="H793" s="192" t="str">
        <f t="shared" si="84"/>
        <v/>
      </c>
      <c r="I793" s="234">
        <v>17190</v>
      </c>
      <c r="J793" s="138">
        <v>15109</v>
      </c>
      <c r="K793" s="138">
        <v>3277</v>
      </c>
      <c r="L793" s="178">
        <f t="shared" si="85"/>
        <v>0.21689059500959693</v>
      </c>
      <c r="M793" s="235">
        <v>5</v>
      </c>
      <c r="N793" s="138">
        <v>2081</v>
      </c>
      <c r="O793" s="195">
        <f t="shared" si="86"/>
        <v>0.12102355335853446</v>
      </c>
      <c r="P793" s="170">
        <f t="shared" si="87"/>
        <v>17190</v>
      </c>
      <c r="Q793" s="171">
        <f t="shared" si="88"/>
        <v>15114</v>
      </c>
      <c r="R793" s="171">
        <f t="shared" si="89"/>
        <v>2081</v>
      </c>
      <c r="S793" s="187">
        <f t="shared" si="90"/>
        <v>0.12102355335853446</v>
      </c>
      <c r="T793" s="248"/>
    </row>
    <row r="794" spans="1:20" ht="29" x14ac:dyDescent="0.2">
      <c r="A794" s="186" t="s">
        <v>391</v>
      </c>
      <c r="B794" s="175" t="s">
        <v>166</v>
      </c>
      <c r="C794" s="176" t="s">
        <v>167</v>
      </c>
      <c r="D794" s="168"/>
      <c r="E794" s="169"/>
      <c r="F794" s="169"/>
      <c r="G794" s="169"/>
      <c r="H794" s="192" t="str">
        <f t="shared" si="84"/>
        <v/>
      </c>
      <c r="I794" s="234">
        <v>3621</v>
      </c>
      <c r="J794" s="138">
        <v>3301</v>
      </c>
      <c r="K794" s="138">
        <v>1340</v>
      </c>
      <c r="L794" s="178">
        <f t="shared" si="85"/>
        <v>0.40593759466828233</v>
      </c>
      <c r="M794" s="235">
        <v>0</v>
      </c>
      <c r="N794" s="138">
        <v>320</v>
      </c>
      <c r="O794" s="195">
        <f t="shared" si="86"/>
        <v>8.8373377520022098E-2</v>
      </c>
      <c r="P794" s="170">
        <f t="shared" si="87"/>
        <v>3621</v>
      </c>
      <c r="Q794" s="171">
        <f t="shared" si="88"/>
        <v>3301</v>
      </c>
      <c r="R794" s="171">
        <f t="shared" si="89"/>
        <v>320</v>
      </c>
      <c r="S794" s="187">
        <f t="shared" si="90"/>
        <v>8.8373377520022098E-2</v>
      </c>
      <c r="T794" s="248"/>
    </row>
    <row r="795" spans="1:20" ht="29" x14ac:dyDescent="0.2">
      <c r="A795" s="186" t="s">
        <v>391</v>
      </c>
      <c r="B795" s="175" t="s">
        <v>166</v>
      </c>
      <c r="C795" s="176" t="s">
        <v>169</v>
      </c>
      <c r="D795" s="168"/>
      <c r="E795" s="169"/>
      <c r="F795" s="169"/>
      <c r="G795" s="169"/>
      <c r="H795" s="192" t="str">
        <f t="shared" si="84"/>
        <v/>
      </c>
      <c r="I795" s="234">
        <v>4283</v>
      </c>
      <c r="J795" s="138">
        <v>4230</v>
      </c>
      <c r="K795" s="138">
        <v>2441</v>
      </c>
      <c r="L795" s="178">
        <f t="shared" si="85"/>
        <v>0.57706855791962175</v>
      </c>
      <c r="M795" s="235">
        <v>0</v>
      </c>
      <c r="N795" s="138">
        <v>53</v>
      </c>
      <c r="O795" s="195">
        <f t="shared" si="86"/>
        <v>1.2374503852439879E-2</v>
      </c>
      <c r="P795" s="170">
        <f t="shared" si="87"/>
        <v>4283</v>
      </c>
      <c r="Q795" s="171">
        <f t="shared" si="88"/>
        <v>4230</v>
      </c>
      <c r="R795" s="171">
        <f t="shared" si="89"/>
        <v>53</v>
      </c>
      <c r="S795" s="187">
        <f t="shared" si="90"/>
        <v>1.2374503852439879E-2</v>
      </c>
      <c r="T795" s="248"/>
    </row>
    <row r="796" spans="1:20" x14ac:dyDescent="0.2">
      <c r="A796" s="186" t="s">
        <v>391</v>
      </c>
      <c r="B796" s="175" t="s">
        <v>172</v>
      </c>
      <c r="C796" s="176" t="s">
        <v>173</v>
      </c>
      <c r="D796" s="168"/>
      <c r="E796" s="169"/>
      <c r="F796" s="169"/>
      <c r="G796" s="169"/>
      <c r="H796" s="192" t="str">
        <f t="shared" si="84"/>
        <v/>
      </c>
      <c r="I796" s="234">
        <v>1407</v>
      </c>
      <c r="J796" s="138">
        <v>1203</v>
      </c>
      <c r="K796" s="138">
        <v>944</v>
      </c>
      <c r="L796" s="178">
        <f t="shared" si="85"/>
        <v>0.78470490440565255</v>
      </c>
      <c r="M796" s="235">
        <v>0</v>
      </c>
      <c r="N796" s="138">
        <v>204</v>
      </c>
      <c r="O796" s="195">
        <f t="shared" si="86"/>
        <v>0.14498933901918976</v>
      </c>
      <c r="P796" s="170">
        <f t="shared" si="87"/>
        <v>1407</v>
      </c>
      <c r="Q796" s="171">
        <f t="shared" si="88"/>
        <v>1203</v>
      </c>
      <c r="R796" s="171">
        <f t="shared" si="89"/>
        <v>204</v>
      </c>
      <c r="S796" s="187">
        <f t="shared" si="90"/>
        <v>0.14498933901918976</v>
      </c>
      <c r="T796" s="248"/>
    </row>
    <row r="797" spans="1:20" x14ac:dyDescent="0.2">
      <c r="A797" s="186" t="s">
        <v>391</v>
      </c>
      <c r="B797" s="175" t="s">
        <v>176</v>
      </c>
      <c r="C797" s="176" t="s">
        <v>487</v>
      </c>
      <c r="D797" s="168"/>
      <c r="E797" s="169"/>
      <c r="F797" s="169"/>
      <c r="G797" s="169"/>
      <c r="H797" s="192" t="str">
        <f t="shared" si="84"/>
        <v/>
      </c>
      <c r="I797" s="234">
        <v>461</v>
      </c>
      <c r="J797" s="138">
        <v>412</v>
      </c>
      <c r="K797" s="138">
        <v>209</v>
      </c>
      <c r="L797" s="178">
        <f t="shared" si="85"/>
        <v>0.50728155339805825</v>
      </c>
      <c r="M797" s="235">
        <v>0</v>
      </c>
      <c r="N797" s="138">
        <v>49</v>
      </c>
      <c r="O797" s="195">
        <f t="shared" si="86"/>
        <v>0.10629067245119306</v>
      </c>
      <c r="P797" s="170">
        <f t="shared" si="87"/>
        <v>461</v>
      </c>
      <c r="Q797" s="171">
        <f t="shared" si="88"/>
        <v>412</v>
      </c>
      <c r="R797" s="171">
        <f t="shared" si="89"/>
        <v>49</v>
      </c>
      <c r="S797" s="187">
        <f t="shared" si="90"/>
        <v>0.10629067245119306</v>
      </c>
      <c r="T797" s="248"/>
    </row>
    <row r="798" spans="1:20" x14ac:dyDescent="0.2">
      <c r="A798" s="186" t="s">
        <v>391</v>
      </c>
      <c r="B798" s="175" t="s">
        <v>176</v>
      </c>
      <c r="C798" s="176" t="s">
        <v>177</v>
      </c>
      <c r="D798" s="168"/>
      <c r="E798" s="169"/>
      <c r="F798" s="169"/>
      <c r="G798" s="169"/>
      <c r="H798" s="192" t="str">
        <f t="shared" si="84"/>
        <v/>
      </c>
      <c r="I798" s="234">
        <v>109</v>
      </c>
      <c r="J798" s="138">
        <v>103</v>
      </c>
      <c r="K798" s="138">
        <v>34</v>
      </c>
      <c r="L798" s="178">
        <f t="shared" si="85"/>
        <v>0.3300970873786408</v>
      </c>
      <c r="M798" s="235">
        <v>0</v>
      </c>
      <c r="N798" s="138">
        <v>6</v>
      </c>
      <c r="O798" s="195">
        <f t="shared" si="86"/>
        <v>5.5045871559633031E-2</v>
      </c>
      <c r="P798" s="170">
        <f t="shared" si="87"/>
        <v>109</v>
      </c>
      <c r="Q798" s="171">
        <f t="shared" si="88"/>
        <v>103</v>
      </c>
      <c r="R798" s="171">
        <f t="shared" si="89"/>
        <v>6</v>
      </c>
      <c r="S798" s="187">
        <f t="shared" si="90"/>
        <v>5.5045871559633031E-2</v>
      </c>
      <c r="T798" s="248"/>
    </row>
    <row r="799" spans="1:20" x14ac:dyDescent="0.2">
      <c r="A799" s="186" t="s">
        <v>391</v>
      </c>
      <c r="B799" s="175" t="s">
        <v>178</v>
      </c>
      <c r="C799" s="176" t="s">
        <v>178</v>
      </c>
      <c r="D799" s="168"/>
      <c r="E799" s="169"/>
      <c r="F799" s="169"/>
      <c r="G799" s="169"/>
      <c r="H799" s="192" t="str">
        <f t="shared" si="84"/>
        <v/>
      </c>
      <c r="I799" s="234">
        <v>275</v>
      </c>
      <c r="J799" s="138">
        <v>243</v>
      </c>
      <c r="K799" s="138">
        <v>108</v>
      </c>
      <c r="L799" s="178">
        <f t="shared" si="85"/>
        <v>0.44444444444444442</v>
      </c>
      <c r="M799" s="235">
        <v>0</v>
      </c>
      <c r="N799" s="138">
        <v>32</v>
      </c>
      <c r="O799" s="195">
        <f t="shared" si="86"/>
        <v>0.11636363636363636</v>
      </c>
      <c r="P799" s="170">
        <f t="shared" si="87"/>
        <v>275</v>
      </c>
      <c r="Q799" s="171">
        <f t="shared" si="88"/>
        <v>243</v>
      </c>
      <c r="R799" s="171">
        <f t="shared" si="89"/>
        <v>32</v>
      </c>
      <c r="S799" s="187">
        <f t="shared" si="90"/>
        <v>0.11636363636363636</v>
      </c>
      <c r="T799" s="248"/>
    </row>
    <row r="800" spans="1:20" x14ac:dyDescent="0.2">
      <c r="A800" s="186" t="s">
        <v>391</v>
      </c>
      <c r="B800" s="175" t="s">
        <v>379</v>
      </c>
      <c r="C800" s="176" t="s">
        <v>380</v>
      </c>
      <c r="D800" s="168"/>
      <c r="E800" s="169"/>
      <c r="F800" s="169"/>
      <c r="G800" s="169"/>
      <c r="H800" s="192" t="str">
        <f t="shared" si="84"/>
        <v/>
      </c>
      <c r="I800" s="234">
        <v>0</v>
      </c>
      <c r="J800" s="138">
        <v>0</v>
      </c>
      <c r="K800" s="138">
        <v>0</v>
      </c>
      <c r="L800" s="178" t="str">
        <f t="shared" si="85"/>
        <v/>
      </c>
      <c r="M800" s="235">
        <v>19</v>
      </c>
      <c r="N800" s="138">
        <v>0</v>
      </c>
      <c r="O800" s="195">
        <f t="shared" si="86"/>
        <v>0</v>
      </c>
      <c r="P800" s="170" t="str">
        <f t="shared" si="87"/>
        <v/>
      </c>
      <c r="Q800" s="171">
        <f t="shared" si="88"/>
        <v>19</v>
      </c>
      <c r="R800" s="171" t="str">
        <f t="shared" si="89"/>
        <v/>
      </c>
      <c r="S800" s="187" t="str">
        <f t="shared" si="90"/>
        <v/>
      </c>
      <c r="T800" s="248"/>
    </row>
    <row r="801" spans="1:20" x14ac:dyDescent="0.2">
      <c r="A801" s="186" t="s">
        <v>391</v>
      </c>
      <c r="B801" s="175" t="s">
        <v>180</v>
      </c>
      <c r="C801" s="176" t="s">
        <v>182</v>
      </c>
      <c r="D801" s="168"/>
      <c r="E801" s="169"/>
      <c r="F801" s="169"/>
      <c r="G801" s="169"/>
      <c r="H801" s="192" t="str">
        <f t="shared" si="84"/>
        <v/>
      </c>
      <c r="I801" s="234">
        <v>840</v>
      </c>
      <c r="J801" s="138">
        <v>817</v>
      </c>
      <c r="K801" s="138">
        <v>244</v>
      </c>
      <c r="L801" s="178">
        <f t="shared" si="85"/>
        <v>0.29865361077111385</v>
      </c>
      <c r="M801" s="235">
        <v>0</v>
      </c>
      <c r="N801" s="138">
        <v>23</v>
      </c>
      <c r="O801" s="195">
        <f t="shared" si="86"/>
        <v>2.7380952380952381E-2</v>
      </c>
      <c r="P801" s="170">
        <f t="shared" si="87"/>
        <v>840</v>
      </c>
      <c r="Q801" s="171">
        <f t="shared" si="88"/>
        <v>817</v>
      </c>
      <c r="R801" s="171">
        <f t="shared" si="89"/>
        <v>23</v>
      </c>
      <c r="S801" s="187">
        <f t="shared" si="90"/>
        <v>2.7380952380952381E-2</v>
      </c>
      <c r="T801" s="248"/>
    </row>
    <row r="802" spans="1:20" x14ac:dyDescent="0.2">
      <c r="A802" s="186" t="s">
        <v>391</v>
      </c>
      <c r="B802" s="175" t="s">
        <v>536</v>
      </c>
      <c r="C802" s="176" t="s">
        <v>116</v>
      </c>
      <c r="D802" s="168"/>
      <c r="E802" s="169"/>
      <c r="F802" s="169"/>
      <c r="G802" s="169"/>
      <c r="H802" s="192" t="str">
        <f t="shared" si="84"/>
        <v/>
      </c>
      <c r="I802" s="234">
        <v>40</v>
      </c>
      <c r="J802" s="138">
        <v>31</v>
      </c>
      <c r="K802" s="138">
        <v>0</v>
      </c>
      <c r="L802" s="178">
        <f t="shared" si="85"/>
        <v>0</v>
      </c>
      <c r="M802" s="235">
        <v>0</v>
      </c>
      <c r="N802" s="138">
        <v>9</v>
      </c>
      <c r="O802" s="195">
        <f t="shared" si="86"/>
        <v>0.22500000000000001</v>
      </c>
      <c r="P802" s="170">
        <f t="shared" si="87"/>
        <v>40</v>
      </c>
      <c r="Q802" s="171">
        <f t="shared" si="88"/>
        <v>31</v>
      </c>
      <c r="R802" s="171">
        <f t="shared" si="89"/>
        <v>9</v>
      </c>
      <c r="S802" s="187">
        <f t="shared" si="90"/>
        <v>0.22500000000000001</v>
      </c>
      <c r="T802" s="248"/>
    </row>
    <row r="803" spans="1:20" x14ac:dyDescent="0.2">
      <c r="A803" s="186" t="s">
        <v>391</v>
      </c>
      <c r="B803" s="175" t="s">
        <v>183</v>
      </c>
      <c r="C803" s="176" t="s">
        <v>184</v>
      </c>
      <c r="D803" s="168"/>
      <c r="E803" s="169"/>
      <c r="F803" s="169"/>
      <c r="G803" s="169"/>
      <c r="H803" s="192" t="str">
        <f t="shared" si="84"/>
        <v/>
      </c>
      <c r="I803" s="234">
        <v>1</v>
      </c>
      <c r="J803" s="138">
        <v>1</v>
      </c>
      <c r="K803" s="138">
        <v>0</v>
      </c>
      <c r="L803" s="178">
        <f t="shared" si="85"/>
        <v>0</v>
      </c>
      <c r="M803" s="235">
        <v>0</v>
      </c>
      <c r="N803" s="138">
        <v>0</v>
      </c>
      <c r="O803" s="195">
        <f t="shared" si="86"/>
        <v>0</v>
      </c>
      <c r="P803" s="170">
        <f t="shared" si="87"/>
        <v>1</v>
      </c>
      <c r="Q803" s="171">
        <f t="shared" si="88"/>
        <v>1</v>
      </c>
      <c r="R803" s="171" t="str">
        <f t="shared" si="89"/>
        <v/>
      </c>
      <c r="S803" s="187" t="str">
        <f t="shared" si="90"/>
        <v/>
      </c>
      <c r="T803" s="248"/>
    </row>
    <row r="804" spans="1:20" x14ac:dyDescent="0.2">
      <c r="A804" s="186" t="s">
        <v>391</v>
      </c>
      <c r="B804" s="175" t="s">
        <v>538</v>
      </c>
      <c r="C804" s="176" t="s">
        <v>194</v>
      </c>
      <c r="D804" s="168"/>
      <c r="E804" s="169"/>
      <c r="F804" s="169"/>
      <c r="G804" s="169"/>
      <c r="H804" s="192" t="str">
        <f t="shared" si="84"/>
        <v/>
      </c>
      <c r="I804" s="234">
        <v>13</v>
      </c>
      <c r="J804" s="138">
        <v>12</v>
      </c>
      <c r="K804" s="138">
        <v>6</v>
      </c>
      <c r="L804" s="178">
        <f t="shared" si="85"/>
        <v>0.5</v>
      </c>
      <c r="M804" s="235">
        <v>0</v>
      </c>
      <c r="N804" s="138">
        <v>1</v>
      </c>
      <c r="O804" s="195">
        <f t="shared" si="86"/>
        <v>7.6923076923076927E-2</v>
      </c>
      <c r="P804" s="170">
        <f t="shared" si="87"/>
        <v>13</v>
      </c>
      <c r="Q804" s="171">
        <f t="shared" si="88"/>
        <v>12</v>
      </c>
      <c r="R804" s="171">
        <f t="shared" si="89"/>
        <v>1</v>
      </c>
      <c r="S804" s="187">
        <f t="shared" si="90"/>
        <v>7.6923076923076927E-2</v>
      </c>
      <c r="T804" s="248"/>
    </row>
    <row r="805" spans="1:20" x14ac:dyDescent="0.2">
      <c r="A805" s="186" t="s">
        <v>391</v>
      </c>
      <c r="B805" s="175" t="s">
        <v>196</v>
      </c>
      <c r="C805" s="176" t="s">
        <v>197</v>
      </c>
      <c r="D805" s="168"/>
      <c r="E805" s="169"/>
      <c r="F805" s="169"/>
      <c r="G805" s="169"/>
      <c r="H805" s="192" t="str">
        <f t="shared" si="84"/>
        <v/>
      </c>
      <c r="I805" s="234">
        <v>1020</v>
      </c>
      <c r="J805" s="138">
        <v>975</v>
      </c>
      <c r="K805" s="138">
        <v>266</v>
      </c>
      <c r="L805" s="178">
        <f t="shared" si="85"/>
        <v>0.27282051282051284</v>
      </c>
      <c r="M805" s="235">
        <v>2</v>
      </c>
      <c r="N805" s="138">
        <v>45</v>
      </c>
      <c r="O805" s="195">
        <f t="shared" si="86"/>
        <v>4.4031311154598823E-2</v>
      </c>
      <c r="P805" s="170">
        <f t="shared" si="87"/>
        <v>1020</v>
      </c>
      <c r="Q805" s="171">
        <f t="shared" si="88"/>
        <v>977</v>
      </c>
      <c r="R805" s="171">
        <f t="shared" si="89"/>
        <v>45</v>
      </c>
      <c r="S805" s="187">
        <f t="shared" si="90"/>
        <v>4.4031311154598823E-2</v>
      </c>
      <c r="T805" s="248"/>
    </row>
    <row r="806" spans="1:20" x14ac:dyDescent="0.2">
      <c r="A806" s="186" t="s">
        <v>391</v>
      </c>
      <c r="B806" s="175" t="s">
        <v>200</v>
      </c>
      <c r="C806" s="176" t="s">
        <v>201</v>
      </c>
      <c r="D806" s="168"/>
      <c r="E806" s="169"/>
      <c r="F806" s="169"/>
      <c r="G806" s="169"/>
      <c r="H806" s="192" t="str">
        <f t="shared" si="84"/>
        <v/>
      </c>
      <c r="I806" s="234">
        <v>517</v>
      </c>
      <c r="J806" s="138">
        <v>210</v>
      </c>
      <c r="K806" s="138">
        <v>86</v>
      </c>
      <c r="L806" s="178">
        <f t="shared" si="85"/>
        <v>0.40952380952380951</v>
      </c>
      <c r="M806" s="235">
        <v>0</v>
      </c>
      <c r="N806" s="138">
        <v>307</v>
      </c>
      <c r="O806" s="195">
        <f t="shared" si="86"/>
        <v>0.5938104448742747</v>
      </c>
      <c r="P806" s="170">
        <f t="shared" si="87"/>
        <v>517</v>
      </c>
      <c r="Q806" s="171">
        <f t="shared" si="88"/>
        <v>210</v>
      </c>
      <c r="R806" s="171">
        <f t="shared" si="89"/>
        <v>307</v>
      </c>
      <c r="S806" s="187">
        <f t="shared" si="90"/>
        <v>0.5938104448742747</v>
      </c>
      <c r="T806" s="248"/>
    </row>
    <row r="807" spans="1:20" x14ac:dyDescent="0.2">
      <c r="A807" s="186" t="s">
        <v>391</v>
      </c>
      <c r="B807" s="175" t="s">
        <v>550</v>
      </c>
      <c r="C807" s="176" t="s">
        <v>202</v>
      </c>
      <c r="D807" s="168"/>
      <c r="E807" s="169"/>
      <c r="F807" s="169"/>
      <c r="G807" s="169"/>
      <c r="H807" s="192" t="str">
        <f t="shared" si="84"/>
        <v/>
      </c>
      <c r="I807" s="234">
        <v>3807</v>
      </c>
      <c r="J807" s="138">
        <v>3142</v>
      </c>
      <c r="K807" s="138">
        <v>1850</v>
      </c>
      <c r="L807" s="178">
        <f t="shared" si="85"/>
        <v>0.58879694462126031</v>
      </c>
      <c r="M807" s="235">
        <v>0</v>
      </c>
      <c r="N807" s="138">
        <v>665</v>
      </c>
      <c r="O807" s="195">
        <f t="shared" si="86"/>
        <v>0.17467822432361441</v>
      </c>
      <c r="P807" s="170">
        <f t="shared" si="87"/>
        <v>3807</v>
      </c>
      <c r="Q807" s="171">
        <f t="shared" si="88"/>
        <v>3142</v>
      </c>
      <c r="R807" s="171">
        <f t="shared" si="89"/>
        <v>665</v>
      </c>
      <c r="S807" s="187">
        <f t="shared" si="90"/>
        <v>0.17467822432361441</v>
      </c>
      <c r="T807" s="248"/>
    </row>
    <row r="808" spans="1:20" x14ac:dyDescent="0.2">
      <c r="A808" s="186" t="s">
        <v>391</v>
      </c>
      <c r="B808" s="175" t="s">
        <v>550</v>
      </c>
      <c r="C808" s="176" t="s">
        <v>203</v>
      </c>
      <c r="D808" s="168"/>
      <c r="E808" s="169"/>
      <c r="F808" s="169"/>
      <c r="G808" s="169"/>
      <c r="H808" s="192" t="str">
        <f t="shared" si="84"/>
        <v/>
      </c>
      <c r="I808" s="234">
        <v>15724</v>
      </c>
      <c r="J808" s="138">
        <v>14023</v>
      </c>
      <c r="K808" s="138">
        <v>9967</v>
      </c>
      <c r="L808" s="178">
        <f t="shared" si="85"/>
        <v>0.71076089281894028</v>
      </c>
      <c r="M808" s="235">
        <v>3</v>
      </c>
      <c r="N808" s="138">
        <v>1701</v>
      </c>
      <c r="O808" s="195">
        <f t="shared" si="86"/>
        <v>0.10815794493546131</v>
      </c>
      <c r="P808" s="170">
        <f t="shared" si="87"/>
        <v>15724</v>
      </c>
      <c r="Q808" s="171">
        <f t="shared" si="88"/>
        <v>14026</v>
      </c>
      <c r="R808" s="171">
        <f t="shared" si="89"/>
        <v>1701</v>
      </c>
      <c r="S808" s="187">
        <f t="shared" si="90"/>
        <v>0.10815794493546131</v>
      </c>
      <c r="T808" s="248"/>
    </row>
    <row r="809" spans="1:20" x14ac:dyDescent="0.2">
      <c r="A809" s="186" t="s">
        <v>391</v>
      </c>
      <c r="B809" s="175" t="s">
        <v>206</v>
      </c>
      <c r="C809" s="176" t="s">
        <v>207</v>
      </c>
      <c r="D809" s="168"/>
      <c r="E809" s="169"/>
      <c r="F809" s="169"/>
      <c r="G809" s="169"/>
      <c r="H809" s="192" t="str">
        <f t="shared" si="84"/>
        <v/>
      </c>
      <c r="I809" s="234">
        <v>147</v>
      </c>
      <c r="J809" s="138">
        <v>140</v>
      </c>
      <c r="K809" s="138">
        <v>105</v>
      </c>
      <c r="L809" s="178">
        <f t="shared" si="85"/>
        <v>0.75</v>
      </c>
      <c r="M809" s="235">
        <v>0</v>
      </c>
      <c r="N809" s="138">
        <v>7</v>
      </c>
      <c r="O809" s="195">
        <f t="shared" si="86"/>
        <v>4.7619047619047616E-2</v>
      </c>
      <c r="P809" s="170">
        <f t="shared" si="87"/>
        <v>147</v>
      </c>
      <c r="Q809" s="171">
        <f t="shared" si="88"/>
        <v>140</v>
      </c>
      <c r="R809" s="171">
        <f t="shared" si="89"/>
        <v>7</v>
      </c>
      <c r="S809" s="187">
        <f t="shared" si="90"/>
        <v>4.7619047619047616E-2</v>
      </c>
      <c r="T809" s="248"/>
    </row>
    <row r="810" spans="1:20" x14ac:dyDescent="0.2">
      <c r="A810" s="186" t="s">
        <v>391</v>
      </c>
      <c r="B810" s="175" t="s">
        <v>206</v>
      </c>
      <c r="C810" s="176" t="s">
        <v>484</v>
      </c>
      <c r="D810" s="168"/>
      <c r="E810" s="169"/>
      <c r="F810" s="169"/>
      <c r="G810" s="169"/>
      <c r="H810" s="192" t="str">
        <f t="shared" si="84"/>
        <v/>
      </c>
      <c r="I810" s="234">
        <v>200</v>
      </c>
      <c r="J810" s="138">
        <v>191</v>
      </c>
      <c r="K810" s="138">
        <v>162</v>
      </c>
      <c r="L810" s="178">
        <f t="shared" si="85"/>
        <v>0.84816753926701571</v>
      </c>
      <c r="M810" s="235">
        <v>0</v>
      </c>
      <c r="N810" s="138">
        <v>9</v>
      </c>
      <c r="O810" s="195">
        <f t="shared" si="86"/>
        <v>4.4999999999999998E-2</v>
      </c>
      <c r="P810" s="170">
        <f t="shared" si="87"/>
        <v>200</v>
      </c>
      <c r="Q810" s="171">
        <f t="shared" si="88"/>
        <v>191</v>
      </c>
      <c r="R810" s="171">
        <f t="shared" si="89"/>
        <v>9</v>
      </c>
      <c r="S810" s="187">
        <f t="shared" si="90"/>
        <v>4.4999999999999998E-2</v>
      </c>
      <c r="T810" s="248"/>
    </row>
    <row r="811" spans="1:20" x14ac:dyDescent="0.2">
      <c r="A811" s="186" t="s">
        <v>391</v>
      </c>
      <c r="B811" s="175" t="s">
        <v>206</v>
      </c>
      <c r="C811" s="176" t="s">
        <v>208</v>
      </c>
      <c r="D811" s="168"/>
      <c r="E811" s="169"/>
      <c r="F811" s="169"/>
      <c r="G811" s="169"/>
      <c r="H811" s="192" t="str">
        <f t="shared" si="84"/>
        <v/>
      </c>
      <c r="I811" s="234">
        <v>424</v>
      </c>
      <c r="J811" s="138">
        <v>405</v>
      </c>
      <c r="K811" s="138">
        <v>270</v>
      </c>
      <c r="L811" s="178">
        <f t="shared" si="85"/>
        <v>0.66666666666666663</v>
      </c>
      <c r="M811" s="235">
        <v>1</v>
      </c>
      <c r="N811" s="138">
        <v>19</v>
      </c>
      <c r="O811" s="195">
        <f t="shared" si="86"/>
        <v>4.4705882352941179E-2</v>
      </c>
      <c r="P811" s="170">
        <f t="shared" si="87"/>
        <v>424</v>
      </c>
      <c r="Q811" s="171">
        <f t="shared" si="88"/>
        <v>406</v>
      </c>
      <c r="R811" s="171">
        <f t="shared" si="89"/>
        <v>19</v>
      </c>
      <c r="S811" s="187">
        <f t="shared" si="90"/>
        <v>4.4705882352941179E-2</v>
      </c>
      <c r="T811" s="248"/>
    </row>
    <row r="812" spans="1:20" ht="29" x14ac:dyDescent="0.2">
      <c r="A812" s="186" t="s">
        <v>391</v>
      </c>
      <c r="B812" s="175" t="s">
        <v>209</v>
      </c>
      <c r="C812" s="176" t="s">
        <v>210</v>
      </c>
      <c r="D812" s="168"/>
      <c r="E812" s="169"/>
      <c r="F812" s="169"/>
      <c r="G812" s="169"/>
      <c r="H812" s="192" t="str">
        <f t="shared" si="84"/>
        <v/>
      </c>
      <c r="I812" s="234">
        <v>5481</v>
      </c>
      <c r="J812" s="138">
        <v>3220</v>
      </c>
      <c r="K812" s="138">
        <v>1649</v>
      </c>
      <c r="L812" s="178">
        <f t="shared" si="85"/>
        <v>0.51211180124223599</v>
      </c>
      <c r="M812" s="235">
        <v>1</v>
      </c>
      <c r="N812" s="138">
        <v>2261</v>
      </c>
      <c r="O812" s="195">
        <f t="shared" si="86"/>
        <v>0.41244071506749364</v>
      </c>
      <c r="P812" s="170">
        <f t="shared" si="87"/>
        <v>5481</v>
      </c>
      <c r="Q812" s="171">
        <f t="shared" si="88"/>
        <v>3221</v>
      </c>
      <c r="R812" s="171">
        <f t="shared" si="89"/>
        <v>2261</v>
      </c>
      <c r="S812" s="187">
        <f t="shared" si="90"/>
        <v>0.41244071506749364</v>
      </c>
      <c r="T812" s="248"/>
    </row>
    <row r="813" spans="1:20" x14ac:dyDescent="0.2">
      <c r="A813" s="186" t="s">
        <v>391</v>
      </c>
      <c r="B813" s="175" t="s">
        <v>212</v>
      </c>
      <c r="C813" s="176" t="s">
        <v>214</v>
      </c>
      <c r="D813" s="168"/>
      <c r="E813" s="169"/>
      <c r="F813" s="169"/>
      <c r="G813" s="169"/>
      <c r="H813" s="192" t="str">
        <f t="shared" si="84"/>
        <v/>
      </c>
      <c r="I813" s="234">
        <v>1583</v>
      </c>
      <c r="J813" s="138">
        <v>1500</v>
      </c>
      <c r="K813" s="138">
        <v>937</v>
      </c>
      <c r="L813" s="178">
        <f t="shared" si="85"/>
        <v>0.6246666666666667</v>
      </c>
      <c r="M813" s="235">
        <v>1</v>
      </c>
      <c r="N813" s="138">
        <v>83</v>
      </c>
      <c r="O813" s="195">
        <f t="shared" si="86"/>
        <v>5.2398989898989896E-2</v>
      </c>
      <c r="P813" s="170">
        <f t="shared" si="87"/>
        <v>1583</v>
      </c>
      <c r="Q813" s="171">
        <f t="shared" si="88"/>
        <v>1501</v>
      </c>
      <c r="R813" s="171">
        <f t="shared" si="89"/>
        <v>83</v>
      </c>
      <c r="S813" s="187">
        <f t="shared" si="90"/>
        <v>5.2398989898989896E-2</v>
      </c>
      <c r="T813" s="248"/>
    </row>
    <row r="814" spans="1:20" x14ac:dyDescent="0.2">
      <c r="A814" s="186" t="s">
        <v>391</v>
      </c>
      <c r="B814" s="175" t="s">
        <v>217</v>
      </c>
      <c r="C814" s="176" t="s">
        <v>218</v>
      </c>
      <c r="D814" s="168"/>
      <c r="E814" s="169"/>
      <c r="F814" s="169"/>
      <c r="G814" s="169"/>
      <c r="H814" s="192" t="str">
        <f t="shared" si="84"/>
        <v/>
      </c>
      <c r="I814" s="234">
        <v>126</v>
      </c>
      <c r="J814" s="138">
        <v>123</v>
      </c>
      <c r="K814" s="138">
        <v>26</v>
      </c>
      <c r="L814" s="178">
        <f t="shared" si="85"/>
        <v>0.21138211382113822</v>
      </c>
      <c r="M814" s="235">
        <v>1</v>
      </c>
      <c r="N814" s="138">
        <v>3</v>
      </c>
      <c r="O814" s="195">
        <f t="shared" si="86"/>
        <v>2.3622047244094488E-2</v>
      </c>
      <c r="P814" s="170">
        <f t="shared" si="87"/>
        <v>126</v>
      </c>
      <c r="Q814" s="171">
        <f t="shared" si="88"/>
        <v>124</v>
      </c>
      <c r="R814" s="171">
        <f t="shared" si="89"/>
        <v>3</v>
      </c>
      <c r="S814" s="187">
        <f t="shared" si="90"/>
        <v>2.3622047244094488E-2</v>
      </c>
      <c r="T814" s="248"/>
    </row>
    <row r="815" spans="1:20" ht="29" x14ac:dyDescent="0.2">
      <c r="A815" s="186" t="s">
        <v>391</v>
      </c>
      <c r="B815" s="175" t="s">
        <v>217</v>
      </c>
      <c r="C815" s="176" t="s">
        <v>219</v>
      </c>
      <c r="D815" s="168"/>
      <c r="E815" s="169"/>
      <c r="F815" s="169"/>
      <c r="G815" s="169"/>
      <c r="H815" s="192" t="str">
        <f t="shared" si="84"/>
        <v/>
      </c>
      <c r="I815" s="234">
        <v>379</v>
      </c>
      <c r="J815" s="138">
        <v>367</v>
      </c>
      <c r="K815" s="138">
        <v>102</v>
      </c>
      <c r="L815" s="178">
        <f t="shared" si="85"/>
        <v>0.27792915531335149</v>
      </c>
      <c r="M815" s="235">
        <v>1</v>
      </c>
      <c r="N815" s="138">
        <v>12</v>
      </c>
      <c r="O815" s="195">
        <f t="shared" si="86"/>
        <v>3.1578947368421054E-2</v>
      </c>
      <c r="P815" s="170">
        <f t="shared" si="87"/>
        <v>379</v>
      </c>
      <c r="Q815" s="171">
        <f t="shared" si="88"/>
        <v>368</v>
      </c>
      <c r="R815" s="171">
        <f t="shared" si="89"/>
        <v>12</v>
      </c>
      <c r="S815" s="187">
        <f t="shared" si="90"/>
        <v>3.1578947368421054E-2</v>
      </c>
      <c r="T815" s="248"/>
    </row>
    <row r="816" spans="1:20" x14ac:dyDescent="0.2">
      <c r="A816" s="186" t="s">
        <v>391</v>
      </c>
      <c r="B816" s="175" t="s">
        <v>217</v>
      </c>
      <c r="C816" s="176" t="s">
        <v>221</v>
      </c>
      <c r="D816" s="168"/>
      <c r="E816" s="169"/>
      <c r="F816" s="169"/>
      <c r="G816" s="169"/>
      <c r="H816" s="192" t="str">
        <f t="shared" si="84"/>
        <v/>
      </c>
      <c r="I816" s="234">
        <v>193</v>
      </c>
      <c r="J816" s="138">
        <v>191</v>
      </c>
      <c r="K816" s="138">
        <v>48</v>
      </c>
      <c r="L816" s="178">
        <f t="shared" si="85"/>
        <v>0.2513089005235602</v>
      </c>
      <c r="M816" s="235">
        <v>0</v>
      </c>
      <c r="N816" s="138">
        <v>2</v>
      </c>
      <c r="O816" s="195">
        <f t="shared" si="86"/>
        <v>1.0362694300518135E-2</v>
      </c>
      <c r="P816" s="170">
        <f t="shared" si="87"/>
        <v>193</v>
      </c>
      <c r="Q816" s="171">
        <f t="shared" si="88"/>
        <v>191</v>
      </c>
      <c r="R816" s="171">
        <f t="shared" si="89"/>
        <v>2</v>
      </c>
      <c r="S816" s="187">
        <f t="shared" si="90"/>
        <v>1.0362694300518135E-2</v>
      </c>
      <c r="T816" s="248"/>
    </row>
    <row r="817" spans="1:20" x14ac:dyDescent="0.2">
      <c r="A817" s="186" t="s">
        <v>391</v>
      </c>
      <c r="B817" s="175" t="s">
        <v>217</v>
      </c>
      <c r="C817" s="176" t="s">
        <v>223</v>
      </c>
      <c r="D817" s="168"/>
      <c r="E817" s="169"/>
      <c r="F817" s="169"/>
      <c r="G817" s="169"/>
      <c r="H817" s="192" t="str">
        <f t="shared" si="84"/>
        <v/>
      </c>
      <c r="I817" s="234">
        <v>137</v>
      </c>
      <c r="J817" s="138">
        <v>134</v>
      </c>
      <c r="K817" s="138">
        <v>71</v>
      </c>
      <c r="L817" s="178">
        <f t="shared" si="85"/>
        <v>0.52985074626865669</v>
      </c>
      <c r="M817" s="235">
        <v>0</v>
      </c>
      <c r="N817" s="138">
        <v>3</v>
      </c>
      <c r="O817" s="195">
        <f t="shared" si="86"/>
        <v>2.1897810218978103E-2</v>
      </c>
      <c r="P817" s="170">
        <f t="shared" si="87"/>
        <v>137</v>
      </c>
      <c r="Q817" s="171">
        <f t="shared" si="88"/>
        <v>134</v>
      </c>
      <c r="R817" s="171">
        <f t="shared" si="89"/>
        <v>3</v>
      </c>
      <c r="S817" s="187">
        <f t="shared" si="90"/>
        <v>2.1897810218978103E-2</v>
      </c>
      <c r="T817" s="248"/>
    </row>
    <row r="818" spans="1:20" x14ac:dyDescent="0.2">
      <c r="A818" s="186" t="s">
        <v>391</v>
      </c>
      <c r="B818" s="175" t="s">
        <v>224</v>
      </c>
      <c r="C818" s="176" t="s">
        <v>225</v>
      </c>
      <c r="D818" s="168"/>
      <c r="E818" s="169"/>
      <c r="F818" s="169"/>
      <c r="G818" s="169"/>
      <c r="H818" s="192" t="str">
        <f t="shared" si="84"/>
        <v/>
      </c>
      <c r="I818" s="234">
        <v>958</v>
      </c>
      <c r="J818" s="138">
        <v>929</v>
      </c>
      <c r="K818" s="138">
        <v>249</v>
      </c>
      <c r="L818" s="178">
        <f t="shared" si="85"/>
        <v>0.26803013993541441</v>
      </c>
      <c r="M818" s="235">
        <v>138</v>
      </c>
      <c r="N818" s="138">
        <v>29</v>
      </c>
      <c r="O818" s="195">
        <f t="shared" si="86"/>
        <v>2.6459854014598539E-2</v>
      </c>
      <c r="P818" s="170">
        <f t="shared" si="87"/>
        <v>958</v>
      </c>
      <c r="Q818" s="171">
        <f t="shared" si="88"/>
        <v>1067</v>
      </c>
      <c r="R818" s="171">
        <f t="shared" si="89"/>
        <v>29</v>
      </c>
      <c r="S818" s="187">
        <f t="shared" si="90"/>
        <v>2.6459854014598539E-2</v>
      </c>
      <c r="T818" s="248"/>
    </row>
    <row r="819" spans="1:20" x14ac:dyDescent="0.2">
      <c r="A819" s="186" t="s">
        <v>391</v>
      </c>
      <c r="B819" s="175" t="s">
        <v>539</v>
      </c>
      <c r="C819" s="176" t="s">
        <v>228</v>
      </c>
      <c r="D819" s="168"/>
      <c r="E819" s="169"/>
      <c r="F819" s="169"/>
      <c r="G819" s="169"/>
      <c r="H819" s="192" t="str">
        <f t="shared" si="84"/>
        <v/>
      </c>
      <c r="I819" s="234">
        <v>668</v>
      </c>
      <c r="J819" s="138">
        <v>640</v>
      </c>
      <c r="K819" s="138">
        <v>170</v>
      </c>
      <c r="L819" s="178">
        <f t="shared" si="85"/>
        <v>0.265625</v>
      </c>
      <c r="M819" s="235">
        <v>0</v>
      </c>
      <c r="N819" s="138">
        <v>28</v>
      </c>
      <c r="O819" s="195">
        <f t="shared" si="86"/>
        <v>4.1916167664670656E-2</v>
      </c>
      <c r="P819" s="170">
        <f t="shared" si="87"/>
        <v>668</v>
      </c>
      <c r="Q819" s="171">
        <f t="shared" si="88"/>
        <v>640</v>
      </c>
      <c r="R819" s="171">
        <f t="shared" si="89"/>
        <v>28</v>
      </c>
      <c r="S819" s="187">
        <f t="shared" si="90"/>
        <v>4.1916167664670656E-2</v>
      </c>
      <c r="T819" s="248"/>
    </row>
    <row r="820" spans="1:20" x14ac:dyDescent="0.2">
      <c r="A820" s="186" t="s">
        <v>391</v>
      </c>
      <c r="B820" s="175" t="s">
        <v>539</v>
      </c>
      <c r="C820" s="176" t="s">
        <v>229</v>
      </c>
      <c r="D820" s="168"/>
      <c r="E820" s="169"/>
      <c r="F820" s="169"/>
      <c r="G820" s="169"/>
      <c r="H820" s="192" t="str">
        <f t="shared" si="84"/>
        <v/>
      </c>
      <c r="I820" s="234">
        <v>454</v>
      </c>
      <c r="J820" s="138">
        <v>385</v>
      </c>
      <c r="K820" s="138">
        <v>68</v>
      </c>
      <c r="L820" s="178">
        <f t="shared" si="85"/>
        <v>0.17662337662337663</v>
      </c>
      <c r="M820" s="235">
        <v>0</v>
      </c>
      <c r="N820" s="138">
        <v>69</v>
      </c>
      <c r="O820" s="195">
        <f t="shared" si="86"/>
        <v>0.15198237885462554</v>
      </c>
      <c r="P820" s="170">
        <f t="shared" si="87"/>
        <v>454</v>
      </c>
      <c r="Q820" s="171">
        <f t="shared" si="88"/>
        <v>385</v>
      </c>
      <c r="R820" s="171">
        <f t="shared" si="89"/>
        <v>69</v>
      </c>
      <c r="S820" s="187">
        <f t="shared" si="90"/>
        <v>0.15198237885462554</v>
      </c>
      <c r="T820" s="248"/>
    </row>
    <row r="821" spans="1:20" x14ac:dyDescent="0.2">
      <c r="A821" s="186" t="s">
        <v>384</v>
      </c>
      <c r="B821" s="175" t="s">
        <v>40</v>
      </c>
      <c r="C821" s="176" t="s">
        <v>41</v>
      </c>
      <c r="D821" s="168"/>
      <c r="E821" s="169"/>
      <c r="F821" s="169"/>
      <c r="G821" s="169"/>
      <c r="H821" s="192" t="str">
        <f t="shared" si="84"/>
        <v/>
      </c>
      <c r="I821" s="234">
        <v>81</v>
      </c>
      <c r="J821" s="138">
        <v>76</v>
      </c>
      <c r="K821" s="138">
        <v>6</v>
      </c>
      <c r="L821" s="178">
        <f t="shared" si="85"/>
        <v>7.8947368421052627E-2</v>
      </c>
      <c r="M821" s="235">
        <v>0</v>
      </c>
      <c r="N821" s="138">
        <v>2</v>
      </c>
      <c r="O821" s="195">
        <f t="shared" si="86"/>
        <v>2.564102564102564E-2</v>
      </c>
      <c r="P821" s="170">
        <f t="shared" si="87"/>
        <v>81</v>
      </c>
      <c r="Q821" s="171">
        <f t="shared" si="88"/>
        <v>76</v>
      </c>
      <c r="R821" s="171">
        <f t="shared" si="89"/>
        <v>2</v>
      </c>
      <c r="S821" s="187">
        <f t="shared" si="90"/>
        <v>2.564102564102564E-2</v>
      </c>
      <c r="T821" s="248"/>
    </row>
    <row r="822" spans="1:20" x14ac:dyDescent="0.2">
      <c r="A822" s="186" t="s">
        <v>384</v>
      </c>
      <c r="B822" s="175" t="s">
        <v>90</v>
      </c>
      <c r="C822" s="176" t="s">
        <v>91</v>
      </c>
      <c r="D822" s="168"/>
      <c r="E822" s="169"/>
      <c r="F822" s="169"/>
      <c r="G822" s="169"/>
      <c r="H822" s="192" t="str">
        <f t="shared" si="84"/>
        <v/>
      </c>
      <c r="I822" s="234">
        <v>1861</v>
      </c>
      <c r="J822" s="138">
        <v>1742</v>
      </c>
      <c r="K822" s="138">
        <v>75</v>
      </c>
      <c r="L822" s="178">
        <f t="shared" si="85"/>
        <v>4.3053960964408729E-2</v>
      </c>
      <c r="M822" s="235">
        <v>0</v>
      </c>
      <c r="N822" s="138">
        <v>102</v>
      </c>
      <c r="O822" s="195">
        <f t="shared" si="86"/>
        <v>5.5314533622559656E-2</v>
      </c>
      <c r="P822" s="170">
        <f t="shared" si="87"/>
        <v>1861</v>
      </c>
      <c r="Q822" s="171">
        <f t="shared" si="88"/>
        <v>1742</v>
      </c>
      <c r="R822" s="171">
        <f t="shared" si="89"/>
        <v>102</v>
      </c>
      <c r="S822" s="187">
        <f t="shared" si="90"/>
        <v>5.5314533622559656E-2</v>
      </c>
      <c r="T822" s="248"/>
    </row>
    <row r="823" spans="1:20" ht="29" x14ac:dyDescent="0.2">
      <c r="A823" s="186" t="s">
        <v>384</v>
      </c>
      <c r="B823" s="175" t="s">
        <v>166</v>
      </c>
      <c r="C823" s="176" t="s">
        <v>168</v>
      </c>
      <c r="D823" s="168"/>
      <c r="E823" s="169"/>
      <c r="F823" s="169"/>
      <c r="G823" s="169"/>
      <c r="H823" s="192" t="str">
        <f t="shared" si="84"/>
        <v/>
      </c>
      <c r="I823" s="234">
        <v>198</v>
      </c>
      <c r="J823" s="138">
        <v>181</v>
      </c>
      <c r="K823" s="138">
        <v>54</v>
      </c>
      <c r="L823" s="178">
        <f t="shared" si="85"/>
        <v>0.2983425414364641</v>
      </c>
      <c r="M823" s="235">
        <v>0</v>
      </c>
      <c r="N823" s="138">
        <v>12</v>
      </c>
      <c r="O823" s="195">
        <f t="shared" si="86"/>
        <v>6.2176165803108807E-2</v>
      </c>
      <c r="P823" s="170">
        <f t="shared" si="87"/>
        <v>198</v>
      </c>
      <c r="Q823" s="171">
        <f t="shared" si="88"/>
        <v>181</v>
      </c>
      <c r="R823" s="171">
        <f t="shared" si="89"/>
        <v>12</v>
      </c>
      <c r="S823" s="187">
        <f t="shared" si="90"/>
        <v>6.2176165803108807E-2</v>
      </c>
      <c r="T823" s="248"/>
    </row>
    <row r="824" spans="1:20" x14ac:dyDescent="0.2">
      <c r="A824" s="186" t="s">
        <v>384</v>
      </c>
      <c r="B824" s="175" t="s">
        <v>212</v>
      </c>
      <c r="C824" s="176" t="s">
        <v>214</v>
      </c>
      <c r="D824" s="168"/>
      <c r="E824" s="169"/>
      <c r="F824" s="169"/>
      <c r="G824" s="169"/>
      <c r="H824" s="192" t="str">
        <f t="shared" si="84"/>
        <v/>
      </c>
      <c r="I824" s="234">
        <v>2096</v>
      </c>
      <c r="J824" s="138">
        <v>2049</v>
      </c>
      <c r="K824" s="138">
        <v>162</v>
      </c>
      <c r="L824" s="178">
        <f t="shared" si="85"/>
        <v>7.9062957540263545E-2</v>
      </c>
      <c r="M824" s="235">
        <v>3</v>
      </c>
      <c r="N824" s="138">
        <v>13</v>
      </c>
      <c r="O824" s="195">
        <f t="shared" si="86"/>
        <v>6.2953995157384989E-3</v>
      </c>
      <c r="P824" s="170">
        <f t="shared" si="87"/>
        <v>2096</v>
      </c>
      <c r="Q824" s="171">
        <f t="shared" si="88"/>
        <v>2052</v>
      </c>
      <c r="R824" s="171">
        <f t="shared" si="89"/>
        <v>13</v>
      </c>
      <c r="S824" s="187">
        <f t="shared" si="90"/>
        <v>6.2953995157384989E-3</v>
      </c>
      <c r="T824" s="248"/>
    </row>
    <row r="825" spans="1:20" x14ac:dyDescent="0.2">
      <c r="A825" s="186" t="s">
        <v>384</v>
      </c>
      <c r="B825" s="175" t="s">
        <v>217</v>
      </c>
      <c r="C825" s="176" t="s">
        <v>223</v>
      </c>
      <c r="D825" s="168"/>
      <c r="E825" s="169"/>
      <c r="F825" s="169"/>
      <c r="G825" s="169"/>
      <c r="H825" s="192" t="str">
        <f t="shared" si="84"/>
        <v/>
      </c>
      <c r="I825" s="234">
        <v>3479</v>
      </c>
      <c r="J825" s="138">
        <v>3359</v>
      </c>
      <c r="K825" s="138">
        <v>132</v>
      </c>
      <c r="L825" s="178">
        <f t="shared" si="85"/>
        <v>3.9297409943435543E-2</v>
      </c>
      <c r="M825" s="235">
        <v>2</v>
      </c>
      <c r="N825" s="138">
        <v>17</v>
      </c>
      <c r="O825" s="195">
        <f t="shared" si="86"/>
        <v>5.0325636471284787E-3</v>
      </c>
      <c r="P825" s="170">
        <f t="shared" si="87"/>
        <v>3479</v>
      </c>
      <c r="Q825" s="171">
        <f t="shared" si="88"/>
        <v>3361</v>
      </c>
      <c r="R825" s="171">
        <f t="shared" si="89"/>
        <v>17</v>
      </c>
      <c r="S825" s="187">
        <f t="shared" si="90"/>
        <v>5.0325636471284787E-3</v>
      </c>
      <c r="T825" s="248"/>
    </row>
    <row r="826" spans="1:20" x14ac:dyDescent="0.2">
      <c r="A826" s="186" t="s">
        <v>403</v>
      </c>
      <c r="B826" s="175" t="s">
        <v>0</v>
      </c>
      <c r="C826" s="176" t="s">
        <v>1</v>
      </c>
      <c r="D826" s="168">
        <v>0</v>
      </c>
      <c r="E826" s="169">
        <v>0</v>
      </c>
      <c r="F826" s="169">
        <v>0</v>
      </c>
      <c r="G826" s="169">
        <v>0</v>
      </c>
      <c r="H826" s="192" t="str">
        <f t="shared" si="84"/>
        <v/>
      </c>
      <c r="I826" s="234">
        <v>229</v>
      </c>
      <c r="J826" s="138">
        <v>226</v>
      </c>
      <c r="K826" s="138">
        <v>143</v>
      </c>
      <c r="L826" s="178">
        <f t="shared" si="85"/>
        <v>0.63274336283185839</v>
      </c>
      <c r="M826" s="235">
        <v>0</v>
      </c>
      <c r="N826" s="138">
        <v>3</v>
      </c>
      <c r="O826" s="195">
        <f t="shared" si="86"/>
        <v>1.3100436681222707E-2</v>
      </c>
      <c r="P826" s="170">
        <f t="shared" si="87"/>
        <v>229</v>
      </c>
      <c r="Q826" s="171">
        <f t="shared" si="88"/>
        <v>226</v>
      </c>
      <c r="R826" s="171">
        <f t="shared" si="89"/>
        <v>3</v>
      </c>
      <c r="S826" s="187">
        <f t="shared" si="90"/>
        <v>1.3100436681222707E-2</v>
      </c>
      <c r="T826" s="248"/>
    </row>
    <row r="827" spans="1:20" x14ac:dyDescent="0.2">
      <c r="A827" s="186" t="s">
        <v>403</v>
      </c>
      <c r="B827" s="175" t="s">
        <v>0</v>
      </c>
      <c r="C827" s="176" t="s">
        <v>404</v>
      </c>
      <c r="D827" s="168">
        <v>0</v>
      </c>
      <c r="E827" s="169">
        <v>0</v>
      </c>
      <c r="F827" s="169">
        <v>0</v>
      </c>
      <c r="G827" s="172">
        <v>0</v>
      </c>
      <c r="H827" s="192" t="str">
        <f t="shared" si="84"/>
        <v/>
      </c>
      <c r="I827" s="234">
        <v>49</v>
      </c>
      <c r="J827" s="138">
        <v>48</v>
      </c>
      <c r="K827" s="138">
        <v>42</v>
      </c>
      <c r="L827" s="178">
        <f t="shared" si="85"/>
        <v>0.875</v>
      </c>
      <c r="M827" s="235">
        <v>0</v>
      </c>
      <c r="N827" s="138">
        <v>1</v>
      </c>
      <c r="O827" s="195">
        <f t="shared" si="86"/>
        <v>2.0408163265306121E-2</v>
      </c>
      <c r="P827" s="170">
        <f t="shared" si="87"/>
        <v>49</v>
      </c>
      <c r="Q827" s="171">
        <f t="shared" si="88"/>
        <v>48</v>
      </c>
      <c r="R827" s="171">
        <f t="shared" si="89"/>
        <v>1</v>
      </c>
      <c r="S827" s="187">
        <f t="shared" si="90"/>
        <v>2.0408163265306121E-2</v>
      </c>
      <c r="T827" s="248"/>
    </row>
    <row r="828" spans="1:20" x14ac:dyDescent="0.2">
      <c r="A828" s="186" t="s">
        <v>403</v>
      </c>
      <c r="B828" s="175" t="s">
        <v>2</v>
      </c>
      <c r="C828" s="176" t="s">
        <v>3</v>
      </c>
      <c r="D828" s="168">
        <v>0</v>
      </c>
      <c r="E828" s="169">
        <v>0</v>
      </c>
      <c r="F828" s="169">
        <v>0</v>
      </c>
      <c r="G828" s="169">
        <v>0</v>
      </c>
      <c r="H828" s="192" t="str">
        <f t="shared" si="84"/>
        <v/>
      </c>
      <c r="I828" s="234">
        <v>17824</v>
      </c>
      <c r="J828" s="138">
        <v>9943</v>
      </c>
      <c r="K828" s="138">
        <v>8023</v>
      </c>
      <c r="L828" s="178">
        <f t="shared" si="85"/>
        <v>0.80689932615910687</v>
      </c>
      <c r="M828" s="235">
        <v>143</v>
      </c>
      <c r="N828" s="138">
        <v>7738</v>
      </c>
      <c r="O828" s="195">
        <f t="shared" si="86"/>
        <v>0.43413375224416517</v>
      </c>
      <c r="P828" s="170">
        <f t="shared" si="87"/>
        <v>17824</v>
      </c>
      <c r="Q828" s="171">
        <f t="shared" si="88"/>
        <v>10086</v>
      </c>
      <c r="R828" s="171">
        <f t="shared" si="89"/>
        <v>7738</v>
      </c>
      <c r="S828" s="187">
        <f t="shared" si="90"/>
        <v>0.43413375224416517</v>
      </c>
      <c r="T828" s="248"/>
    </row>
    <row r="829" spans="1:20" x14ac:dyDescent="0.2">
      <c r="A829" s="186" t="s">
        <v>403</v>
      </c>
      <c r="B829" s="175" t="s">
        <v>4</v>
      </c>
      <c r="C829" s="176" t="s">
        <v>5</v>
      </c>
      <c r="D829" s="168">
        <v>0</v>
      </c>
      <c r="E829" s="169">
        <v>0</v>
      </c>
      <c r="F829" s="169">
        <v>0</v>
      </c>
      <c r="G829" s="169">
        <v>0</v>
      </c>
      <c r="H829" s="192" t="str">
        <f t="shared" si="84"/>
        <v/>
      </c>
      <c r="I829" s="234">
        <v>1034</v>
      </c>
      <c r="J829" s="138">
        <v>787</v>
      </c>
      <c r="K829" s="138">
        <v>147</v>
      </c>
      <c r="L829" s="178">
        <f t="shared" si="85"/>
        <v>0.18678526048284624</v>
      </c>
      <c r="M829" s="235">
        <v>0</v>
      </c>
      <c r="N829" s="138">
        <v>247</v>
      </c>
      <c r="O829" s="195">
        <f t="shared" si="86"/>
        <v>0.23887814313346228</v>
      </c>
      <c r="P829" s="170">
        <f t="shared" si="87"/>
        <v>1034</v>
      </c>
      <c r="Q829" s="171">
        <f t="shared" si="88"/>
        <v>787</v>
      </c>
      <c r="R829" s="171">
        <f t="shared" si="89"/>
        <v>247</v>
      </c>
      <c r="S829" s="187">
        <f t="shared" si="90"/>
        <v>0.23887814313346228</v>
      </c>
      <c r="T829" s="248"/>
    </row>
    <row r="830" spans="1:20" x14ac:dyDescent="0.2">
      <c r="A830" s="186" t="s">
        <v>403</v>
      </c>
      <c r="B830" s="175" t="s">
        <v>6</v>
      </c>
      <c r="C830" s="176" t="s">
        <v>7</v>
      </c>
      <c r="D830" s="168">
        <v>0</v>
      </c>
      <c r="E830" s="169">
        <v>0</v>
      </c>
      <c r="F830" s="169">
        <v>0</v>
      </c>
      <c r="G830" s="169">
        <v>0</v>
      </c>
      <c r="H830" s="192" t="str">
        <f t="shared" si="84"/>
        <v/>
      </c>
      <c r="I830" s="234">
        <v>64</v>
      </c>
      <c r="J830" s="138">
        <v>64</v>
      </c>
      <c r="K830" s="138">
        <v>55</v>
      </c>
      <c r="L830" s="178">
        <f t="shared" si="85"/>
        <v>0.859375</v>
      </c>
      <c r="M830" s="235">
        <v>0</v>
      </c>
      <c r="N830" s="138">
        <v>0</v>
      </c>
      <c r="O830" s="195">
        <f t="shared" si="86"/>
        <v>0</v>
      </c>
      <c r="P830" s="170">
        <f t="shared" si="87"/>
        <v>64</v>
      </c>
      <c r="Q830" s="171">
        <f t="shared" si="88"/>
        <v>64</v>
      </c>
      <c r="R830" s="171" t="str">
        <f t="shared" si="89"/>
        <v/>
      </c>
      <c r="S830" s="187" t="str">
        <f t="shared" si="90"/>
        <v/>
      </c>
      <c r="T830" s="248"/>
    </row>
    <row r="831" spans="1:20" x14ac:dyDescent="0.2">
      <c r="A831" s="186" t="s">
        <v>403</v>
      </c>
      <c r="B831" s="175" t="s">
        <v>308</v>
      </c>
      <c r="C831" s="176" t="s">
        <v>309</v>
      </c>
      <c r="D831" s="168">
        <v>0</v>
      </c>
      <c r="E831" s="169">
        <v>0</v>
      </c>
      <c r="F831" s="169">
        <v>0</v>
      </c>
      <c r="G831" s="169">
        <v>0</v>
      </c>
      <c r="H831" s="192" t="str">
        <f t="shared" si="84"/>
        <v/>
      </c>
      <c r="I831" s="234">
        <v>12465</v>
      </c>
      <c r="J831" s="138">
        <v>10336</v>
      </c>
      <c r="K831" s="138">
        <v>3728</v>
      </c>
      <c r="L831" s="178">
        <f t="shared" si="85"/>
        <v>0.36068111455108359</v>
      </c>
      <c r="M831" s="235">
        <v>1</v>
      </c>
      <c r="N831" s="138">
        <v>2128</v>
      </c>
      <c r="O831" s="195">
        <f t="shared" si="86"/>
        <v>0.17071801042920176</v>
      </c>
      <c r="P831" s="170">
        <f t="shared" si="87"/>
        <v>12465</v>
      </c>
      <c r="Q831" s="171">
        <f t="shared" si="88"/>
        <v>10337</v>
      </c>
      <c r="R831" s="171">
        <f t="shared" si="89"/>
        <v>2128</v>
      </c>
      <c r="S831" s="187">
        <f t="shared" si="90"/>
        <v>0.17071801042920176</v>
      </c>
      <c r="T831" s="248"/>
    </row>
    <row r="832" spans="1:20" x14ac:dyDescent="0.2">
      <c r="A832" s="186" t="s">
        <v>403</v>
      </c>
      <c r="B832" s="175" t="s">
        <v>8</v>
      </c>
      <c r="C832" s="176" t="s">
        <v>405</v>
      </c>
      <c r="D832" s="168">
        <v>0</v>
      </c>
      <c r="E832" s="169">
        <v>0</v>
      </c>
      <c r="F832" s="169">
        <v>0</v>
      </c>
      <c r="G832" s="169">
        <v>0</v>
      </c>
      <c r="H832" s="192" t="str">
        <f t="shared" si="84"/>
        <v/>
      </c>
      <c r="I832" s="234">
        <v>56</v>
      </c>
      <c r="J832" s="138">
        <v>55</v>
      </c>
      <c r="K832" s="138">
        <v>10</v>
      </c>
      <c r="L832" s="178">
        <f t="shared" si="85"/>
        <v>0.18181818181818182</v>
      </c>
      <c r="M832" s="235">
        <v>0</v>
      </c>
      <c r="N832" s="138">
        <v>1</v>
      </c>
      <c r="O832" s="195">
        <f t="shared" si="86"/>
        <v>1.7857142857142856E-2</v>
      </c>
      <c r="P832" s="170">
        <f t="shared" si="87"/>
        <v>56</v>
      </c>
      <c r="Q832" s="171">
        <f t="shared" si="88"/>
        <v>55</v>
      </c>
      <c r="R832" s="171">
        <f t="shared" si="89"/>
        <v>1</v>
      </c>
      <c r="S832" s="187">
        <f t="shared" si="90"/>
        <v>1.7857142857142856E-2</v>
      </c>
      <c r="T832" s="248"/>
    </row>
    <row r="833" spans="1:20" x14ac:dyDescent="0.2">
      <c r="A833" s="186" t="s">
        <v>403</v>
      </c>
      <c r="B833" s="175" t="s">
        <v>8</v>
      </c>
      <c r="C833" s="176" t="s">
        <v>406</v>
      </c>
      <c r="D833" s="168">
        <v>0</v>
      </c>
      <c r="E833" s="169">
        <v>0</v>
      </c>
      <c r="F833" s="169">
        <v>0</v>
      </c>
      <c r="G833" s="169">
        <v>0</v>
      </c>
      <c r="H833" s="192" t="str">
        <f t="shared" si="84"/>
        <v/>
      </c>
      <c r="I833" s="234">
        <v>187</v>
      </c>
      <c r="J833" s="138">
        <v>187</v>
      </c>
      <c r="K833" s="138">
        <v>185</v>
      </c>
      <c r="L833" s="178">
        <f t="shared" si="85"/>
        <v>0.98930481283422456</v>
      </c>
      <c r="M833" s="235">
        <v>0</v>
      </c>
      <c r="N833" s="138">
        <v>0</v>
      </c>
      <c r="O833" s="195">
        <f t="shared" si="86"/>
        <v>0</v>
      </c>
      <c r="P833" s="170">
        <f t="shared" si="87"/>
        <v>187</v>
      </c>
      <c r="Q833" s="171">
        <f t="shared" si="88"/>
        <v>187</v>
      </c>
      <c r="R833" s="171" t="str">
        <f t="shared" si="89"/>
        <v/>
      </c>
      <c r="S833" s="187" t="str">
        <f t="shared" si="90"/>
        <v/>
      </c>
      <c r="T833" s="248"/>
    </row>
    <row r="834" spans="1:20" x14ac:dyDescent="0.2">
      <c r="A834" s="186" t="s">
        <v>403</v>
      </c>
      <c r="B834" s="175" t="s">
        <v>8</v>
      </c>
      <c r="C834" s="176" t="s">
        <v>9</v>
      </c>
      <c r="D834" s="168">
        <v>0</v>
      </c>
      <c r="E834" s="169">
        <v>0</v>
      </c>
      <c r="F834" s="169">
        <v>0</v>
      </c>
      <c r="G834" s="169">
        <v>0</v>
      </c>
      <c r="H834" s="192" t="str">
        <f t="shared" ref="H834:H897" si="91">IF((E834+G834)&lt;&gt;0,G834/(E834+G834),"")</f>
        <v/>
      </c>
      <c r="I834" s="234">
        <v>90</v>
      </c>
      <c r="J834" s="138">
        <v>89</v>
      </c>
      <c r="K834" s="138">
        <v>20</v>
      </c>
      <c r="L834" s="178">
        <f t="shared" ref="L834:L897" si="92">IF(J834&lt;&gt;0,K834/J834,"")</f>
        <v>0.2247191011235955</v>
      </c>
      <c r="M834" s="235">
        <v>0</v>
      </c>
      <c r="N834" s="138">
        <v>1</v>
      </c>
      <c r="O834" s="195">
        <f t="shared" ref="O834:O897" si="93">IF((J834+M834+N834)&lt;&gt;0,N834/(J834+M834+N834),"")</f>
        <v>1.1111111111111112E-2</v>
      </c>
      <c r="P834" s="170">
        <f t="shared" ref="P834:P897" si="94">IF(SUM(D834,I834)&gt;0,SUM(D834,I834),"")</f>
        <v>90</v>
      </c>
      <c r="Q834" s="171">
        <f t="shared" ref="Q834:Q897" si="95">IF(SUM(E834,J834, M834)&gt;0,SUM(E834,J834, M834),"")</f>
        <v>89</v>
      </c>
      <c r="R834" s="171">
        <f t="shared" ref="R834:R897" si="96">IF(SUM(G834,N834)&gt;0,SUM(G834,N834),"")</f>
        <v>1</v>
      </c>
      <c r="S834" s="187">
        <f t="shared" ref="S834:S897" si="97">IFERROR(IF((Q834+R834)&lt;&gt;0,R834/(Q834+R834),""),"")</f>
        <v>1.1111111111111112E-2</v>
      </c>
      <c r="T834" s="248"/>
    </row>
    <row r="835" spans="1:20" x14ac:dyDescent="0.2">
      <c r="A835" s="186" t="s">
        <v>403</v>
      </c>
      <c r="B835" s="175" t="s">
        <v>8</v>
      </c>
      <c r="C835" s="176" t="s">
        <v>258</v>
      </c>
      <c r="D835" s="168">
        <v>2</v>
      </c>
      <c r="E835" s="169">
        <v>1</v>
      </c>
      <c r="F835" s="169">
        <v>0</v>
      </c>
      <c r="G835" s="169">
        <v>1</v>
      </c>
      <c r="H835" s="192">
        <f t="shared" si="91"/>
        <v>0.5</v>
      </c>
      <c r="I835" s="234">
        <v>791</v>
      </c>
      <c r="J835" s="138">
        <v>784</v>
      </c>
      <c r="K835" s="138">
        <v>22</v>
      </c>
      <c r="L835" s="178">
        <f t="shared" si="92"/>
        <v>2.8061224489795918E-2</v>
      </c>
      <c r="M835" s="235">
        <v>0</v>
      </c>
      <c r="N835" s="138">
        <v>7</v>
      </c>
      <c r="O835" s="195">
        <f t="shared" si="93"/>
        <v>8.8495575221238937E-3</v>
      </c>
      <c r="P835" s="170">
        <f t="shared" si="94"/>
        <v>793</v>
      </c>
      <c r="Q835" s="171">
        <f t="shared" si="95"/>
        <v>785</v>
      </c>
      <c r="R835" s="171">
        <f t="shared" si="96"/>
        <v>8</v>
      </c>
      <c r="S835" s="187">
        <f t="shared" si="97"/>
        <v>1.0088272383354351E-2</v>
      </c>
      <c r="T835" s="248"/>
    </row>
    <row r="836" spans="1:20" x14ac:dyDescent="0.2">
      <c r="A836" s="186" t="s">
        <v>403</v>
      </c>
      <c r="B836" s="175" t="s">
        <v>8</v>
      </c>
      <c r="C836" s="176" t="s">
        <v>407</v>
      </c>
      <c r="D836" s="168">
        <v>0</v>
      </c>
      <c r="E836" s="169">
        <v>0</v>
      </c>
      <c r="F836" s="169">
        <v>0</v>
      </c>
      <c r="G836" s="169">
        <v>0</v>
      </c>
      <c r="H836" s="192" t="str">
        <f t="shared" si="91"/>
        <v/>
      </c>
      <c r="I836" s="234">
        <v>151</v>
      </c>
      <c r="J836" s="138">
        <v>145</v>
      </c>
      <c r="K836" s="138">
        <v>21</v>
      </c>
      <c r="L836" s="178">
        <f t="shared" si="92"/>
        <v>0.14482758620689656</v>
      </c>
      <c r="M836" s="235">
        <v>0</v>
      </c>
      <c r="N836" s="138">
        <v>6</v>
      </c>
      <c r="O836" s="195">
        <f t="shared" si="93"/>
        <v>3.9735099337748346E-2</v>
      </c>
      <c r="P836" s="170">
        <f t="shared" si="94"/>
        <v>151</v>
      </c>
      <c r="Q836" s="171">
        <f t="shared" si="95"/>
        <v>145</v>
      </c>
      <c r="R836" s="171">
        <f t="shared" si="96"/>
        <v>6</v>
      </c>
      <c r="S836" s="187">
        <f t="shared" si="97"/>
        <v>3.9735099337748346E-2</v>
      </c>
      <c r="T836" s="248"/>
    </row>
    <row r="837" spans="1:20" x14ac:dyDescent="0.2">
      <c r="A837" s="186" t="s">
        <v>403</v>
      </c>
      <c r="B837" s="175" t="s">
        <v>8</v>
      </c>
      <c r="C837" s="176" t="s">
        <v>10</v>
      </c>
      <c r="D837" s="168">
        <v>0</v>
      </c>
      <c r="E837" s="169">
        <v>0</v>
      </c>
      <c r="F837" s="169">
        <v>0</v>
      </c>
      <c r="G837" s="169">
        <v>0</v>
      </c>
      <c r="H837" s="192" t="str">
        <f t="shared" si="91"/>
        <v/>
      </c>
      <c r="I837" s="234">
        <v>221</v>
      </c>
      <c r="J837" s="138">
        <v>221</v>
      </c>
      <c r="K837" s="138">
        <v>61</v>
      </c>
      <c r="L837" s="178">
        <f t="shared" si="92"/>
        <v>0.27601809954751133</v>
      </c>
      <c r="M837" s="235">
        <v>7</v>
      </c>
      <c r="N837" s="138">
        <v>3</v>
      </c>
      <c r="O837" s="195">
        <f t="shared" si="93"/>
        <v>1.2987012987012988E-2</v>
      </c>
      <c r="P837" s="170">
        <f t="shared" si="94"/>
        <v>221</v>
      </c>
      <c r="Q837" s="171">
        <f t="shared" si="95"/>
        <v>228</v>
      </c>
      <c r="R837" s="171">
        <f t="shared" si="96"/>
        <v>3</v>
      </c>
      <c r="S837" s="187">
        <f t="shared" si="97"/>
        <v>1.2987012987012988E-2</v>
      </c>
      <c r="T837" s="248"/>
    </row>
    <row r="838" spans="1:20" x14ac:dyDescent="0.2">
      <c r="A838" s="186" t="s">
        <v>403</v>
      </c>
      <c r="B838" s="175" t="s">
        <v>11</v>
      </c>
      <c r="C838" s="176" t="s">
        <v>12</v>
      </c>
      <c r="D838" s="168">
        <v>0</v>
      </c>
      <c r="E838" s="169">
        <v>0</v>
      </c>
      <c r="F838" s="169">
        <v>0</v>
      </c>
      <c r="G838" s="169">
        <v>0</v>
      </c>
      <c r="H838" s="192" t="str">
        <f t="shared" si="91"/>
        <v/>
      </c>
      <c r="I838" s="234">
        <v>12</v>
      </c>
      <c r="J838" s="138">
        <v>11</v>
      </c>
      <c r="K838" s="138">
        <v>11</v>
      </c>
      <c r="L838" s="178">
        <f t="shared" si="92"/>
        <v>1</v>
      </c>
      <c r="M838" s="235">
        <v>0</v>
      </c>
      <c r="N838" s="138">
        <v>1</v>
      </c>
      <c r="O838" s="195">
        <f t="shared" si="93"/>
        <v>8.3333333333333329E-2</v>
      </c>
      <c r="P838" s="170">
        <f t="shared" si="94"/>
        <v>12</v>
      </c>
      <c r="Q838" s="171">
        <f t="shared" si="95"/>
        <v>11</v>
      </c>
      <c r="R838" s="171">
        <f t="shared" si="96"/>
        <v>1</v>
      </c>
      <c r="S838" s="187">
        <f t="shared" si="97"/>
        <v>8.3333333333333329E-2</v>
      </c>
      <c r="T838" s="248"/>
    </row>
    <row r="839" spans="1:20" x14ac:dyDescent="0.2">
      <c r="A839" s="186" t="s">
        <v>403</v>
      </c>
      <c r="B839" s="175" t="s">
        <v>13</v>
      </c>
      <c r="C839" s="176" t="s">
        <v>14</v>
      </c>
      <c r="D839" s="168">
        <v>0</v>
      </c>
      <c r="E839" s="169">
        <v>0</v>
      </c>
      <c r="F839" s="169">
        <v>0</v>
      </c>
      <c r="G839" s="169">
        <v>0</v>
      </c>
      <c r="H839" s="192" t="str">
        <f t="shared" si="91"/>
        <v/>
      </c>
      <c r="I839" s="234">
        <v>2180</v>
      </c>
      <c r="J839" s="138">
        <v>2137</v>
      </c>
      <c r="K839" s="138">
        <v>1105</v>
      </c>
      <c r="L839" s="178">
        <f t="shared" si="92"/>
        <v>0.51708001871782872</v>
      </c>
      <c r="M839" s="235">
        <v>0</v>
      </c>
      <c r="N839" s="138">
        <v>43</v>
      </c>
      <c r="O839" s="195">
        <f t="shared" si="93"/>
        <v>1.9724770642201836E-2</v>
      </c>
      <c r="P839" s="170">
        <f t="shared" si="94"/>
        <v>2180</v>
      </c>
      <c r="Q839" s="171">
        <f t="shared" si="95"/>
        <v>2137</v>
      </c>
      <c r="R839" s="171">
        <f t="shared" si="96"/>
        <v>43</v>
      </c>
      <c r="S839" s="187">
        <f t="shared" si="97"/>
        <v>1.9724770642201836E-2</v>
      </c>
      <c r="T839" s="248"/>
    </row>
    <row r="840" spans="1:20" x14ac:dyDescent="0.2">
      <c r="A840" s="186" t="s">
        <v>403</v>
      </c>
      <c r="B840" s="175" t="s">
        <v>310</v>
      </c>
      <c r="C840" s="176" t="s">
        <v>311</v>
      </c>
      <c r="D840" s="168">
        <v>0</v>
      </c>
      <c r="E840" s="169">
        <v>0</v>
      </c>
      <c r="F840" s="169">
        <v>0</v>
      </c>
      <c r="G840" s="169">
        <v>0</v>
      </c>
      <c r="H840" s="192" t="str">
        <f t="shared" si="91"/>
        <v/>
      </c>
      <c r="I840" s="234">
        <v>6178</v>
      </c>
      <c r="J840" s="138">
        <v>5543</v>
      </c>
      <c r="K840" s="138">
        <v>5419</v>
      </c>
      <c r="L840" s="178">
        <f t="shared" si="92"/>
        <v>0.97762944254014073</v>
      </c>
      <c r="M840" s="235">
        <v>0</v>
      </c>
      <c r="N840" s="138">
        <v>635</v>
      </c>
      <c r="O840" s="195">
        <f t="shared" si="93"/>
        <v>0.10278407251537715</v>
      </c>
      <c r="P840" s="170">
        <f t="shared" si="94"/>
        <v>6178</v>
      </c>
      <c r="Q840" s="171">
        <f t="shared" si="95"/>
        <v>5543</v>
      </c>
      <c r="R840" s="171">
        <f t="shared" si="96"/>
        <v>635</v>
      </c>
      <c r="S840" s="187">
        <f t="shared" si="97"/>
        <v>0.10278407251537715</v>
      </c>
      <c r="T840" s="248"/>
    </row>
    <row r="841" spans="1:20" x14ac:dyDescent="0.2">
      <c r="A841" s="186" t="s">
        <v>403</v>
      </c>
      <c r="B841" s="175" t="s">
        <v>15</v>
      </c>
      <c r="C841" s="176" t="s">
        <v>16</v>
      </c>
      <c r="D841" s="168">
        <v>0</v>
      </c>
      <c r="E841" s="169">
        <v>0</v>
      </c>
      <c r="F841" s="169">
        <v>0</v>
      </c>
      <c r="G841" s="169">
        <v>0</v>
      </c>
      <c r="H841" s="192" t="str">
        <f t="shared" si="91"/>
        <v/>
      </c>
      <c r="I841" s="234">
        <v>11111</v>
      </c>
      <c r="J841" s="138">
        <v>6525</v>
      </c>
      <c r="K841" s="138">
        <v>6441</v>
      </c>
      <c r="L841" s="178">
        <f t="shared" si="92"/>
        <v>0.98712643678160916</v>
      </c>
      <c r="M841" s="235">
        <v>32</v>
      </c>
      <c r="N841" s="138">
        <v>4554</v>
      </c>
      <c r="O841" s="195">
        <f t="shared" si="93"/>
        <v>0.40986409864098639</v>
      </c>
      <c r="P841" s="170">
        <f t="shared" si="94"/>
        <v>11111</v>
      </c>
      <c r="Q841" s="171">
        <f t="shared" si="95"/>
        <v>6557</v>
      </c>
      <c r="R841" s="171">
        <f t="shared" si="96"/>
        <v>4554</v>
      </c>
      <c r="S841" s="187">
        <f t="shared" si="97"/>
        <v>0.40986409864098639</v>
      </c>
      <c r="T841" s="248"/>
    </row>
    <row r="842" spans="1:20" x14ac:dyDescent="0.2">
      <c r="A842" s="186" t="s">
        <v>403</v>
      </c>
      <c r="B842" s="175" t="s">
        <v>17</v>
      </c>
      <c r="C842" s="176" t="s">
        <v>18</v>
      </c>
      <c r="D842" s="168">
        <v>0</v>
      </c>
      <c r="E842" s="169">
        <v>0</v>
      </c>
      <c r="F842" s="169">
        <v>0</v>
      </c>
      <c r="G842" s="169">
        <v>0</v>
      </c>
      <c r="H842" s="192" t="str">
        <f t="shared" si="91"/>
        <v/>
      </c>
      <c r="I842" s="234">
        <v>36416</v>
      </c>
      <c r="J842" s="138">
        <v>36127</v>
      </c>
      <c r="K842" s="138">
        <v>28104</v>
      </c>
      <c r="L842" s="178">
        <f t="shared" si="92"/>
        <v>0.77792232955960916</v>
      </c>
      <c r="M842" s="235">
        <v>5</v>
      </c>
      <c r="N842" s="138">
        <v>284</v>
      </c>
      <c r="O842" s="195">
        <f t="shared" si="93"/>
        <v>7.7987697715289983E-3</v>
      </c>
      <c r="P842" s="170">
        <f t="shared" si="94"/>
        <v>36416</v>
      </c>
      <c r="Q842" s="171">
        <f t="shared" si="95"/>
        <v>36132</v>
      </c>
      <c r="R842" s="171">
        <f t="shared" si="96"/>
        <v>284</v>
      </c>
      <c r="S842" s="187">
        <f t="shared" si="97"/>
        <v>7.7987697715289983E-3</v>
      </c>
      <c r="T842" s="248"/>
    </row>
    <row r="843" spans="1:20" x14ac:dyDescent="0.2">
      <c r="A843" s="186" t="s">
        <v>403</v>
      </c>
      <c r="B843" s="175" t="s">
        <v>19</v>
      </c>
      <c r="C843" s="176" t="s">
        <v>20</v>
      </c>
      <c r="D843" s="168">
        <v>0</v>
      </c>
      <c r="E843" s="169">
        <v>0</v>
      </c>
      <c r="F843" s="169">
        <v>0</v>
      </c>
      <c r="G843" s="169">
        <v>0</v>
      </c>
      <c r="H843" s="192" t="str">
        <f t="shared" si="91"/>
        <v/>
      </c>
      <c r="I843" s="234">
        <v>8</v>
      </c>
      <c r="J843" s="138">
        <v>6</v>
      </c>
      <c r="K843" s="138">
        <v>3</v>
      </c>
      <c r="L843" s="178">
        <f t="shared" si="92"/>
        <v>0.5</v>
      </c>
      <c r="M843" s="235">
        <v>0</v>
      </c>
      <c r="N843" s="138">
        <v>2</v>
      </c>
      <c r="O843" s="195">
        <f t="shared" si="93"/>
        <v>0.25</v>
      </c>
      <c r="P843" s="170">
        <f t="shared" si="94"/>
        <v>8</v>
      </c>
      <c r="Q843" s="171">
        <f t="shared" si="95"/>
        <v>6</v>
      </c>
      <c r="R843" s="171">
        <f t="shared" si="96"/>
        <v>2</v>
      </c>
      <c r="S843" s="187">
        <f t="shared" si="97"/>
        <v>0.25</v>
      </c>
      <c r="T843" s="248"/>
    </row>
    <row r="844" spans="1:20" x14ac:dyDescent="0.2">
      <c r="A844" s="186" t="s">
        <v>403</v>
      </c>
      <c r="B844" s="175" t="s">
        <v>23</v>
      </c>
      <c r="C844" s="176" t="s">
        <v>259</v>
      </c>
      <c r="D844" s="168">
        <v>0</v>
      </c>
      <c r="E844" s="169">
        <v>0</v>
      </c>
      <c r="F844" s="169">
        <v>0</v>
      </c>
      <c r="G844" s="169">
        <v>0</v>
      </c>
      <c r="H844" s="192" t="str">
        <f t="shared" si="91"/>
        <v/>
      </c>
      <c r="I844" s="234">
        <v>716</v>
      </c>
      <c r="J844" s="138">
        <v>514</v>
      </c>
      <c r="K844" s="138">
        <v>176</v>
      </c>
      <c r="L844" s="178">
        <f t="shared" si="92"/>
        <v>0.34241245136186771</v>
      </c>
      <c r="M844" s="235">
        <v>0</v>
      </c>
      <c r="N844" s="138">
        <v>202</v>
      </c>
      <c r="O844" s="195">
        <f t="shared" si="93"/>
        <v>0.28212290502793297</v>
      </c>
      <c r="P844" s="170">
        <f t="shared" si="94"/>
        <v>716</v>
      </c>
      <c r="Q844" s="171">
        <f t="shared" si="95"/>
        <v>514</v>
      </c>
      <c r="R844" s="171">
        <f t="shared" si="96"/>
        <v>202</v>
      </c>
      <c r="S844" s="187">
        <f t="shared" si="97"/>
        <v>0.28212290502793297</v>
      </c>
      <c r="T844" s="248"/>
    </row>
    <row r="845" spans="1:20" ht="29" x14ac:dyDescent="0.2">
      <c r="A845" s="186" t="s">
        <v>403</v>
      </c>
      <c r="B845" s="175" t="s">
        <v>24</v>
      </c>
      <c r="C845" s="176" t="s">
        <v>25</v>
      </c>
      <c r="D845" s="168">
        <v>0</v>
      </c>
      <c r="E845" s="169">
        <v>0</v>
      </c>
      <c r="F845" s="169">
        <v>0</v>
      </c>
      <c r="G845" s="169">
        <v>0</v>
      </c>
      <c r="H845" s="192" t="str">
        <f t="shared" si="91"/>
        <v/>
      </c>
      <c r="I845" s="234">
        <v>84</v>
      </c>
      <c r="J845" s="138">
        <v>80</v>
      </c>
      <c r="K845" s="138">
        <v>69</v>
      </c>
      <c r="L845" s="178">
        <f t="shared" si="92"/>
        <v>0.86250000000000004</v>
      </c>
      <c r="M845" s="235">
        <v>0</v>
      </c>
      <c r="N845" s="138">
        <v>4</v>
      </c>
      <c r="O845" s="195">
        <f t="shared" si="93"/>
        <v>4.7619047619047616E-2</v>
      </c>
      <c r="P845" s="170">
        <f t="shared" si="94"/>
        <v>84</v>
      </c>
      <c r="Q845" s="171">
        <f t="shared" si="95"/>
        <v>80</v>
      </c>
      <c r="R845" s="171">
        <f t="shared" si="96"/>
        <v>4</v>
      </c>
      <c r="S845" s="187">
        <f t="shared" si="97"/>
        <v>4.7619047619047616E-2</v>
      </c>
      <c r="T845" s="248"/>
    </row>
    <row r="846" spans="1:20" x14ac:dyDescent="0.2">
      <c r="A846" s="186" t="s">
        <v>403</v>
      </c>
      <c r="B846" s="175" t="s">
        <v>26</v>
      </c>
      <c r="C846" s="176" t="s">
        <v>359</v>
      </c>
      <c r="D846" s="168">
        <v>0</v>
      </c>
      <c r="E846" s="169">
        <v>0</v>
      </c>
      <c r="F846" s="169">
        <v>0</v>
      </c>
      <c r="G846" s="169">
        <v>0</v>
      </c>
      <c r="H846" s="192" t="str">
        <f t="shared" si="91"/>
        <v/>
      </c>
      <c r="I846" s="234">
        <v>9</v>
      </c>
      <c r="J846" s="138">
        <v>9</v>
      </c>
      <c r="K846" s="138">
        <v>9</v>
      </c>
      <c r="L846" s="178">
        <f t="shared" si="92"/>
        <v>1</v>
      </c>
      <c r="M846" s="235">
        <v>0</v>
      </c>
      <c r="N846" s="138">
        <v>0</v>
      </c>
      <c r="O846" s="195">
        <f t="shared" si="93"/>
        <v>0</v>
      </c>
      <c r="P846" s="170">
        <f t="shared" si="94"/>
        <v>9</v>
      </c>
      <c r="Q846" s="171">
        <f t="shared" si="95"/>
        <v>9</v>
      </c>
      <c r="R846" s="171" t="str">
        <f t="shared" si="96"/>
        <v/>
      </c>
      <c r="S846" s="187" t="str">
        <f t="shared" si="97"/>
        <v/>
      </c>
      <c r="T846" s="248"/>
    </row>
    <row r="847" spans="1:20" x14ac:dyDescent="0.2">
      <c r="A847" s="186" t="s">
        <v>403</v>
      </c>
      <c r="B847" s="175" t="s">
        <v>26</v>
      </c>
      <c r="C847" s="176" t="s">
        <v>27</v>
      </c>
      <c r="D847" s="168">
        <v>0</v>
      </c>
      <c r="E847" s="169">
        <v>0</v>
      </c>
      <c r="F847" s="169">
        <v>0</v>
      </c>
      <c r="G847" s="169">
        <v>0</v>
      </c>
      <c r="H847" s="192" t="str">
        <f t="shared" si="91"/>
        <v/>
      </c>
      <c r="I847" s="234">
        <v>13</v>
      </c>
      <c r="J847" s="138">
        <v>13</v>
      </c>
      <c r="K847" s="138">
        <v>3</v>
      </c>
      <c r="L847" s="178">
        <f t="shared" si="92"/>
        <v>0.23076923076923078</v>
      </c>
      <c r="M847" s="235">
        <v>0</v>
      </c>
      <c r="N847" s="138">
        <v>0</v>
      </c>
      <c r="O847" s="195">
        <f t="shared" si="93"/>
        <v>0</v>
      </c>
      <c r="P847" s="170">
        <f t="shared" si="94"/>
        <v>13</v>
      </c>
      <c r="Q847" s="171">
        <f t="shared" si="95"/>
        <v>13</v>
      </c>
      <c r="R847" s="171" t="str">
        <f t="shared" si="96"/>
        <v/>
      </c>
      <c r="S847" s="187" t="str">
        <f t="shared" si="97"/>
        <v/>
      </c>
      <c r="T847" s="248"/>
    </row>
    <row r="848" spans="1:20" x14ac:dyDescent="0.2">
      <c r="A848" s="186" t="s">
        <v>403</v>
      </c>
      <c r="B848" s="175" t="s">
        <v>26</v>
      </c>
      <c r="C848" s="176" t="s">
        <v>551</v>
      </c>
      <c r="D848" s="168">
        <v>1</v>
      </c>
      <c r="E848" s="169">
        <v>1</v>
      </c>
      <c r="F848" s="169">
        <v>1</v>
      </c>
      <c r="G848" s="169">
        <v>0</v>
      </c>
      <c r="H848" s="192">
        <f t="shared" si="91"/>
        <v>0</v>
      </c>
      <c r="I848" s="234">
        <v>27</v>
      </c>
      <c r="J848" s="138">
        <v>27</v>
      </c>
      <c r="K848" s="138">
        <v>27</v>
      </c>
      <c r="L848" s="178">
        <f t="shared" si="92"/>
        <v>1</v>
      </c>
      <c r="M848" s="235">
        <v>0</v>
      </c>
      <c r="N848" s="138">
        <v>0</v>
      </c>
      <c r="O848" s="195">
        <f t="shared" si="93"/>
        <v>0</v>
      </c>
      <c r="P848" s="170">
        <f t="shared" si="94"/>
        <v>28</v>
      </c>
      <c r="Q848" s="171">
        <f t="shared" si="95"/>
        <v>28</v>
      </c>
      <c r="R848" s="171" t="str">
        <f t="shared" si="96"/>
        <v/>
      </c>
      <c r="S848" s="187" t="str">
        <f t="shared" si="97"/>
        <v/>
      </c>
      <c r="T848" s="248"/>
    </row>
    <row r="849" spans="1:20" x14ac:dyDescent="0.2">
      <c r="A849" s="186" t="s">
        <v>403</v>
      </c>
      <c r="B849" s="175" t="s">
        <v>26</v>
      </c>
      <c r="C849" s="176" t="s">
        <v>261</v>
      </c>
      <c r="D849" s="168">
        <v>0</v>
      </c>
      <c r="E849" s="169">
        <v>0</v>
      </c>
      <c r="F849" s="169">
        <v>0</v>
      </c>
      <c r="G849" s="169">
        <v>0</v>
      </c>
      <c r="H849" s="192" t="str">
        <f t="shared" si="91"/>
        <v/>
      </c>
      <c r="I849" s="234">
        <v>5</v>
      </c>
      <c r="J849" s="138">
        <v>5</v>
      </c>
      <c r="K849" s="138">
        <v>5</v>
      </c>
      <c r="L849" s="178">
        <f t="shared" si="92"/>
        <v>1</v>
      </c>
      <c r="M849" s="235">
        <v>0</v>
      </c>
      <c r="N849" s="138">
        <v>0</v>
      </c>
      <c r="O849" s="195">
        <f t="shared" si="93"/>
        <v>0</v>
      </c>
      <c r="P849" s="170">
        <f t="shared" si="94"/>
        <v>5</v>
      </c>
      <c r="Q849" s="171">
        <f t="shared" si="95"/>
        <v>5</v>
      </c>
      <c r="R849" s="171" t="str">
        <f t="shared" si="96"/>
        <v/>
      </c>
      <c r="S849" s="187" t="str">
        <f t="shared" si="97"/>
        <v/>
      </c>
      <c r="T849" s="248"/>
    </row>
    <row r="850" spans="1:20" x14ac:dyDescent="0.2">
      <c r="A850" s="186" t="s">
        <v>403</v>
      </c>
      <c r="B850" s="175" t="s">
        <v>26</v>
      </c>
      <c r="C850" s="176" t="s">
        <v>369</v>
      </c>
      <c r="D850" s="168">
        <v>0</v>
      </c>
      <c r="E850" s="169">
        <v>0</v>
      </c>
      <c r="F850" s="169">
        <v>0</v>
      </c>
      <c r="G850" s="169">
        <v>0</v>
      </c>
      <c r="H850" s="192" t="str">
        <f t="shared" si="91"/>
        <v/>
      </c>
      <c r="I850" s="234">
        <v>22</v>
      </c>
      <c r="J850" s="138">
        <v>20</v>
      </c>
      <c r="K850" s="138">
        <v>16</v>
      </c>
      <c r="L850" s="178">
        <f t="shared" si="92"/>
        <v>0.8</v>
      </c>
      <c r="M850" s="235">
        <v>0</v>
      </c>
      <c r="N850" s="138">
        <v>2</v>
      </c>
      <c r="O850" s="195">
        <f t="shared" si="93"/>
        <v>9.0909090909090912E-2</v>
      </c>
      <c r="P850" s="170">
        <f t="shared" si="94"/>
        <v>22</v>
      </c>
      <c r="Q850" s="171">
        <f t="shared" si="95"/>
        <v>20</v>
      </c>
      <c r="R850" s="171">
        <f t="shared" si="96"/>
        <v>2</v>
      </c>
      <c r="S850" s="187">
        <f t="shared" si="97"/>
        <v>9.0909090909090912E-2</v>
      </c>
      <c r="T850" s="248"/>
    </row>
    <row r="851" spans="1:20" x14ac:dyDescent="0.2">
      <c r="A851" s="186" t="s">
        <v>403</v>
      </c>
      <c r="B851" s="175" t="s">
        <v>26</v>
      </c>
      <c r="C851" s="176" t="s">
        <v>28</v>
      </c>
      <c r="D851" s="168">
        <v>1</v>
      </c>
      <c r="E851" s="169">
        <v>1</v>
      </c>
      <c r="F851" s="169">
        <v>0</v>
      </c>
      <c r="G851" s="169">
        <v>0</v>
      </c>
      <c r="H851" s="192">
        <f t="shared" si="91"/>
        <v>0</v>
      </c>
      <c r="I851" s="234">
        <v>28</v>
      </c>
      <c r="J851" s="138">
        <v>24</v>
      </c>
      <c r="K851" s="138">
        <v>12</v>
      </c>
      <c r="L851" s="178">
        <f t="shared" si="92"/>
        <v>0.5</v>
      </c>
      <c r="M851" s="235">
        <v>0</v>
      </c>
      <c r="N851" s="138">
        <v>4</v>
      </c>
      <c r="O851" s="195">
        <f t="shared" si="93"/>
        <v>0.14285714285714285</v>
      </c>
      <c r="P851" s="170">
        <f t="shared" si="94"/>
        <v>29</v>
      </c>
      <c r="Q851" s="171">
        <f t="shared" si="95"/>
        <v>25</v>
      </c>
      <c r="R851" s="171">
        <f t="shared" si="96"/>
        <v>4</v>
      </c>
      <c r="S851" s="187">
        <f t="shared" si="97"/>
        <v>0.13793103448275862</v>
      </c>
      <c r="T851" s="248"/>
    </row>
    <row r="852" spans="1:20" x14ac:dyDescent="0.2">
      <c r="A852" s="186" t="s">
        <v>403</v>
      </c>
      <c r="B852" s="175" t="s">
        <v>26</v>
      </c>
      <c r="C852" s="176" t="s">
        <v>29</v>
      </c>
      <c r="D852" s="168">
        <v>0</v>
      </c>
      <c r="E852" s="169">
        <v>0</v>
      </c>
      <c r="F852" s="169">
        <v>0</v>
      </c>
      <c r="G852" s="169">
        <v>0</v>
      </c>
      <c r="H852" s="192" t="str">
        <f t="shared" si="91"/>
        <v/>
      </c>
      <c r="I852" s="234">
        <v>73</v>
      </c>
      <c r="J852" s="138">
        <v>64</v>
      </c>
      <c r="K852" s="138">
        <v>12</v>
      </c>
      <c r="L852" s="178">
        <f t="shared" si="92"/>
        <v>0.1875</v>
      </c>
      <c r="M852" s="235">
        <v>0</v>
      </c>
      <c r="N852" s="138">
        <v>9</v>
      </c>
      <c r="O852" s="195">
        <f t="shared" si="93"/>
        <v>0.12328767123287671</v>
      </c>
      <c r="P852" s="170">
        <f t="shared" si="94"/>
        <v>73</v>
      </c>
      <c r="Q852" s="171">
        <f t="shared" si="95"/>
        <v>64</v>
      </c>
      <c r="R852" s="171">
        <f t="shared" si="96"/>
        <v>9</v>
      </c>
      <c r="S852" s="187">
        <f t="shared" si="97"/>
        <v>0.12328767123287671</v>
      </c>
      <c r="T852" s="248"/>
    </row>
    <row r="853" spans="1:20" x14ac:dyDescent="0.2">
      <c r="A853" s="186" t="s">
        <v>403</v>
      </c>
      <c r="B853" s="175" t="s">
        <v>30</v>
      </c>
      <c r="C853" s="176" t="s">
        <v>31</v>
      </c>
      <c r="D853" s="168">
        <v>0</v>
      </c>
      <c r="E853" s="169">
        <v>0</v>
      </c>
      <c r="F853" s="169">
        <v>0</v>
      </c>
      <c r="G853" s="169">
        <v>0</v>
      </c>
      <c r="H853" s="192" t="str">
        <f t="shared" si="91"/>
        <v/>
      </c>
      <c r="I853" s="234">
        <v>206</v>
      </c>
      <c r="J853" s="138">
        <v>201</v>
      </c>
      <c r="K853" s="138">
        <v>101</v>
      </c>
      <c r="L853" s="178">
        <f t="shared" si="92"/>
        <v>0.50248756218905477</v>
      </c>
      <c r="M853" s="235">
        <v>3</v>
      </c>
      <c r="N853" s="138">
        <v>2</v>
      </c>
      <c r="O853" s="195">
        <f t="shared" si="93"/>
        <v>9.7087378640776691E-3</v>
      </c>
      <c r="P853" s="170">
        <f t="shared" si="94"/>
        <v>206</v>
      </c>
      <c r="Q853" s="171">
        <f t="shared" si="95"/>
        <v>204</v>
      </c>
      <c r="R853" s="171">
        <f t="shared" si="96"/>
        <v>2</v>
      </c>
      <c r="S853" s="187">
        <f t="shared" si="97"/>
        <v>9.7087378640776691E-3</v>
      </c>
      <c r="T853" s="248"/>
    </row>
    <row r="854" spans="1:20" x14ac:dyDescent="0.2">
      <c r="A854" s="186" t="s">
        <v>403</v>
      </c>
      <c r="B854" s="175" t="s">
        <v>32</v>
      </c>
      <c r="C854" s="176" t="s">
        <v>263</v>
      </c>
      <c r="D854" s="168">
        <v>4</v>
      </c>
      <c r="E854" s="169">
        <v>0</v>
      </c>
      <c r="F854" s="169">
        <v>0</v>
      </c>
      <c r="G854" s="169">
        <v>4</v>
      </c>
      <c r="H854" s="192">
        <f t="shared" si="91"/>
        <v>1</v>
      </c>
      <c r="I854" s="234">
        <v>3225</v>
      </c>
      <c r="J854" s="138">
        <v>1811</v>
      </c>
      <c r="K854" s="138">
        <v>873</v>
      </c>
      <c r="L854" s="178">
        <f t="shared" si="92"/>
        <v>0.48205411374930979</v>
      </c>
      <c r="M854" s="235">
        <v>1</v>
      </c>
      <c r="N854" s="138">
        <v>1413</v>
      </c>
      <c r="O854" s="195">
        <f t="shared" si="93"/>
        <v>0.43813953488372093</v>
      </c>
      <c r="P854" s="170">
        <f t="shared" si="94"/>
        <v>3229</v>
      </c>
      <c r="Q854" s="171">
        <f t="shared" si="95"/>
        <v>1812</v>
      </c>
      <c r="R854" s="171">
        <f t="shared" si="96"/>
        <v>1417</v>
      </c>
      <c r="S854" s="187">
        <f t="shared" si="97"/>
        <v>0.43883555280272529</v>
      </c>
      <c r="T854" s="248"/>
    </row>
    <row r="855" spans="1:20" x14ac:dyDescent="0.2">
      <c r="A855" s="186" t="s">
        <v>403</v>
      </c>
      <c r="B855" s="175" t="s">
        <v>33</v>
      </c>
      <c r="C855" s="176" t="s">
        <v>264</v>
      </c>
      <c r="D855" s="168">
        <v>0</v>
      </c>
      <c r="E855" s="169">
        <v>0</v>
      </c>
      <c r="F855" s="169">
        <v>0</v>
      </c>
      <c r="G855" s="169">
        <v>0</v>
      </c>
      <c r="H855" s="192" t="str">
        <f t="shared" si="91"/>
        <v/>
      </c>
      <c r="I855" s="234">
        <v>622</v>
      </c>
      <c r="J855" s="138">
        <v>619</v>
      </c>
      <c r="K855" s="138">
        <v>616</v>
      </c>
      <c r="L855" s="178">
        <f t="shared" si="92"/>
        <v>0.99515347334410342</v>
      </c>
      <c r="M855" s="235">
        <v>0</v>
      </c>
      <c r="N855" s="138">
        <v>3</v>
      </c>
      <c r="O855" s="195">
        <f t="shared" si="93"/>
        <v>4.8231511254019296E-3</v>
      </c>
      <c r="P855" s="170">
        <f t="shared" si="94"/>
        <v>622</v>
      </c>
      <c r="Q855" s="171">
        <f t="shared" si="95"/>
        <v>619</v>
      </c>
      <c r="R855" s="171">
        <f t="shared" si="96"/>
        <v>3</v>
      </c>
      <c r="S855" s="187">
        <f t="shared" si="97"/>
        <v>4.8231511254019296E-3</v>
      </c>
      <c r="T855" s="248"/>
    </row>
    <row r="856" spans="1:20" x14ac:dyDescent="0.2">
      <c r="A856" s="186" t="s">
        <v>403</v>
      </c>
      <c r="B856" s="175" t="s">
        <v>33</v>
      </c>
      <c r="C856" s="176" t="s">
        <v>34</v>
      </c>
      <c r="D856" s="168">
        <v>0</v>
      </c>
      <c r="E856" s="169">
        <v>0</v>
      </c>
      <c r="F856" s="169">
        <v>0</v>
      </c>
      <c r="G856" s="169">
        <v>0</v>
      </c>
      <c r="H856" s="192" t="str">
        <f t="shared" si="91"/>
        <v/>
      </c>
      <c r="I856" s="234">
        <v>145</v>
      </c>
      <c r="J856" s="138">
        <v>142</v>
      </c>
      <c r="K856" s="138">
        <v>131</v>
      </c>
      <c r="L856" s="178">
        <f t="shared" si="92"/>
        <v>0.92253521126760563</v>
      </c>
      <c r="M856" s="235">
        <v>1</v>
      </c>
      <c r="N856" s="138">
        <v>2</v>
      </c>
      <c r="O856" s="195">
        <f t="shared" si="93"/>
        <v>1.3793103448275862E-2</v>
      </c>
      <c r="P856" s="170">
        <f t="shared" si="94"/>
        <v>145</v>
      </c>
      <c r="Q856" s="171">
        <f t="shared" si="95"/>
        <v>143</v>
      </c>
      <c r="R856" s="171">
        <f t="shared" si="96"/>
        <v>2</v>
      </c>
      <c r="S856" s="187">
        <f t="shared" si="97"/>
        <v>1.3793103448275862E-2</v>
      </c>
      <c r="T856" s="248"/>
    </row>
    <row r="857" spans="1:20" x14ac:dyDescent="0.2">
      <c r="A857" s="186" t="s">
        <v>403</v>
      </c>
      <c r="B857" s="175" t="s">
        <v>33</v>
      </c>
      <c r="C857" s="176" t="s">
        <v>35</v>
      </c>
      <c r="D857" s="168">
        <v>0</v>
      </c>
      <c r="E857" s="169">
        <v>0</v>
      </c>
      <c r="F857" s="169">
        <v>0</v>
      </c>
      <c r="G857" s="169">
        <v>0</v>
      </c>
      <c r="H857" s="192" t="str">
        <f t="shared" si="91"/>
        <v/>
      </c>
      <c r="I857" s="234">
        <v>914</v>
      </c>
      <c r="J857" s="138">
        <v>900</v>
      </c>
      <c r="K857" s="138">
        <v>598</v>
      </c>
      <c r="L857" s="178">
        <f t="shared" si="92"/>
        <v>0.66444444444444439</v>
      </c>
      <c r="M857" s="235">
        <v>0</v>
      </c>
      <c r="N857" s="138">
        <v>14</v>
      </c>
      <c r="O857" s="195">
        <f t="shared" si="93"/>
        <v>1.5317286652078774E-2</v>
      </c>
      <c r="P857" s="170">
        <f t="shared" si="94"/>
        <v>914</v>
      </c>
      <c r="Q857" s="171">
        <f t="shared" si="95"/>
        <v>900</v>
      </c>
      <c r="R857" s="171">
        <f t="shared" si="96"/>
        <v>14</v>
      </c>
      <c r="S857" s="187">
        <f t="shared" si="97"/>
        <v>1.5317286652078774E-2</v>
      </c>
      <c r="T857" s="248"/>
    </row>
    <row r="858" spans="1:20" x14ac:dyDescent="0.2">
      <c r="A858" s="186" t="s">
        <v>403</v>
      </c>
      <c r="B858" s="175" t="s">
        <v>33</v>
      </c>
      <c r="C858" s="176" t="s">
        <v>36</v>
      </c>
      <c r="D858" s="168">
        <v>0</v>
      </c>
      <c r="E858" s="169">
        <v>0</v>
      </c>
      <c r="F858" s="169">
        <v>0</v>
      </c>
      <c r="G858" s="169">
        <v>0</v>
      </c>
      <c r="H858" s="192" t="str">
        <f t="shared" si="91"/>
        <v/>
      </c>
      <c r="I858" s="234">
        <v>524</v>
      </c>
      <c r="J858" s="138">
        <v>520</v>
      </c>
      <c r="K858" s="138">
        <v>505</v>
      </c>
      <c r="L858" s="178">
        <f t="shared" si="92"/>
        <v>0.97115384615384615</v>
      </c>
      <c r="M858" s="235">
        <v>0</v>
      </c>
      <c r="N858" s="138">
        <v>4</v>
      </c>
      <c r="O858" s="195">
        <f t="shared" si="93"/>
        <v>7.6335877862595417E-3</v>
      </c>
      <c r="P858" s="170">
        <f t="shared" si="94"/>
        <v>524</v>
      </c>
      <c r="Q858" s="171">
        <f t="shared" si="95"/>
        <v>520</v>
      </c>
      <c r="R858" s="171">
        <f t="shared" si="96"/>
        <v>4</v>
      </c>
      <c r="S858" s="187">
        <f t="shared" si="97"/>
        <v>7.6335877862595417E-3</v>
      </c>
      <c r="T858" s="248"/>
    </row>
    <row r="859" spans="1:20" ht="29" x14ac:dyDescent="0.2">
      <c r="A859" s="186" t="s">
        <v>403</v>
      </c>
      <c r="B859" s="175" t="s">
        <v>38</v>
      </c>
      <c r="C859" s="176" t="s">
        <v>39</v>
      </c>
      <c r="D859" s="168">
        <v>0</v>
      </c>
      <c r="E859" s="169">
        <v>0</v>
      </c>
      <c r="F859" s="169">
        <v>0</v>
      </c>
      <c r="G859" s="169">
        <v>0</v>
      </c>
      <c r="H859" s="192" t="str">
        <f t="shared" si="91"/>
        <v/>
      </c>
      <c r="I859" s="234">
        <v>259</v>
      </c>
      <c r="J859" s="138">
        <v>258</v>
      </c>
      <c r="K859" s="138">
        <v>256</v>
      </c>
      <c r="L859" s="178">
        <f t="shared" si="92"/>
        <v>0.99224806201550386</v>
      </c>
      <c r="M859" s="235">
        <v>0</v>
      </c>
      <c r="N859" s="138">
        <v>1</v>
      </c>
      <c r="O859" s="195">
        <f t="shared" si="93"/>
        <v>3.8610038610038611E-3</v>
      </c>
      <c r="P859" s="170">
        <f t="shared" si="94"/>
        <v>259</v>
      </c>
      <c r="Q859" s="171">
        <f t="shared" si="95"/>
        <v>258</v>
      </c>
      <c r="R859" s="171">
        <f t="shared" si="96"/>
        <v>1</v>
      </c>
      <c r="S859" s="187">
        <f t="shared" si="97"/>
        <v>3.8610038610038611E-3</v>
      </c>
      <c r="T859" s="248"/>
    </row>
    <row r="860" spans="1:20" x14ac:dyDescent="0.2">
      <c r="A860" s="186" t="s">
        <v>403</v>
      </c>
      <c r="B860" s="175" t="s">
        <v>40</v>
      </c>
      <c r="C860" s="176" t="s">
        <v>41</v>
      </c>
      <c r="D860" s="168">
        <v>0</v>
      </c>
      <c r="E860" s="169">
        <v>0</v>
      </c>
      <c r="F860" s="169">
        <v>0</v>
      </c>
      <c r="G860" s="169">
        <v>0</v>
      </c>
      <c r="H860" s="192" t="str">
        <f t="shared" si="91"/>
        <v/>
      </c>
      <c r="I860" s="234">
        <v>3221</v>
      </c>
      <c r="J860" s="138">
        <v>2986</v>
      </c>
      <c r="K860" s="138">
        <v>2983</v>
      </c>
      <c r="L860" s="178">
        <f t="shared" si="92"/>
        <v>0.99899531145344944</v>
      </c>
      <c r="M860" s="235">
        <v>0</v>
      </c>
      <c r="N860" s="138">
        <v>235</v>
      </c>
      <c r="O860" s="195">
        <f t="shared" si="93"/>
        <v>7.2958708475628686E-2</v>
      </c>
      <c r="P860" s="170">
        <f t="shared" si="94"/>
        <v>3221</v>
      </c>
      <c r="Q860" s="171">
        <f t="shared" si="95"/>
        <v>2986</v>
      </c>
      <c r="R860" s="171">
        <f t="shared" si="96"/>
        <v>235</v>
      </c>
      <c r="S860" s="187">
        <f t="shared" si="97"/>
        <v>7.2958708475628686E-2</v>
      </c>
      <c r="T860" s="248"/>
    </row>
    <row r="861" spans="1:20" x14ac:dyDescent="0.2">
      <c r="A861" s="186" t="s">
        <v>403</v>
      </c>
      <c r="B861" s="175" t="s">
        <v>40</v>
      </c>
      <c r="C861" s="176" t="s">
        <v>42</v>
      </c>
      <c r="D861" s="168">
        <v>0</v>
      </c>
      <c r="E861" s="169">
        <v>0</v>
      </c>
      <c r="F861" s="169">
        <v>0</v>
      </c>
      <c r="G861" s="169">
        <v>0</v>
      </c>
      <c r="H861" s="192" t="str">
        <f t="shared" si="91"/>
        <v/>
      </c>
      <c r="I861" s="234">
        <v>1086</v>
      </c>
      <c r="J861" s="138">
        <v>980</v>
      </c>
      <c r="K861" s="138">
        <v>968</v>
      </c>
      <c r="L861" s="178">
        <f t="shared" si="92"/>
        <v>0.98775510204081629</v>
      </c>
      <c r="M861" s="235">
        <v>0</v>
      </c>
      <c r="N861" s="138">
        <v>106</v>
      </c>
      <c r="O861" s="195">
        <f t="shared" si="93"/>
        <v>9.7605893186003684E-2</v>
      </c>
      <c r="P861" s="170">
        <f t="shared" si="94"/>
        <v>1086</v>
      </c>
      <c r="Q861" s="171">
        <f t="shared" si="95"/>
        <v>980</v>
      </c>
      <c r="R861" s="171">
        <f t="shared" si="96"/>
        <v>106</v>
      </c>
      <c r="S861" s="187">
        <f t="shared" si="97"/>
        <v>9.7605893186003684E-2</v>
      </c>
      <c r="T861" s="248"/>
    </row>
    <row r="862" spans="1:20" ht="29" x14ac:dyDescent="0.2">
      <c r="A862" s="186" t="s">
        <v>403</v>
      </c>
      <c r="B862" s="175" t="s">
        <v>40</v>
      </c>
      <c r="C862" s="176" t="s">
        <v>43</v>
      </c>
      <c r="D862" s="168">
        <v>0</v>
      </c>
      <c r="E862" s="169">
        <v>0</v>
      </c>
      <c r="F862" s="169">
        <v>0</v>
      </c>
      <c r="G862" s="169">
        <v>0</v>
      </c>
      <c r="H862" s="192" t="str">
        <f t="shared" si="91"/>
        <v/>
      </c>
      <c r="I862" s="234">
        <v>3618</v>
      </c>
      <c r="J862" s="138">
        <v>2490</v>
      </c>
      <c r="K862" s="138">
        <v>2425</v>
      </c>
      <c r="L862" s="178">
        <f t="shared" si="92"/>
        <v>0.97389558232931728</v>
      </c>
      <c r="M862" s="235">
        <v>1</v>
      </c>
      <c r="N862" s="138">
        <v>1127</v>
      </c>
      <c r="O862" s="195">
        <f t="shared" si="93"/>
        <v>0.31149806522940854</v>
      </c>
      <c r="P862" s="170">
        <f t="shared" si="94"/>
        <v>3618</v>
      </c>
      <c r="Q862" s="171">
        <f t="shared" si="95"/>
        <v>2491</v>
      </c>
      <c r="R862" s="171">
        <f t="shared" si="96"/>
        <v>1127</v>
      </c>
      <c r="S862" s="187">
        <f t="shared" si="97"/>
        <v>0.31149806522940854</v>
      </c>
      <c r="T862" s="248"/>
    </row>
    <row r="863" spans="1:20" x14ac:dyDescent="0.2">
      <c r="A863" s="186" t="s">
        <v>403</v>
      </c>
      <c r="B863" s="175" t="s">
        <v>40</v>
      </c>
      <c r="C863" s="176" t="s">
        <v>44</v>
      </c>
      <c r="D863" s="168">
        <v>0</v>
      </c>
      <c r="E863" s="169">
        <v>0</v>
      </c>
      <c r="F863" s="169">
        <v>0</v>
      </c>
      <c r="G863" s="169">
        <v>0</v>
      </c>
      <c r="H863" s="192" t="str">
        <f t="shared" si="91"/>
        <v/>
      </c>
      <c r="I863" s="234">
        <v>4947</v>
      </c>
      <c r="J863" s="138">
        <v>4237</v>
      </c>
      <c r="K863" s="138">
        <v>2838</v>
      </c>
      <c r="L863" s="178">
        <f t="shared" si="92"/>
        <v>0.66981354732121789</v>
      </c>
      <c r="M863" s="235">
        <v>77</v>
      </c>
      <c r="N863" s="138">
        <v>633</v>
      </c>
      <c r="O863" s="195">
        <f t="shared" si="93"/>
        <v>0.12795633717404487</v>
      </c>
      <c r="P863" s="170">
        <f t="shared" si="94"/>
        <v>4947</v>
      </c>
      <c r="Q863" s="171">
        <f t="shared" si="95"/>
        <v>4314</v>
      </c>
      <c r="R863" s="171">
        <f t="shared" si="96"/>
        <v>633</v>
      </c>
      <c r="S863" s="187">
        <f t="shared" si="97"/>
        <v>0.12795633717404487</v>
      </c>
      <c r="T863" s="248"/>
    </row>
    <row r="864" spans="1:20" x14ac:dyDescent="0.2">
      <c r="A864" s="186" t="s">
        <v>403</v>
      </c>
      <c r="B864" s="175" t="s">
        <v>45</v>
      </c>
      <c r="C864" s="176" t="s">
        <v>46</v>
      </c>
      <c r="D864" s="168">
        <v>0</v>
      </c>
      <c r="E864" s="169">
        <v>0</v>
      </c>
      <c r="F864" s="169">
        <v>0</v>
      </c>
      <c r="G864" s="169">
        <v>0</v>
      </c>
      <c r="H864" s="192" t="str">
        <f t="shared" si="91"/>
        <v/>
      </c>
      <c r="I864" s="234">
        <v>63</v>
      </c>
      <c r="J864" s="138">
        <v>58</v>
      </c>
      <c r="K864" s="138">
        <v>57</v>
      </c>
      <c r="L864" s="178">
        <f t="shared" si="92"/>
        <v>0.98275862068965514</v>
      </c>
      <c r="M864" s="235">
        <v>0</v>
      </c>
      <c r="N864" s="138">
        <v>5</v>
      </c>
      <c r="O864" s="195">
        <f t="shared" si="93"/>
        <v>7.9365079365079361E-2</v>
      </c>
      <c r="P864" s="170">
        <f t="shared" si="94"/>
        <v>63</v>
      </c>
      <c r="Q864" s="171">
        <f t="shared" si="95"/>
        <v>58</v>
      </c>
      <c r="R864" s="171">
        <f t="shared" si="96"/>
        <v>5</v>
      </c>
      <c r="S864" s="187">
        <f t="shared" si="97"/>
        <v>7.9365079365079361E-2</v>
      </c>
      <c r="T864" s="248"/>
    </row>
    <row r="865" spans="1:20" ht="29" x14ac:dyDescent="0.2">
      <c r="A865" s="186" t="s">
        <v>403</v>
      </c>
      <c r="B865" s="175" t="s">
        <v>534</v>
      </c>
      <c r="C865" s="176" t="s">
        <v>330</v>
      </c>
      <c r="D865" s="168">
        <v>0</v>
      </c>
      <c r="E865" s="169">
        <v>0</v>
      </c>
      <c r="F865" s="169">
        <v>0</v>
      </c>
      <c r="G865" s="169">
        <v>0</v>
      </c>
      <c r="H865" s="192" t="str">
        <f t="shared" si="91"/>
        <v/>
      </c>
      <c r="I865" s="234">
        <v>529</v>
      </c>
      <c r="J865" s="138">
        <v>318</v>
      </c>
      <c r="K865" s="138">
        <v>222</v>
      </c>
      <c r="L865" s="178">
        <f t="shared" si="92"/>
        <v>0.69811320754716977</v>
      </c>
      <c r="M865" s="235">
        <v>159</v>
      </c>
      <c r="N865" s="138">
        <v>52</v>
      </c>
      <c r="O865" s="195">
        <f t="shared" si="93"/>
        <v>9.8298676748582225E-2</v>
      </c>
      <c r="P865" s="170">
        <f t="shared" si="94"/>
        <v>529</v>
      </c>
      <c r="Q865" s="171">
        <f t="shared" si="95"/>
        <v>477</v>
      </c>
      <c r="R865" s="171">
        <f t="shared" si="96"/>
        <v>52</v>
      </c>
      <c r="S865" s="187">
        <f t="shared" si="97"/>
        <v>9.8298676748582225E-2</v>
      </c>
      <c r="T865" s="248"/>
    </row>
    <row r="866" spans="1:20" ht="43" x14ac:dyDescent="0.2">
      <c r="A866" s="186" t="s">
        <v>403</v>
      </c>
      <c r="B866" s="175" t="s">
        <v>533</v>
      </c>
      <c r="C866" s="176" t="s">
        <v>47</v>
      </c>
      <c r="D866" s="168">
        <v>0</v>
      </c>
      <c r="E866" s="169">
        <v>0</v>
      </c>
      <c r="F866" s="169">
        <v>0</v>
      </c>
      <c r="G866" s="169">
        <v>0</v>
      </c>
      <c r="H866" s="192" t="str">
        <f t="shared" si="91"/>
        <v/>
      </c>
      <c r="I866" s="234">
        <v>1376</v>
      </c>
      <c r="J866" s="138">
        <v>963</v>
      </c>
      <c r="K866" s="138">
        <v>601</v>
      </c>
      <c r="L866" s="178">
        <f t="shared" si="92"/>
        <v>0.62409138110072693</v>
      </c>
      <c r="M866" s="235">
        <v>97</v>
      </c>
      <c r="N866" s="138">
        <v>316</v>
      </c>
      <c r="O866" s="195">
        <f t="shared" si="93"/>
        <v>0.22965116279069767</v>
      </c>
      <c r="P866" s="170">
        <f t="shared" si="94"/>
        <v>1376</v>
      </c>
      <c r="Q866" s="171">
        <f t="shared" si="95"/>
        <v>1060</v>
      </c>
      <c r="R866" s="171">
        <f t="shared" si="96"/>
        <v>316</v>
      </c>
      <c r="S866" s="187">
        <f t="shared" si="97"/>
        <v>0.22965116279069767</v>
      </c>
      <c r="T866" s="248"/>
    </row>
    <row r="867" spans="1:20" x14ac:dyDescent="0.2">
      <c r="A867" s="186" t="s">
        <v>403</v>
      </c>
      <c r="B867" s="175" t="s">
        <v>48</v>
      </c>
      <c r="C867" s="176" t="s">
        <v>49</v>
      </c>
      <c r="D867" s="168">
        <v>0</v>
      </c>
      <c r="E867" s="169">
        <v>0</v>
      </c>
      <c r="F867" s="169">
        <v>0</v>
      </c>
      <c r="G867" s="169">
        <v>0</v>
      </c>
      <c r="H867" s="192" t="str">
        <f t="shared" si="91"/>
        <v/>
      </c>
      <c r="I867" s="234">
        <v>11</v>
      </c>
      <c r="J867" s="138">
        <v>11</v>
      </c>
      <c r="K867" s="138">
        <v>11</v>
      </c>
      <c r="L867" s="178">
        <f t="shared" si="92"/>
        <v>1</v>
      </c>
      <c r="M867" s="235">
        <v>0</v>
      </c>
      <c r="N867" s="138">
        <v>0</v>
      </c>
      <c r="O867" s="195">
        <f t="shared" si="93"/>
        <v>0</v>
      </c>
      <c r="P867" s="170">
        <f t="shared" si="94"/>
        <v>11</v>
      </c>
      <c r="Q867" s="171">
        <f t="shared" si="95"/>
        <v>11</v>
      </c>
      <c r="R867" s="171" t="str">
        <f t="shared" si="96"/>
        <v/>
      </c>
      <c r="S867" s="187" t="str">
        <f t="shared" si="97"/>
        <v/>
      </c>
      <c r="T867" s="248"/>
    </row>
    <row r="868" spans="1:20" x14ac:dyDescent="0.2">
      <c r="A868" s="186" t="s">
        <v>403</v>
      </c>
      <c r="B868" s="175" t="s">
        <v>50</v>
      </c>
      <c r="C868" s="176" t="s">
        <v>395</v>
      </c>
      <c r="D868" s="168">
        <v>0</v>
      </c>
      <c r="E868" s="169">
        <v>0</v>
      </c>
      <c r="F868" s="169">
        <v>0</v>
      </c>
      <c r="G868" s="169">
        <v>0</v>
      </c>
      <c r="H868" s="192" t="str">
        <f t="shared" si="91"/>
        <v/>
      </c>
      <c r="I868" s="234">
        <v>2369</v>
      </c>
      <c r="J868" s="138">
        <v>1677</v>
      </c>
      <c r="K868" s="138">
        <v>1676</v>
      </c>
      <c r="L868" s="178">
        <f t="shared" si="92"/>
        <v>0.99940369707811572</v>
      </c>
      <c r="M868" s="235">
        <v>3</v>
      </c>
      <c r="N868" s="138">
        <v>689</v>
      </c>
      <c r="O868" s="195">
        <f t="shared" si="93"/>
        <v>0.29084001688476152</v>
      </c>
      <c r="P868" s="170">
        <f t="shared" si="94"/>
        <v>2369</v>
      </c>
      <c r="Q868" s="171">
        <f t="shared" si="95"/>
        <v>1680</v>
      </c>
      <c r="R868" s="171">
        <f t="shared" si="96"/>
        <v>689</v>
      </c>
      <c r="S868" s="187">
        <f t="shared" si="97"/>
        <v>0.29084001688476152</v>
      </c>
      <c r="T868" s="248"/>
    </row>
    <row r="869" spans="1:20" x14ac:dyDescent="0.2">
      <c r="A869" s="186" t="s">
        <v>403</v>
      </c>
      <c r="B869" s="175" t="s">
        <v>51</v>
      </c>
      <c r="C869" s="176" t="s">
        <v>52</v>
      </c>
      <c r="D869" s="168">
        <v>0</v>
      </c>
      <c r="E869" s="169">
        <v>0</v>
      </c>
      <c r="F869" s="169">
        <v>0</v>
      </c>
      <c r="G869" s="169">
        <v>0</v>
      </c>
      <c r="H869" s="192" t="str">
        <f t="shared" si="91"/>
        <v/>
      </c>
      <c r="I869" s="234">
        <v>757</v>
      </c>
      <c r="J869" s="138">
        <v>712</v>
      </c>
      <c r="K869" s="138">
        <v>647</v>
      </c>
      <c r="L869" s="178">
        <f t="shared" si="92"/>
        <v>0.9087078651685393</v>
      </c>
      <c r="M869" s="235">
        <v>0</v>
      </c>
      <c r="N869" s="138">
        <v>45</v>
      </c>
      <c r="O869" s="195">
        <f t="shared" si="93"/>
        <v>5.9445178335535004E-2</v>
      </c>
      <c r="P869" s="170">
        <f t="shared" si="94"/>
        <v>757</v>
      </c>
      <c r="Q869" s="171">
        <f t="shared" si="95"/>
        <v>712</v>
      </c>
      <c r="R869" s="171">
        <f t="shared" si="96"/>
        <v>45</v>
      </c>
      <c r="S869" s="187">
        <f t="shared" si="97"/>
        <v>5.9445178335535004E-2</v>
      </c>
      <c r="T869" s="248"/>
    </row>
    <row r="870" spans="1:20" x14ac:dyDescent="0.2">
      <c r="A870" s="186" t="s">
        <v>403</v>
      </c>
      <c r="B870" s="175" t="s">
        <v>53</v>
      </c>
      <c r="C870" s="176" t="s">
        <v>54</v>
      </c>
      <c r="D870" s="168">
        <v>0</v>
      </c>
      <c r="E870" s="169">
        <v>0</v>
      </c>
      <c r="F870" s="169">
        <v>0</v>
      </c>
      <c r="G870" s="169">
        <v>0</v>
      </c>
      <c r="H870" s="192" t="str">
        <f t="shared" si="91"/>
        <v/>
      </c>
      <c r="I870" s="234">
        <v>6165</v>
      </c>
      <c r="J870" s="138">
        <v>4475</v>
      </c>
      <c r="K870" s="138">
        <v>1924</v>
      </c>
      <c r="L870" s="178">
        <f t="shared" si="92"/>
        <v>0.4299441340782123</v>
      </c>
      <c r="M870" s="235">
        <v>0</v>
      </c>
      <c r="N870" s="138">
        <v>1690</v>
      </c>
      <c r="O870" s="195">
        <f t="shared" si="93"/>
        <v>0.27412814274128144</v>
      </c>
      <c r="P870" s="170">
        <f t="shared" si="94"/>
        <v>6165</v>
      </c>
      <c r="Q870" s="171">
        <f t="shared" si="95"/>
        <v>4475</v>
      </c>
      <c r="R870" s="171">
        <f t="shared" si="96"/>
        <v>1690</v>
      </c>
      <c r="S870" s="187">
        <f t="shared" si="97"/>
        <v>0.27412814274128144</v>
      </c>
      <c r="T870" s="248"/>
    </row>
    <row r="871" spans="1:20" x14ac:dyDescent="0.2">
      <c r="A871" s="186" t="s">
        <v>403</v>
      </c>
      <c r="B871" s="175" t="s">
        <v>55</v>
      </c>
      <c r="C871" s="176" t="s">
        <v>56</v>
      </c>
      <c r="D871" s="168">
        <v>0</v>
      </c>
      <c r="E871" s="169">
        <v>0</v>
      </c>
      <c r="F871" s="169">
        <v>0</v>
      </c>
      <c r="G871" s="169">
        <v>0</v>
      </c>
      <c r="H871" s="192" t="str">
        <f t="shared" si="91"/>
        <v/>
      </c>
      <c r="I871" s="234">
        <v>1001</v>
      </c>
      <c r="J871" s="138">
        <v>904</v>
      </c>
      <c r="K871" s="138">
        <v>772</v>
      </c>
      <c r="L871" s="178">
        <f t="shared" si="92"/>
        <v>0.85398230088495575</v>
      </c>
      <c r="M871" s="235">
        <v>1</v>
      </c>
      <c r="N871" s="138">
        <v>96</v>
      </c>
      <c r="O871" s="195">
        <f t="shared" si="93"/>
        <v>9.5904095904095904E-2</v>
      </c>
      <c r="P871" s="170">
        <f t="shared" si="94"/>
        <v>1001</v>
      </c>
      <c r="Q871" s="171">
        <f t="shared" si="95"/>
        <v>905</v>
      </c>
      <c r="R871" s="171">
        <f t="shared" si="96"/>
        <v>96</v>
      </c>
      <c r="S871" s="187">
        <f t="shared" si="97"/>
        <v>9.5904095904095904E-2</v>
      </c>
      <c r="T871" s="248"/>
    </row>
    <row r="872" spans="1:20" x14ac:dyDescent="0.2">
      <c r="A872" s="186" t="s">
        <v>403</v>
      </c>
      <c r="B872" s="175" t="s">
        <v>57</v>
      </c>
      <c r="C872" s="176" t="s">
        <v>58</v>
      </c>
      <c r="D872" s="168">
        <v>0</v>
      </c>
      <c r="E872" s="169">
        <v>0</v>
      </c>
      <c r="F872" s="169">
        <v>0</v>
      </c>
      <c r="G872" s="169">
        <v>0</v>
      </c>
      <c r="H872" s="192" t="str">
        <f t="shared" si="91"/>
        <v/>
      </c>
      <c r="I872" s="234">
        <v>1</v>
      </c>
      <c r="J872" s="138">
        <v>1</v>
      </c>
      <c r="K872" s="138">
        <v>1</v>
      </c>
      <c r="L872" s="178">
        <f t="shared" si="92"/>
        <v>1</v>
      </c>
      <c r="M872" s="235">
        <v>0</v>
      </c>
      <c r="N872" s="138">
        <v>0</v>
      </c>
      <c r="O872" s="195">
        <f t="shared" si="93"/>
        <v>0</v>
      </c>
      <c r="P872" s="170">
        <f t="shared" si="94"/>
        <v>1</v>
      </c>
      <c r="Q872" s="171">
        <f t="shared" si="95"/>
        <v>1</v>
      </c>
      <c r="R872" s="171" t="str">
        <f t="shared" si="96"/>
        <v/>
      </c>
      <c r="S872" s="187" t="str">
        <f t="shared" si="97"/>
        <v/>
      </c>
      <c r="T872" s="248"/>
    </row>
    <row r="873" spans="1:20" ht="29" x14ac:dyDescent="0.2">
      <c r="A873" s="186" t="s">
        <v>403</v>
      </c>
      <c r="B873" s="175" t="s">
        <v>60</v>
      </c>
      <c r="C873" s="176" t="s">
        <v>61</v>
      </c>
      <c r="D873" s="168">
        <v>1</v>
      </c>
      <c r="E873" s="169">
        <v>0</v>
      </c>
      <c r="F873" s="169">
        <v>0</v>
      </c>
      <c r="G873" s="169">
        <v>1</v>
      </c>
      <c r="H873" s="192">
        <f t="shared" si="91"/>
        <v>1</v>
      </c>
      <c r="I873" s="234">
        <v>4689</v>
      </c>
      <c r="J873" s="138">
        <v>3550</v>
      </c>
      <c r="K873" s="138">
        <v>1038</v>
      </c>
      <c r="L873" s="178">
        <f t="shared" si="92"/>
        <v>0.29239436619718312</v>
      </c>
      <c r="M873" s="235">
        <v>0</v>
      </c>
      <c r="N873" s="138">
        <v>1139</v>
      </c>
      <c r="O873" s="195">
        <f t="shared" si="93"/>
        <v>0.24290893580720835</v>
      </c>
      <c r="P873" s="170">
        <f t="shared" si="94"/>
        <v>4690</v>
      </c>
      <c r="Q873" s="171">
        <f t="shared" si="95"/>
        <v>3550</v>
      </c>
      <c r="R873" s="171">
        <f t="shared" si="96"/>
        <v>1140</v>
      </c>
      <c r="S873" s="187">
        <f t="shared" si="97"/>
        <v>0.24307036247334754</v>
      </c>
      <c r="T873" s="248"/>
    </row>
    <row r="874" spans="1:20" x14ac:dyDescent="0.2">
      <c r="A874" s="186" t="s">
        <v>403</v>
      </c>
      <c r="B874" s="175" t="s">
        <v>62</v>
      </c>
      <c r="C874" s="176" t="s">
        <v>267</v>
      </c>
      <c r="D874" s="168">
        <v>0</v>
      </c>
      <c r="E874" s="169">
        <v>0</v>
      </c>
      <c r="F874" s="169">
        <v>0</v>
      </c>
      <c r="G874" s="169">
        <v>0</v>
      </c>
      <c r="H874" s="192" t="str">
        <f t="shared" si="91"/>
        <v/>
      </c>
      <c r="I874" s="234">
        <v>5618</v>
      </c>
      <c r="J874" s="138">
        <v>4142</v>
      </c>
      <c r="K874" s="138">
        <v>4141</v>
      </c>
      <c r="L874" s="178">
        <f t="shared" si="92"/>
        <v>0.9997585707387735</v>
      </c>
      <c r="M874" s="235">
        <v>0</v>
      </c>
      <c r="N874" s="138">
        <v>1476</v>
      </c>
      <c r="O874" s="195">
        <f t="shared" si="93"/>
        <v>0.26272694909220362</v>
      </c>
      <c r="P874" s="170">
        <f t="shared" si="94"/>
        <v>5618</v>
      </c>
      <c r="Q874" s="171">
        <f t="shared" si="95"/>
        <v>4142</v>
      </c>
      <c r="R874" s="171">
        <f t="shared" si="96"/>
        <v>1476</v>
      </c>
      <c r="S874" s="187">
        <f t="shared" si="97"/>
        <v>0.26272694909220362</v>
      </c>
      <c r="T874" s="248"/>
    </row>
    <row r="875" spans="1:20" x14ac:dyDescent="0.2">
      <c r="A875" s="186" t="s">
        <v>403</v>
      </c>
      <c r="B875" s="175" t="s">
        <v>63</v>
      </c>
      <c r="C875" s="176" t="s">
        <v>64</v>
      </c>
      <c r="D875" s="168">
        <v>0</v>
      </c>
      <c r="E875" s="169">
        <v>0</v>
      </c>
      <c r="F875" s="169">
        <v>0</v>
      </c>
      <c r="G875" s="169">
        <v>0</v>
      </c>
      <c r="H875" s="192" t="str">
        <f t="shared" si="91"/>
        <v/>
      </c>
      <c r="I875" s="234">
        <v>14711</v>
      </c>
      <c r="J875" s="138">
        <v>11165</v>
      </c>
      <c r="K875" s="138">
        <v>5341</v>
      </c>
      <c r="L875" s="178">
        <f t="shared" si="92"/>
        <v>0.47836990595611284</v>
      </c>
      <c r="M875" s="235">
        <v>1</v>
      </c>
      <c r="N875" s="138">
        <v>3446</v>
      </c>
      <c r="O875" s="195">
        <f t="shared" si="93"/>
        <v>0.23583356145633727</v>
      </c>
      <c r="P875" s="170">
        <f t="shared" si="94"/>
        <v>14711</v>
      </c>
      <c r="Q875" s="171">
        <f t="shared" si="95"/>
        <v>11166</v>
      </c>
      <c r="R875" s="171">
        <f t="shared" si="96"/>
        <v>3446</v>
      </c>
      <c r="S875" s="187">
        <f t="shared" si="97"/>
        <v>0.23583356145633727</v>
      </c>
      <c r="T875" s="248"/>
    </row>
    <row r="876" spans="1:20" x14ac:dyDescent="0.2">
      <c r="A876" s="186" t="s">
        <v>403</v>
      </c>
      <c r="B876" s="175" t="s">
        <v>65</v>
      </c>
      <c r="C876" s="176" t="s">
        <v>270</v>
      </c>
      <c r="D876" s="168">
        <v>0</v>
      </c>
      <c r="E876" s="169">
        <v>0</v>
      </c>
      <c r="F876" s="169">
        <v>0</v>
      </c>
      <c r="G876" s="169">
        <v>0</v>
      </c>
      <c r="H876" s="192" t="str">
        <f t="shared" si="91"/>
        <v/>
      </c>
      <c r="I876" s="234">
        <v>12</v>
      </c>
      <c r="J876" s="138">
        <v>12</v>
      </c>
      <c r="K876" s="138">
        <v>8</v>
      </c>
      <c r="L876" s="178">
        <f t="shared" si="92"/>
        <v>0.66666666666666663</v>
      </c>
      <c r="M876" s="235">
        <v>0</v>
      </c>
      <c r="N876" s="138">
        <v>0</v>
      </c>
      <c r="O876" s="195">
        <f t="shared" si="93"/>
        <v>0</v>
      </c>
      <c r="P876" s="170">
        <f t="shared" si="94"/>
        <v>12</v>
      </c>
      <c r="Q876" s="171">
        <f t="shared" si="95"/>
        <v>12</v>
      </c>
      <c r="R876" s="171" t="str">
        <f t="shared" si="96"/>
        <v/>
      </c>
      <c r="S876" s="187" t="str">
        <f t="shared" si="97"/>
        <v/>
      </c>
      <c r="T876" s="248"/>
    </row>
    <row r="877" spans="1:20" x14ac:dyDescent="0.2">
      <c r="A877" s="186" t="s">
        <v>403</v>
      </c>
      <c r="B877" s="175" t="s">
        <v>408</v>
      </c>
      <c r="C877" s="176" t="s">
        <v>409</v>
      </c>
      <c r="D877" s="168">
        <v>2</v>
      </c>
      <c r="E877" s="169">
        <v>0</v>
      </c>
      <c r="F877" s="169">
        <v>0</v>
      </c>
      <c r="G877" s="169">
        <v>2</v>
      </c>
      <c r="H877" s="192">
        <f t="shared" si="91"/>
        <v>1</v>
      </c>
      <c r="I877" s="234">
        <v>1277</v>
      </c>
      <c r="J877" s="138">
        <v>906</v>
      </c>
      <c r="K877" s="138">
        <v>376</v>
      </c>
      <c r="L877" s="178">
        <f t="shared" si="92"/>
        <v>0.41501103752759383</v>
      </c>
      <c r="M877" s="235">
        <v>1</v>
      </c>
      <c r="N877" s="138">
        <v>370</v>
      </c>
      <c r="O877" s="195">
        <f t="shared" si="93"/>
        <v>0.28974158183241971</v>
      </c>
      <c r="P877" s="170">
        <f t="shared" si="94"/>
        <v>1279</v>
      </c>
      <c r="Q877" s="171">
        <f t="shared" si="95"/>
        <v>907</v>
      </c>
      <c r="R877" s="171">
        <f t="shared" si="96"/>
        <v>372</v>
      </c>
      <c r="S877" s="187">
        <f t="shared" si="97"/>
        <v>0.29085222830336199</v>
      </c>
      <c r="T877" s="248"/>
    </row>
    <row r="878" spans="1:20" x14ac:dyDescent="0.2">
      <c r="A878" s="186" t="s">
        <v>403</v>
      </c>
      <c r="B878" s="175" t="s">
        <v>67</v>
      </c>
      <c r="C878" s="176" t="s">
        <v>68</v>
      </c>
      <c r="D878" s="168">
        <v>0</v>
      </c>
      <c r="E878" s="169">
        <v>0</v>
      </c>
      <c r="F878" s="169">
        <v>0</v>
      </c>
      <c r="G878" s="169">
        <v>0</v>
      </c>
      <c r="H878" s="192" t="str">
        <f t="shared" si="91"/>
        <v/>
      </c>
      <c r="I878" s="234">
        <v>4587</v>
      </c>
      <c r="J878" s="138">
        <v>3144</v>
      </c>
      <c r="K878" s="138">
        <v>1580</v>
      </c>
      <c r="L878" s="178">
        <f t="shared" si="92"/>
        <v>0.50254452926208648</v>
      </c>
      <c r="M878" s="235">
        <v>57</v>
      </c>
      <c r="N878" s="138">
        <v>1386</v>
      </c>
      <c r="O878" s="195">
        <f t="shared" si="93"/>
        <v>0.30215827338129497</v>
      </c>
      <c r="P878" s="170">
        <f t="shared" si="94"/>
        <v>4587</v>
      </c>
      <c r="Q878" s="171">
        <f t="shared" si="95"/>
        <v>3201</v>
      </c>
      <c r="R878" s="171">
        <f t="shared" si="96"/>
        <v>1386</v>
      </c>
      <c r="S878" s="187">
        <f t="shared" si="97"/>
        <v>0.30215827338129497</v>
      </c>
      <c r="T878" s="248"/>
    </row>
    <row r="879" spans="1:20" x14ac:dyDescent="0.2">
      <c r="A879" s="186" t="s">
        <v>403</v>
      </c>
      <c r="B879" s="175" t="s">
        <v>69</v>
      </c>
      <c r="C879" s="176" t="s">
        <v>70</v>
      </c>
      <c r="D879" s="168">
        <v>0</v>
      </c>
      <c r="E879" s="169">
        <v>0</v>
      </c>
      <c r="F879" s="169">
        <v>0</v>
      </c>
      <c r="G879" s="169">
        <v>0</v>
      </c>
      <c r="H879" s="192" t="str">
        <f t="shared" si="91"/>
        <v/>
      </c>
      <c r="I879" s="234">
        <v>4</v>
      </c>
      <c r="J879" s="138">
        <v>4</v>
      </c>
      <c r="K879" s="138">
        <v>2</v>
      </c>
      <c r="L879" s="178">
        <f t="shared" si="92"/>
        <v>0.5</v>
      </c>
      <c r="M879" s="235">
        <v>0</v>
      </c>
      <c r="N879" s="138">
        <v>0</v>
      </c>
      <c r="O879" s="195">
        <f t="shared" si="93"/>
        <v>0</v>
      </c>
      <c r="P879" s="170">
        <f t="shared" si="94"/>
        <v>4</v>
      </c>
      <c r="Q879" s="171">
        <f t="shared" si="95"/>
        <v>4</v>
      </c>
      <c r="R879" s="171" t="str">
        <f t="shared" si="96"/>
        <v/>
      </c>
      <c r="S879" s="187" t="str">
        <f t="shared" si="97"/>
        <v/>
      </c>
      <c r="T879" s="248"/>
    </row>
    <row r="880" spans="1:20" x14ac:dyDescent="0.2">
      <c r="A880" s="186" t="s">
        <v>403</v>
      </c>
      <c r="B880" s="175" t="s">
        <v>72</v>
      </c>
      <c r="C880" s="176" t="s">
        <v>244</v>
      </c>
      <c r="D880" s="168">
        <v>0</v>
      </c>
      <c r="E880" s="169">
        <v>0</v>
      </c>
      <c r="F880" s="169">
        <v>0</v>
      </c>
      <c r="G880" s="169">
        <v>0</v>
      </c>
      <c r="H880" s="192" t="str">
        <f t="shared" si="91"/>
        <v/>
      </c>
      <c r="I880" s="234">
        <v>29</v>
      </c>
      <c r="J880" s="138">
        <v>28</v>
      </c>
      <c r="K880" s="138">
        <v>25</v>
      </c>
      <c r="L880" s="178">
        <f t="shared" si="92"/>
        <v>0.8928571428571429</v>
      </c>
      <c r="M880" s="235">
        <v>1</v>
      </c>
      <c r="N880" s="138">
        <v>0</v>
      </c>
      <c r="O880" s="195">
        <f t="shared" si="93"/>
        <v>0</v>
      </c>
      <c r="P880" s="170">
        <f t="shared" si="94"/>
        <v>29</v>
      </c>
      <c r="Q880" s="171">
        <f t="shared" si="95"/>
        <v>29</v>
      </c>
      <c r="R880" s="171" t="str">
        <f t="shared" si="96"/>
        <v/>
      </c>
      <c r="S880" s="187" t="str">
        <f t="shared" si="97"/>
        <v/>
      </c>
      <c r="T880" s="248"/>
    </row>
    <row r="881" spans="1:20" x14ac:dyDescent="0.2">
      <c r="A881" s="186" t="s">
        <v>403</v>
      </c>
      <c r="B881" s="175" t="s">
        <v>73</v>
      </c>
      <c r="C881" s="176" t="s">
        <v>274</v>
      </c>
      <c r="D881" s="168">
        <v>0</v>
      </c>
      <c r="E881" s="169">
        <v>0</v>
      </c>
      <c r="F881" s="169">
        <v>0</v>
      </c>
      <c r="G881" s="169">
        <v>0</v>
      </c>
      <c r="H881" s="192" t="str">
        <f t="shared" si="91"/>
        <v/>
      </c>
      <c r="I881" s="234">
        <v>700</v>
      </c>
      <c r="J881" s="138">
        <v>464</v>
      </c>
      <c r="K881" s="138">
        <v>280</v>
      </c>
      <c r="L881" s="178">
        <f t="shared" si="92"/>
        <v>0.60344827586206895</v>
      </c>
      <c r="M881" s="235">
        <v>1</v>
      </c>
      <c r="N881" s="138">
        <v>235</v>
      </c>
      <c r="O881" s="195">
        <f t="shared" si="93"/>
        <v>0.33571428571428569</v>
      </c>
      <c r="P881" s="170">
        <f t="shared" si="94"/>
        <v>700</v>
      </c>
      <c r="Q881" s="171">
        <f t="shared" si="95"/>
        <v>465</v>
      </c>
      <c r="R881" s="171">
        <f t="shared" si="96"/>
        <v>235</v>
      </c>
      <c r="S881" s="187">
        <f t="shared" si="97"/>
        <v>0.33571428571428569</v>
      </c>
      <c r="T881" s="248"/>
    </row>
    <row r="882" spans="1:20" x14ac:dyDescent="0.2">
      <c r="A882" s="186" t="s">
        <v>403</v>
      </c>
      <c r="B882" s="175" t="s">
        <v>74</v>
      </c>
      <c r="C882" s="176" t="s">
        <v>75</v>
      </c>
      <c r="D882" s="168">
        <v>0</v>
      </c>
      <c r="E882" s="169">
        <v>0</v>
      </c>
      <c r="F882" s="169">
        <v>0</v>
      </c>
      <c r="G882" s="169">
        <v>0</v>
      </c>
      <c r="H882" s="192" t="str">
        <f t="shared" si="91"/>
        <v/>
      </c>
      <c r="I882" s="234">
        <v>164</v>
      </c>
      <c r="J882" s="138">
        <v>147</v>
      </c>
      <c r="K882" s="138">
        <v>100</v>
      </c>
      <c r="L882" s="178">
        <f t="shared" si="92"/>
        <v>0.68027210884353739</v>
      </c>
      <c r="M882" s="235">
        <v>1</v>
      </c>
      <c r="N882" s="138">
        <v>16</v>
      </c>
      <c r="O882" s="195">
        <f t="shared" si="93"/>
        <v>9.7560975609756101E-2</v>
      </c>
      <c r="P882" s="170">
        <f t="shared" si="94"/>
        <v>164</v>
      </c>
      <c r="Q882" s="171">
        <f t="shared" si="95"/>
        <v>148</v>
      </c>
      <c r="R882" s="171">
        <f t="shared" si="96"/>
        <v>16</v>
      </c>
      <c r="S882" s="187">
        <f t="shared" si="97"/>
        <v>9.7560975609756101E-2</v>
      </c>
      <c r="T882" s="248"/>
    </row>
    <row r="883" spans="1:20" x14ac:dyDescent="0.2">
      <c r="A883" s="186" t="s">
        <v>403</v>
      </c>
      <c r="B883" s="175" t="s">
        <v>76</v>
      </c>
      <c r="C883" s="176" t="s">
        <v>275</v>
      </c>
      <c r="D883" s="168">
        <v>0</v>
      </c>
      <c r="E883" s="169">
        <v>0</v>
      </c>
      <c r="F883" s="169">
        <v>0</v>
      </c>
      <c r="G883" s="169">
        <v>0</v>
      </c>
      <c r="H883" s="192" t="str">
        <f t="shared" si="91"/>
        <v/>
      </c>
      <c r="I883" s="234">
        <v>45</v>
      </c>
      <c r="J883" s="138">
        <v>43</v>
      </c>
      <c r="K883" s="138">
        <v>30</v>
      </c>
      <c r="L883" s="178">
        <f t="shared" si="92"/>
        <v>0.69767441860465118</v>
      </c>
      <c r="M883" s="235">
        <v>0</v>
      </c>
      <c r="N883" s="138">
        <v>2</v>
      </c>
      <c r="O883" s="195">
        <f t="shared" si="93"/>
        <v>4.4444444444444446E-2</v>
      </c>
      <c r="P883" s="170">
        <f t="shared" si="94"/>
        <v>45</v>
      </c>
      <c r="Q883" s="171">
        <f t="shared" si="95"/>
        <v>43</v>
      </c>
      <c r="R883" s="171">
        <f t="shared" si="96"/>
        <v>2</v>
      </c>
      <c r="S883" s="187">
        <f t="shared" si="97"/>
        <v>4.4444444444444446E-2</v>
      </c>
      <c r="T883" s="248"/>
    </row>
    <row r="884" spans="1:20" x14ac:dyDescent="0.2">
      <c r="A884" s="186" t="s">
        <v>403</v>
      </c>
      <c r="B884" s="175" t="s">
        <v>79</v>
      </c>
      <c r="C884" s="176" t="s">
        <v>80</v>
      </c>
      <c r="D884" s="168">
        <v>0</v>
      </c>
      <c r="E884" s="169">
        <v>0</v>
      </c>
      <c r="F884" s="169">
        <v>0</v>
      </c>
      <c r="G884" s="169">
        <v>0</v>
      </c>
      <c r="H884" s="192" t="str">
        <f t="shared" si="91"/>
        <v/>
      </c>
      <c r="I884" s="234">
        <v>1512</v>
      </c>
      <c r="J884" s="138">
        <v>923</v>
      </c>
      <c r="K884" s="138">
        <v>426</v>
      </c>
      <c r="L884" s="178">
        <f t="shared" si="92"/>
        <v>0.46153846153846156</v>
      </c>
      <c r="M884" s="235">
        <v>0</v>
      </c>
      <c r="N884" s="138">
        <v>589</v>
      </c>
      <c r="O884" s="195">
        <f t="shared" si="93"/>
        <v>0.38955026455026454</v>
      </c>
      <c r="P884" s="170">
        <f t="shared" si="94"/>
        <v>1512</v>
      </c>
      <c r="Q884" s="171">
        <f t="shared" si="95"/>
        <v>923</v>
      </c>
      <c r="R884" s="171">
        <f t="shared" si="96"/>
        <v>589</v>
      </c>
      <c r="S884" s="187">
        <f t="shared" si="97"/>
        <v>0.38955026455026454</v>
      </c>
      <c r="T884" s="248"/>
    </row>
    <row r="885" spans="1:20" x14ac:dyDescent="0.2">
      <c r="A885" s="186" t="s">
        <v>403</v>
      </c>
      <c r="B885" s="175" t="s">
        <v>81</v>
      </c>
      <c r="C885" s="176" t="s">
        <v>82</v>
      </c>
      <c r="D885" s="168">
        <v>0</v>
      </c>
      <c r="E885" s="169">
        <v>0</v>
      </c>
      <c r="F885" s="169">
        <v>0</v>
      </c>
      <c r="G885" s="169">
        <v>0</v>
      </c>
      <c r="H885" s="192" t="str">
        <f t="shared" si="91"/>
        <v/>
      </c>
      <c r="I885" s="234">
        <v>4</v>
      </c>
      <c r="J885" s="138">
        <v>4</v>
      </c>
      <c r="K885" s="138">
        <v>3</v>
      </c>
      <c r="L885" s="178">
        <f t="shared" si="92"/>
        <v>0.75</v>
      </c>
      <c r="M885" s="235">
        <v>0</v>
      </c>
      <c r="N885" s="138">
        <v>0</v>
      </c>
      <c r="O885" s="195">
        <f t="shared" si="93"/>
        <v>0</v>
      </c>
      <c r="P885" s="170">
        <f t="shared" si="94"/>
        <v>4</v>
      </c>
      <c r="Q885" s="171">
        <f t="shared" si="95"/>
        <v>4</v>
      </c>
      <c r="R885" s="171" t="str">
        <f t="shared" si="96"/>
        <v/>
      </c>
      <c r="S885" s="187" t="str">
        <f t="shared" si="97"/>
        <v/>
      </c>
      <c r="T885" s="248"/>
    </row>
    <row r="886" spans="1:20" x14ac:dyDescent="0.2">
      <c r="A886" s="186" t="s">
        <v>403</v>
      </c>
      <c r="B886" s="175" t="s">
        <v>83</v>
      </c>
      <c r="C886" s="176" t="s">
        <v>278</v>
      </c>
      <c r="D886" s="168">
        <v>0</v>
      </c>
      <c r="E886" s="169">
        <v>0</v>
      </c>
      <c r="F886" s="169">
        <v>0</v>
      </c>
      <c r="G886" s="169">
        <v>0</v>
      </c>
      <c r="H886" s="192" t="str">
        <f t="shared" si="91"/>
        <v/>
      </c>
      <c r="I886" s="234">
        <v>9</v>
      </c>
      <c r="J886" s="138">
        <v>9</v>
      </c>
      <c r="K886" s="138">
        <v>8</v>
      </c>
      <c r="L886" s="178">
        <f t="shared" si="92"/>
        <v>0.88888888888888884</v>
      </c>
      <c r="M886" s="235">
        <v>0</v>
      </c>
      <c r="N886" s="138">
        <v>0</v>
      </c>
      <c r="O886" s="195">
        <f t="shared" si="93"/>
        <v>0</v>
      </c>
      <c r="P886" s="170">
        <f t="shared" si="94"/>
        <v>9</v>
      </c>
      <c r="Q886" s="171">
        <f t="shared" si="95"/>
        <v>9</v>
      </c>
      <c r="R886" s="171" t="str">
        <f t="shared" si="96"/>
        <v/>
      </c>
      <c r="S886" s="187" t="str">
        <f t="shared" si="97"/>
        <v/>
      </c>
      <c r="T886" s="248"/>
    </row>
    <row r="887" spans="1:20" x14ac:dyDescent="0.2">
      <c r="A887" s="186" t="s">
        <v>403</v>
      </c>
      <c r="B887" s="175" t="s">
        <v>530</v>
      </c>
      <c r="C887" s="176" t="s">
        <v>87</v>
      </c>
      <c r="D887" s="168">
        <v>0</v>
      </c>
      <c r="E887" s="169">
        <v>0</v>
      </c>
      <c r="F887" s="169">
        <v>0</v>
      </c>
      <c r="G887" s="169">
        <v>0</v>
      </c>
      <c r="H887" s="192" t="str">
        <f t="shared" si="91"/>
        <v/>
      </c>
      <c r="I887" s="234">
        <v>740</v>
      </c>
      <c r="J887" s="138">
        <v>714</v>
      </c>
      <c r="K887" s="138">
        <v>459</v>
      </c>
      <c r="L887" s="178">
        <f t="shared" si="92"/>
        <v>0.6428571428571429</v>
      </c>
      <c r="M887" s="235">
        <v>0</v>
      </c>
      <c r="N887" s="138">
        <v>26</v>
      </c>
      <c r="O887" s="195">
        <f t="shared" si="93"/>
        <v>3.5135135135135137E-2</v>
      </c>
      <c r="P887" s="170">
        <f t="shared" si="94"/>
        <v>740</v>
      </c>
      <c r="Q887" s="171">
        <f t="shared" si="95"/>
        <v>714</v>
      </c>
      <c r="R887" s="171">
        <f t="shared" si="96"/>
        <v>26</v>
      </c>
      <c r="S887" s="187">
        <f t="shared" si="97"/>
        <v>3.5135135135135137E-2</v>
      </c>
      <c r="T887" s="248"/>
    </row>
    <row r="888" spans="1:20" x14ac:dyDescent="0.2">
      <c r="A888" s="186" t="s">
        <v>403</v>
      </c>
      <c r="B888" s="175" t="s">
        <v>88</v>
      </c>
      <c r="C888" s="176" t="s">
        <v>89</v>
      </c>
      <c r="D888" s="168">
        <v>0</v>
      </c>
      <c r="E888" s="169">
        <v>0</v>
      </c>
      <c r="F888" s="169">
        <v>0</v>
      </c>
      <c r="G888" s="169">
        <v>0</v>
      </c>
      <c r="H888" s="192" t="str">
        <f t="shared" si="91"/>
        <v/>
      </c>
      <c r="I888" s="234">
        <v>11</v>
      </c>
      <c r="J888" s="138">
        <v>9</v>
      </c>
      <c r="K888" s="138">
        <v>6</v>
      </c>
      <c r="L888" s="178">
        <f t="shared" si="92"/>
        <v>0.66666666666666663</v>
      </c>
      <c r="M888" s="235">
        <v>1</v>
      </c>
      <c r="N888" s="138">
        <v>1</v>
      </c>
      <c r="O888" s="195">
        <f t="shared" si="93"/>
        <v>9.0909090909090912E-2</v>
      </c>
      <c r="P888" s="170">
        <f t="shared" si="94"/>
        <v>11</v>
      </c>
      <c r="Q888" s="171">
        <f t="shared" si="95"/>
        <v>10</v>
      </c>
      <c r="R888" s="171">
        <f t="shared" si="96"/>
        <v>1</v>
      </c>
      <c r="S888" s="187">
        <f t="shared" si="97"/>
        <v>9.0909090909090912E-2</v>
      </c>
      <c r="T888" s="248"/>
    </row>
    <row r="889" spans="1:20" x14ac:dyDescent="0.2">
      <c r="A889" s="186" t="s">
        <v>403</v>
      </c>
      <c r="B889" s="175" t="s">
        <v>90</v>
      </c>
      <c r="C889" s="176" t="s">
        <v>92</v>
      </c>
      <c r="D889" s="168">
        <v>0</v>
      </c>
      <c r="E889" s="169">
        <v>0</v>
      </c>
      <c r="F889" s="169">
        <v>0</v>
      </c>
      <c r="G889" s="169">
        <v>0</v>
      </c>
      <c r="H889" s="192" t="str">
        <f t="shared" si="91"/>
        <v/>
      </c>
      <c r="I889" s="234">
        <v>6909</v>
      </c>
      <c r="J889" s="138">
        <v>6115</v>
      </c>
      <c r="K889" s="138">
        <v>6078</v>
      </c>
      <c r="L889" s="178">
        <f t="shared" si="92"/>
        <v>0.99394930498773504</v>
      </c>
      <c r="M889" s="235">
        <v>0</v>
      </c>
      <c r="N889" s="138">
        <v>794</v>
      </c>
      <c r="O889" s="195">
        <f t="shared" si="93"/>
        <v>0.11492256477058908</v>
      </c>
      <c r="P889" s="170">
        <f t="shared" si="94"/>
        <v>6909</v>
      </c>
      <c r="Q889" s="171">
        <f t="shared" si="95"/>
        <v>6115</v>
      </c>
      <c r="R889" s="171">
        <f t="shared" si="96"/>
        <v>794</v>
      </c>
      <c r="S889" s="187">
        <f t="shared" si="97"/>
        <v>0.11492256477058908</v>
      </c>
      <c r="T889" s="248"/>
    </row>
    <row r="890" spans="1:20" x14ac:dyDescent="0.2">
      <c r="A890" s="186" t="s">
        <v>403</v>
      </c>
      <c r="B890" s="175" t="s">
        <v>90</v>
      </c>
      <c r="C890" s="176" t="s">
        <v>94</v>
      </c>
      <c r="D890" s="168">
        <v>0</v>
      </c>
      <c r="E890" s="169">
        <v>0</v>
      </c>
      <c r="F890" s="169">
        <v>0</v>
      </c>
      <c r="G890" s="169">
        <v>0</v>
      </c>
      <c r="H890" s="192" t="str">
        <f t="shared" si="91"/>
        <v/>
      </c>
      <c r="I890" s="234">
        <v>16413</v>
      </c>
      <c r="J890" s="138">
        <v>13971</v>
      </c>
      <c r="K890" s="138">
        <v>11550</v>
      </c>
      <c r="L890" s="178">
        <f t="shared" si="92"/>
        <v>0.82671247584281726</v>
      </c>
      <c r="M890" s="235">
        <v>1</v>
      </c>
      <c r="N890" s="138">
        <v>2441</v>
      </c>
      <c r="O890" s="195">
        <f t="shared" si="93"/>
        <v>0.14872357277767623</v>
      </c>
      <c r="P890" s="170">
        <f t="shared" si="94"/>
        <v>16413</v>
      </c>
      <c r="Q890" s="171">
        <f t="shared" si="95"/>
        <v>13972</v>
      </c>
      <c r="R890" s="171">
        <f t="shared" si="96"/>
        <v>2441</v>
      </c>
      <c r="S890" s="187">
        <f t="shared" si="97"/>
        <v>0.14872357277767623</v>
      </c>
      <c r="T890" s="248"/>
    </row>
    <row r="891" spans="1:20" x14ac:dyDescent="0.2">
      <c r="A891" s="186" t="s">
        <v>403</v>
      </c>
      <c r="B891" s="175" t="s">
        <v>90</v>
      </c>
      <c r="C891" s="176" t="s">
        <v>91</v>
      </c>
      <c r="D891" s="168">
        <v>0</v>
      </c>
      <c r="E891" s="169">
        <v>0</v>
      </c>
      <c r="F891" s="169">
        <v>0</v>
      </c>
      <c r="G891" s="169">
        <v>0</v>
      </c>
      <c r="H891" s="192" t="str">
        <f t="shared" si="91"/>
        <v/>
      </c>
      <c r="I891" s="234">
        <v>12660</v>
      </c>
      <c r="J891" s="138">
        <v>9461</v>
      </c>
      <c r="K891" s="138">
        <v>6394</v>
      </c>
      <c r="L891" s="178">
        <f t="shared" si="92"/>
        <v>0.67582707958989541</v>
      </c>
      <c r="M891" s="235">
        <v>23</v>
      </c>
      <c r="N891" s="138">
        <v>3176</v>
      </c>
      <c r="O891" s="195">
        <f t="shared" si="93"/>
        <v>0.25086887835703003</v>
      </c>
      <c r="P891" s="170">
        <f t="shared" si="94"/>
        <v>12660</v>
      </c>
      <c r="Q891" s="171">
        <f t="shared" si="95"/>
        <v>9484</v>
      </c>
      <c r="R891" s="171">
        <f t="shared" si="96"/>
        <v>3176</v>
      </c>
      <c r="S891" s="187">
        <f t="shared" si="97"/>
        <v>0.25086887835703003</v>
      </c>
      <c r="T891" s="248"/>
    </row>
    <row r="892" spans="1:20" x14ac:dyDescent="0.2">
      <c r="A892" s="186" t="s">
        <v>403</v>
      </c>
      <c r="B892" s="175" t="s">
        <v>96</v>
      </c>
      <c r="C892" s="176" t="s">
        <v>97</v>
      </c>
      <c r="D892" s="168">
        <v>0</v>
      </c>
      <c r="E892" s="169">
        <v>0</v>
      </c>
      <c r="F892" s="169">
        <v>0</v>
      </c>
      <c r="G892" s="169">
        <v>0</v>
      </c>
      <c r="H892" s="192" t="str">
        <f t="shared" si="91"/>
        <v/>
      </c>
      <c r="I892" s="234">
        <v>3770</v>
      </c>
      <c r="J892" s="138">
        <v>3735</v>
      </c>
      <c r="K892" s="138">
        <v>2114</v>
      </c>
      <c r="L892" s="178">
        <f t="shared" si="92"/>
        <v>0.56599732262382862</v>
      </c>
      <c r="M892" s="235">
        <v>0</v>
      </c>
      <c r="N892" s="138">
        <v>35</v>
      </c>
      <c r="O892" s="195">
        <f t="shared" si="93"/>
        <v>9.2838196286472146E-3</v>
      </c>
      <c r="P892" s="170">
        <f t="shared" si="94"/>
        <v>3770</v>
      </c>
      <c r="Q892" s="171">
        <f t="shared" si="95"/>
        <v>3735</v>
      </c>
      <c r="R892" s="171">
        <f t="shared" si="96"/>
        <v>35</v>
      </c>
      <c r="S892" s="187">
        <f t="shared" si="97"/>
        <v>9.2838196286472146E-3</v>
      </c>
      <c r="T892" s="248"/>
    </row>
    <row r="893" spans="1:20" x14ac:dyDescent="0.2">
      <c r="A893" s="186" t="s">
        <v>403</v>
      </c>
      <c r="B893" s="175" t="s">
        <v>532</v>
      </c>
      <c r="C893" s="176" t="s">
        <v>98</v>
      </c>
      <c r="D893" s="168">
        <v>0</v>
      </c>
      <c r="E893" s="169">
        <v>0</v>
      </c>
      <c r="F893" s="169">
        <v>0</v>
      </c>
      <c r="G893" s="169">
        <v>0</v>
      </c>
      <c r="H893" s="192" t="str">
        <f t="shared" si="91"/>
        <v/>
      </c>
      <c r="I893" s="234">
        <v>22519</v>
      </c>
      <c r="J893" s="138">
        <v>18970</v>
      </c>
      <c r="K893" s="138">
        <v>6946</v>
      </c>
      <c r="L893" s="178">
        <f t="shared" si="92"/>
        <v>0.36615709014233</v>
      </c>
      <c r="M893" s="235">
        <v>771</v>
      </c>
      <c r="N893" s="138">
        <v>16</v>
      </c>
      <c r="O893" s="195">
        <f t="shared" si="93"/>
        <v>8.0983955053904948E-4</v>
      </c>
      <c r="P893" s="170">
        <f t="shared" si="94"/>
        <v>22519</v>
      </c>
      <c r="Q893" s="171">
        <f t="shared" si="95"/>
        <v>19741</v>
      </c>
      <c r="R893" s="171">
        <f t="shared" si="96"/>
        <v>16</v>
      </c>
      <c r="S893" s="187">
        <f t="shared" si="97"/>
        <v>8.0983955053904948E-4</v>
      </c>
      <c r="T893" s="248"/>
    </row>
    <row r="894" spans="1:20" x14ac:dyDescent="0.2">
      <c r="A894" s="186" t="s">
        <v>403</v>
      </c>
      <c r="B894" s="175" t="s">
        <v>99</v>
      </c>
      <c r="C894" s="176" t="s">
        <v>492</v>
      </c>
      <c r="D894" s="168">
        <v>0</v>
      </c>
      <c r="E894" s="169">
        <v>0</v>
      </c>
      <c r="F894" s="169">
        <v>0</v>
      </c>
      <c r="G894" s="169">
        <v>0</v>
      </c>
      <c r="H894" s="192" t="str">
        <f t="shared" si="91"/>
        <v/>
      </c>
      <c r="I894" s="234">
        <v>4767</v>
      </c>
      <c r="J894" s="138">
        <v>3330</v>
      </c>
      <c r="K894" s="138">
        <v>1124</v>
      </c>
      <c r="L894" s="178">
        <f t="shared" si="92"/>
        <v>0.33753753753753751</v>
      </c>
      <c r="M894" s="235">
        <v>2</v>
      </c>
      <c r="N894" s="138">
        <v>1435</v>
      </c>
      <c r="O894" s="195">
        <f t="shared" si="93"/>
        <v>0.30102790014684289</v>
      </c>
      <c r="P894" s="170">
        <f t="shared" si="94"/>
        <v>4767</v>
      </c>
      <c r="Q894" s="171">
        <f t="shared" si="95"/>
        <v>3332</v>
      </c>
      <c r="R894" s="171">
        <f t="shared" si="96"/>
        <v>1435</v>
      </c>
      <c r="S894" s="187">
        <f t="shared" si="97"/>
        <v>0.30102790014684289</v>
      </c>
      <c r="T894" s="248"/>
    </row>
    <row r="895" spans="1:20" x14ac:dyDescent="0.2">
      <c r="A895" s="186" t="s">
        <v>403</v>
      </c>
      <c r="B895" s="175" t="s">
        <v>99</v>
      </c>
      <c r="C895" s="176" t="s">
        <v>100</v>
      </c>
      <c r="D895" s="168">
        <v>0</v>
      </c>
      <c r="E895" s="169">
        <v>0</v>
      </c>
      <c r="F895" s="169">
        <v>0</v>
      </c>
      <c r="G895" s="169">
        <v>0</v>
      </c>
      <c r="H895" s="192" t="str">
        <f t="shared" si="91"/>
        <v/>
      </c>
      <c r="I895" s="234">
        <v>1309</v>
      </c>
      <c r="J895" s="138">
        <v>1039</v>
      </c>
      <c r="K895" s="138">
        <v>442</v>
      </c>
      <c r="L895" s="178">
        <f t="shared" si="92"/>
        <v>0.42540904716073147</v>
      </c>
      <c r="M895" s="235">
        <v>44</v>
      </c>
      <c r="N895" s="138">
        <v>226</v>
      </c>
      <c r="O895" s="195">
        <f t="shared" si="93"/>
        <v>0.17265087853323147</v>
      </c>
      <c r="P895" s="170">
        <f t="shared" si="94"/>
        <v>1309</v>
      </c>
      <c r="Q895" s="171">
        <f t="shared" si="95"/>
        <v>1083</v>
      </c>
      <c r="R895" s="171">
        <f t="shared" si="96"/>
        <v>226</v>
      </c>
      <c r="S895" s="187">
        <f t="shared" si="97"/>
        <v>0.17265087853323147</v>
      </c>
      <c r="T895" s="248"/>
    </row>
    <row r="896" spans="1:20" x14ac:dyDescent="0.2">
      <c r="A896" s="186" t="s">
        <v>403</v>
      </c>
      <c r="B896" s="175" t="s">
        <v>101</v>
      </c>
      <c r="C896" s="176" t="s">
        <v>102</v>
      </c>
      <c r="D896" s="168">
        <v>0</v>
      </c>
      <c r="E896" s="169">
        <v>0</v>
      </c>
      <c r="F896" s="169">
        <v>0</v>
      </c>
      <c r="G896" s="169">
        <v>0</v>
      </c>
      <c r="H896" s="192" t="str">
        <f t="shared" si="91"/>
        <v/>
      </c>
      <c r="I896" s="234">
        <v>1495</v>
      </c>
      <c r="J896" s="138">
        <v>1480</v>
      </c>
      <c r="K896" s="138">
        <v>1145</v>
      </c>
      <c r="L896" s="178">
        <f t="shared" si="92"/>
        <v>0.77364864864864868</v>
      </c>
      <c r="M896" s="235">
        <v>0</v>
      </c>
      <c r="N896" s="138">
        <v>15</v>
      </c>
      <c r="O896" s="195">
        <f t="shared" si="93"/>
        <v>1.0033444816053512E-2</v>
      </c>
      <c r="P896" s="170">
        <f t="shared" si="94"/>
        <v>1495</v>
      </c>
      <c r="Q896" s="171">
        <f t="shared" si="95"/>
        <v>1480</v>
      </c>
      <c r="R896" s="171">
        <f t="shared" si="96"/>
        <v>15</v>
      </c>
      <c r="S896" s="187">
        <f t="shared" si="97"/>
        <v>1.0033444816053512E-2</v>
      </c>
      <c r="T896" s="248"/>
    </row>
    <row r="897" spans="1:20" x14ac:dyDescent="0.2">
      <c r="A897" s="186" t="s">
        <v>403</v>
      </c>
      <c r="B897" s="175" t="s">
        <v>103</v>
      </c>
      <c r="C897" s="176" t="s">
        <v>283</v>
      </c>
      <c r="D897" s="168">
        <v>0</v>
      </c>
      <c r="E897" s="169">
        <v>0</v>
      </c>
      <c r="F897" s="169">
        <v>0</v>
      </c>
      <c r="G897" s="169">
        <v>0</v>
      </c>
      <c r="H897" s="192" t="str">
        <f t="shared" si="91"/>
        <v/>
      </c>
      <c r="I897" s="234">
        <v>3070</v>
      </c>
      <c r="J897" s="138">
        <v>2745</v>
      </c>
      <c r="K897" s="138">
        <v>651</v>
      </c>
      <c r="L897" s="178">
        <f t="shared" si="92"/>
        <v>0.23715846994535519</v>
      </c>
      <c r="M897" s="235">
        <v>26</v>
      </c>
      <c r="N897" s="138">
        <v>299</v>
      </c>
      <c r="O897" s="195">
        <f t="shared" si="93"/>
        <v>9.7394136807817583E-2</v>
      </c>
      <c r="P897" s="170">
        <f t="shared" si="94"/>
        <v>3070</v>
      </c>
      <c r="Q897" s="171">
        <f t="shared" si="95"/>
        <v>2771</v>
      </c>
      <c r="R897" s="171">
        <f t="shared" si="96"/>
        <v>299</v>
      </c>
      <c r="S897" s="187">
        <f t="shared" si="97"/>
        <v>9.7394136807817583E-2</v>
      </c>
      <c r="T897" s="248"/>
    </row>
    <row r="898" spans="1:20" x14ac:dyDescent="0.2">
      <c r="A898" s="186" t="s">
        <v>403</v>
      </c>
      <c r="B898" s="175" t="s">
        <v>103</v>
      </c>
      <c r="C898" s="176" t="s">
        <v>104</v>
      </c>
      <c r="D898" s="168">
        <v>0</v>
      </c>
      <c r="E898" s="169">
        <v>0</v>
      </c>
      <c r="F898" s="169">
        <v>0</v>
      </c>
      <c r="G898" s="169">
        <v>0</v>
      </c>
      <c r="H898" s="192" t="str">
        <f t="shared" ref="H898:H961" si="98">IF((E898+G898)&lt;&gt;0,G898/(E898+G898),"")</f>
        <v/>
      </c>
      <c r="I898" s="234">
        <v>830</v>
      </c>
      <c r="J898" s="138">
        <v>804</v>
      </c>
      <c r="K898" s="138">
        <v>723</v>
      </c>
      <c r="L898" s="178">
        <f t="shared" ref="L898:L961" si="99">IF(J898&lt;&gt;0,K898/J898,"")</f>
        <v>0.89925373134328357</v>
      </c>
      <c r="M898" s="235">
        <v>0</v>
      </c>
      <c r="N898" s="138">
        <v>26</v>
      </c>
      <c r="O898" s="195">
        <f t="shared" ref="O898:O961" si="100">IF((J898+M898+N898)&lt;&gt;0,N898/(J898+M898+N898),"")</f>
        <v>3.1325301204819279E-2</v>
      </c>
      <c r="P898" s="170">
        <f t="shared" ref="P898:P961" si="101">IF(SUM(D898,I898)&gt;0,SUM(D898,I898),"")</f>
        <v>830</v>
      </c>
      <c r="Q898" s="171">
        <f t="shared" ref="Q898:Q961" si="102">IF(SUM(E898,J898, M898)&gt;0,SUM(E898,J898, M898),"")</f>
        <v>804</v>
      </c>
      <c r="R898" s="171">
        <f t="shared" ref="R898:R961" si="103">IF(SUM(G898,N898)&gt;0,SUM(G898,N898),"")</f>
        <v>26</v>
      </c>
      <c r="S898" s="187">
        <f t="shared" ref="S898:S961" si="104">IFERROR(IF((Q898+R898)&lt;&gt;0,R898/(Q898+R898),""),"")</f>
        <v>3.1325301204819279E-2</v>
      </c>
      <c r="T898" s="248"/>
    </row>
    <row r="899" spans="1:20" x14ac:dyDescent="0.2">
      <c r="A899" s="186" t="s">
        <v>403</v>
      </c>
      <c r="B899" s="175" t="s">
        <v>108</v>
      </c>
      <c r="C899" s="176" t="s">
        <v>372</v>
      </c>
      <c r="D899" s="168">
        <v>0</v>
      </c>
      <c r="E899" s="169">
        <v>0</v>
      </c>
      <c r="F899" s="169">
        <v>0</v>
      </c>
      <c r="G899" s="169">
        <v>0</v>
      </c>
      <c r="H899" s="192" t="str">
        <f t="shared" si="98"/>
        <v/>
      </c>
      <c r="I899" s="234">
        <v>199</v>
      </c>
      <c r="J899" s="138">
        <v>199</v>
      </c>
      <c r="K899" s="138">
        <v>199</v>
      </c>
      <c r="L899" s="178">
        <f t="shared" si="99"/>
        <v>1</v>
      </c>
      <c r="M899" s="235">
        <v>0</v>
      </c>
      <c r="N899" s="138">
        <v>0</v>
      </c>
      <c r="O899" s="195">
        <f t="shared" si="100"/>
        <v>0</v>
      </c>
      <c r="P899" s="170">
        <f t="shared" si="101"/>
        <v>199</v>
      </c>
      <c r="Q899" s="171">
        <f t="shared" si="102"/>
        <v>199</v>
      </c>
      <c r="R899" s="171" t="str">
        <f t="shared" si="103"/>
        <v/>
      </c>
      <c r="S899" s="187" t="str">
        <f t="shared" si="104"/>
        <v/>
      </c>
      <c r="T899" s="248"/>
    </row>
    <row r="900" spans="1:20" x14ac:dyDescent="0.2">
      <c r="A900" s="186" t="s">
        <v>403</v>
      </c>
      <c r="B900" s="175" t="s">
        <v>108</v>
      </c>
      <c r="C900" s="176" t="s">
        <v>109</v>
      </c>
      <c r="D900" s="168">
        <v>0</v>
      </c>
      <c r="E900" s="169">
        <v>0</v>
      </c>
      <c r="F900" s="169">
        <v>0</v>
      </c>
      <c r="G900" s="169">
        <v>0</v>
      </c>
      <c r="H900" s="192" t="str">
        <f t="shared" si="98"/>
        <v/>
      </c>
      <c r="I900" s="234">
        <v>511</v>
      </c>
      <c r="J900" s="138">
        <v>504</v>
      </c>
      <c r="K900" s="138">
        <v>504</v>
      </c>
      <c r="L900" s="178">
        <f t="shared" si="99"/>
        <v>1</v>
      </c>
      <c r="M900" s="235">
        <v>0</v>
      </c>
      <c r="N900" s="138">
        <v>7</v>
      </c>
      <c r="O900" s="195">
        <f t="shared" si="100"/>
        <v>1.3698630136986301E-2</v>
      </c>
      <c r="P900" s="170">
        <f t="shared" si="101"/>
        <v>511</v>
      </c>
      <c r="Q900" s="171">
        <f t="shared" si="102"/>
        <v>504</v>
      </c>
      <c r="R900" s="171">
        <f t="shared" si="103"/>
        <v>7</v>
      </c>
      <c r="S900" s="187">
        <f t="shared" si="104"/>
        <v>1.3698630136986301E-2</v>
      </c>
      <c r="T900" s="248"/>
    </row>
    <row r="901" spans="1:20" x14ac:dyDescent="0.2">
      <c r="A901" s="186" t="s">
        <v>403</v>
      </c>
      <c r="B901" s="175" t="s">
        <v>110</v>
      </c>
      <c r="C901" s="176" t="s">
        <v>111</v>
      </c>
      <c r="D901" s="168">
        <v>0</v>
      </c>
      <c r="E901" s="169">
        <v>0</v>
      </c>
      <c r="F901" s="169">
        <v>0</v>
      </c>
      <c r="G901" s="169">
        <v>0</v>
      </c>
      <c r="H901" s="192" t="str">
        <f t="shared" si="98"/>
        <v/>
      </c>
      <c r="I901" s="234">
        <v>4956</v>
      </c>
      <c r="J901" s="138">
        <v>4242</v>
      </c>
      <c r="K901" s="138">
        <v>3101</v>
      </c>
      <c r="L901" s="178">
        <f t="shared" si="99"/>
        <v>0.73102310231023104</v>
      </c>
      <c r="M901" s="235">
        <v>67</v>
      </c>
      <c r="N901" s="138">
        <v>647</v>
      </c>
      <c r="O901" s="195">
        <f t="shared" si="100"/>
        <v>0.13054882970137208</v>
      </c>
      <c r="P901" s="170">
        <f t="shared" si="101"/>
        <v>4956</v>
      </c>
      <c r="Q901" s="171">
        <f t="shared" si="102"/>
        <v>4309</v>
      </c>
      <c r="R901" s="171">
        <f t="shared" si="103"/>
        <v>647</v>
      </c>
      <c r="S901" s="187">
        <f t="shared" si="104"/>
        <v>0.13054882970137208</v>
      </c>
      <c r="T901" s="248"/>
    </row>
    <row r="902" spans="1:20" x14ac:dyDescent="0.2">
      <c r="A902" s="186" t="s">
        <v>403</v>
      </c>
      <c r="B902" s="175" t="s">
        <v>112</v>
      </c>
      <c r="C902" s="176" t="s">
        <v>549</v>
      </c>
      <c r="D902" s="168">
        <v>0</v>
      </c>
      <c r="E902" s="169">
        <v>0</v>
      </c>
      <c r="F902" s="169">
        <v>0</v>
      </c>
      <c r="G902" s="169">
        <v>0</v>
      </c>
      <c r="H902" s="192" t="str">
        <f t="shared" si="98"/>
        <v/>
      </c>
      <c r="I902" s="234">
        <v>15609</v>
      </c>
      <c r="J902" s="138">
        <v>14713</v>
      </c>
      <c r="K902" s="138">
        <v>3926</v>
      </c>
      <c r="L902" s="178">
        <f t="shared" si="99"/>
        <v>0.26683884999660162</v>
      </c>
      <c r="M902" s="235">
        <v>11</v>
      </c>
      <c r="N902" s="138">
        <v>885</v>
      </c>
      <c r="O902" s="195">
        <f t="shared" si="100"/>
        <v>5.6698058812223714E-2</v>
      </c>
      <c r="P902" s="170">
        <f t="shared" si="101"/>
        <v>15609</v>
      </c>
      <c r="Q902" s="171">
        <f t="shared" si="102"/>
        <v>14724</v>
      </c>
      <c r="R902" s="171">
        <f t="shared" si="103"/>
        <v>885</v>
      </c>
      <c r="S902" s="187">
        <f t="shared" si="104"/>
        <v>5.6698058812223714E-2</v>
      </c>
      <c r="T902" s="248"/>
    </row>
    <row r="903" spans="1:20" x14ac:dyDescent="0.2">
      <c r="A903" s="186" t="s">
        <v>403</v>
      </c>
      <c r="B903" s="175" t="s">
        <v>114</v>
      </c>
      <c r="C903" s="176" t="s">
        <v>115</v>
      </c>
      <c r="D903" s="168">
        <v>0</v>
      </c>
      <c r="E903" s="169">
        <v>0</v>
      </c>
      <c r="F903" s="169">
        <v>0</v>
      </c>
      <c r="G903" s="169">
        <v>0</v>
      </c>
      <c r="H903" s="192" t="str">
        <f t="shared" si="98"/>
        <v/>
      </c>
      <c r="I903" s="234">
        <v>3790</v>
      </c>
      <c r="J903" s="138">
        <v>3324</v>
      </c>
      <c r="K903" s="138">
        <v>1388</v>
      </c>
      <c r="L903" s="178">
        <f t="shared" si="99"/>
        <v>0.41756919374247892</v>
      </c>
      <c r="M903" s="235">
        <v>10</v>
      </c>
      <c r="N903" s="138">
        <v>456</v>
      </c>
      <c r="O903" s="195">
        <f t="shared" si="100"/>
        <v>0.12031662269129288</v>
      </c>
      <c r="P903" s="170">
        <f t="shared" si="101"/>
        <v>3790</v>
      </c>
      <c r="Q903" s="171">
        <f t="shared" si="102"/>
        <v>3334</v>
      </c>
      <c r="R903" s="171">
        <f t="shared" si="103"/>
        <v>456</v>
      </c>
      <c r="S903" s="187">
        <f t="shared" si="104"/>
        <v>0.12031662269129288</v>
      </c>
      <c r="T903" s="248"/>
    </row>
    <row r="904" spans="1:20" x14ac:dyDescent="0.2">
      <c r="A904" s="186" t="s">
        <v>403</v>
      </c>
      <c r="B904" s="175" t="s">
        <v>117</v>
      </c>
      <c r="C904" s="176" t="s">
        <v>118</v>
      </c>
      <c r="D904" s="168">
        <v>0</v>
      </c>
      <c r="E904" s="169">
        <v>0</v>
      </c>
      <c r="F904" s="169">
        <v>0</v>
      </c>
      <c r="G904" s="169">
        <v>0</v>
      </c>
      <c r="H904" s="192" t="str">
        <f t="shared" si="98"/>
        <v/>
      </c>
      <c r="I904" s="234">
        <v>4039</v>
      </c>
      <c r="J904" s="138">
        <v>3856</v>
      </c>
      <c r="K904" s="138">
        <v>3211</v>
      </c>
      <c r="L904" s="178">
        <f t="shared" si="99"/>
        <v>0.83272821576763489</v>
      </c>
      <c r="M904" s="235">
        <v>0</v>
      </c>
      <c r="N904" s="138">
        <v>183</v>
      </c>
      <c r="O904" s="195">
        <f t="shared" si="100"/>
        <v>4.5308244615003712E-2</v>
      </c>
      <c r="P904" s="170">
        <f t="shared" si="101"/>
        <v>4039</v>
      </c>
      <c r="Q904" s="171">
        <f t="shared" si="102"/>
        <v>3856</v>
      </c>
      <c r="R904" s="171">
        <f t="shared" si="103"/>
        <v>183</v>
      </c>
      <c r="S904" s="187">
        <f t="shared" si="104"/>
        <v>4.5308244615003712E-2</v>
      </c>
      <c r="T904" s="248"/>
    </row>
    <row r="905" spans="1:20" x14ac:dyDescent="0.2">
      <c r="A905" s="186" t="s">
        <v>403</v>
      </c>
      <c r="B905" s="175" t="s">
        <v>119</v>
      </c>
      <c r="C905" s="176" t="s">
        <v>119</v>
      </c>
      <c r="D905" s="168">
        <v>0</v>
      </c>
      <c r="E905" s="169">
        <v>0</v>
      </c>
      <c r="F905" s="169">
        <v>0</v>
      </c>
      <c r="G905" s="169">
        <v>0</v>
      </c>
      <c r="H905" s="192" t="str">
        <f t="shared" si="98"/>
        <v/>
      </c>
      <c r="I905" s="234">
        <v>18130</v>
      </c>
      <c r="J905" s="138">
        <v>17527</v>
      </c>
      <c r="K905" s="138">
        <v>14821</v>
      </c>
      <c r="L905" s="178">
        <f t="shared" si="99"/>
        <v>0.84560963085525187</v>
      </c>
      <c r="M905" s="235">
        <v>0</v>
      </c>
      <c r="N905" s="138">
        <v>603</v>
      </c>
      <c r="O905" s="195">
        <f t="shared" si="100"/>
        <v>3.3259790402647545E-2</v>
      </c>
      <c r="P905" s="170">
        <f t="shared" si="101"/>
        <v>18130</v>
      </c>
      <c r="Q905" s="171">
        <f t="shared" si="102"/>
        <v>17527</v>
      </c>
      <c r="R905" s="171">
        <f t="shared" si="103"/>
        <v>603</v>
      </c>
      <c r="S905" s="187">
        <f t="shared" si="104"/>
        <v>3.3259790402647545E-2</v>
      </c>
      <c r="T905" s="248"/>
    </row>
    <row r="906" spans="1:20" x14ac:dyDescent="0.2">
      <c r="A906" s="186" t="s">
        <v>403</v>
      </c>
      <c r="B906" s="175" t="s">
        <v>120</v>
      </c>
      <c r="C906" s="176" t="s">
        <v>121</v>
      </c>
      <c r="D906" s="168">
        <v>0</v>
      </c>
      <c r="E906" s="169">
        <v>0</v>
      </c>
      <c r="F906" s="169">
        <v>0</v>
      </c>
      <c r="G906" s="169">
        <v>0</v>
      </c>
      <c r="H906" s="192" t="str">
        <f t="shared" si="98"/>
        <v/>
      </c>
      <c r="I906" s="234">
        <v>11266</v>
      </c>
      <c r="J906" s="138">
        <v>8797</v>
      </c>
      <c r="K906" s="138">
        <v>5585</v>
      </c>
      <c r="L906" s="178">
        <f t="shared" si="99"/>
        <v>0.6348755257474139</v>
      </c>
      <c r="M906" s="235">
        <v>431</v>
      </c>
      <c r="N906" s="138">
        <v>2038</v>
      </c>
      <c r="O906" s="195">
        <f t="shared" si="100"/>
        <v>0.18089827800461566</v>
      </c>
      <c r="P906" s="170">
        <f t="shared" si="101"/>
        <v>11266</v>
      </c>
      <c r="Q906" s="171">
        <f t="shared" si="102"/>
        <v>9228</v>
      </c>
      <c r="R906" s="171">
        <f t="shared" si="103"/>
        <v>2038</v>
      </c>
      <c r="S906" s="187">
        <f t="shared" si="104"/>
        <v>0.18089827800461566</v>
      </c>
      <c r="T906" s="248"/>
    </row>
    <row r="907" spans="1:20" x14ac:dyDescent="0.2">
      <c r="A907" s="186" t="s">
        <v>403</v>
      </c>
      <c r="B907" s="175" t="s">
        <v>511</v>
      </c>
      <c r="C907" s="176" t="s">
        <v>552</v>
      </c>
      <c r="D907" s="168">
        <v>0</v>
      </c>
      <c r="E907" s="169">
        <v>0</v>
      </c>
      <c r="F907" s="169">
        <v>0</v>
      </c>
      <c r="G907" s="169">
        <v>0</v>
      </c>
      <c r="H907" s="192" t="str">
        <f t="shared" si="98"/>
        <v/>
      </c>
      <c r="I907" s="234">
        <v>1453</v>
      </c>
      <c r="J907" s="138">
        <v>1234</v>
      </c>
      <c r="K907" s="138">
        <v>804</v>
      </c>
      <c r="L907" s="178">
        <f t="shared" si="99"/>
        <v>0.65153970826580232</v>
      </c>
      <c r="M907" s="235">
        <v>8</v>
      </c>
      <c r="N907" s="138">
        <v>211</v>
      </c>
      <c r="O907" s="195">
        <f t="shared" si="100"/>
        <v>0.14521679284239505</v>
      </c>
      <c r="P907" s="170">
        <f t="shared" si="101"/>
        <v>1453</v>
      </c>
      <c r="Q907" s="171">
        <f t="shared" si="102"/>
        <v>1242</v>
      </c>
      <c r="R907" s="171">
        <f t="shared" si="103"/>
        <v>211</v>
      </c>
      <c r="S907" s="187">
        <f t="shared" si="104"/>
        <v>0.14521679284239505</v>
      </c>
      <c r="T907" s="248"/>
    </row>
    <row r="908" spans="1:20" x14ac:dyDescent="0.2">
      <c r="A908" s="186" t="s">
        <v>403</v>
      </c>
      <c r="B908" s="175" t="s">
        <v>511</v>
      </c>
      <c r="C908" s="176" t="s">
        <v>512</v>
      </c>
      <c r="D908" s="168">
        <v>0</v>
      </c>
      <c r="E908" s="169">
        <v>0</v>
      </c>
      <c r="F908" s="169">
        <v>0</v>
      </c>
      <c r="G908" s="169">
        <v>0</v>
      </c>
      <c r="H908" s="192" t="str">
        <f t="shared" si="98"/>
        <v/>
      </c>
      <c r="I908" s="234">
        <v>8222</v>
      </c>
      <c r="J908" s="138">
        <v>5539</v>
      </c>
      <c r="K908" s="138">
        <v>4481</v>
      </c>
      <c r="L908" s="178">
        <f t="shared" si="99"/>
        <v>0.80899079256183426</v>
      </c>
      <c r="M908" s="235">
        <v>625</v>
      </c>
      <c r="N908" s="138">
        <v>2058</v>
      </c>
      <c r="O908" s="195">
        <f t="shared" si="100"/>
        <v>0.25030406227195329</v>
      </c>
      <c r="P908" s="170">
        <f t="shared" si="101"/>
        <v>8222</v>
      </c>
      <c r="Q908" s="171">
        <f t="shared" si="102"/>
        <v>6164</v>
      </c>
      <c r="R908" s="171">
        <f t="shared" si="103"/>
        <v>2058</v>
      </c>
      <c r="S908" s="187">
        <f t="shared" si="104"/>
        <v>0.25030406227195329</v>
      </c>
      <c r="T908" s="248"/>
    </row>
    <row r="909" spans="1:20" x14ac:dyDescent="0.2">
      <c r="A909" s="186" t="s">
        <v>403</v>
      </c>
      <c r="B909" s="175" t="s">
        <v>509</v>
      </c>
      <c r="C909" s="176" t="s">
        <v>510</v>
      </c>
      <c r="D909" s="168">
        <v>0</v>
      </c>
      <c r="E909" s="169">
        <v>0</v>
      </c>
      <c r="F909" s="169">
        <v>0</v>
      </c>
      <c r="G909" s="169">
        <v>0</v>
      </c>
      <c r="H909" s="192" t="str">
        <f t="shared" si="98"/>
        <v/>
      </c>
      <c r="I909" s="234">
        <v>1</v>
      </c>
      <c r="J909" s="138">
        <v>1</v>
      </c>
      <c r="K909" s="138">
        <v>0</v>
      </c>
      <c r="L909" s="178">
        <f t="shared" si="99"/>
        <v>0</v>
      </c>
      <c r="M909" s="235">
        <v>0</v>
      </c>
      <c r="N909" s="138">
        <v>0</v>
      </c>
      <c r="O909" s="195">
        <f t="shared" si="100"/>
        <v>0</v>
      </c>
      <c r="P909" s="170">
        <f t="shared" si="101"/>
        <v>1</v>
      </c>
      <c r="Q909" s="171">
        <f t="shared" si="102"/>
        <v>1</v>
      </c>
      <c r="R909" s="171" t="str">
        <f t="shared" si="103"/>
        <v/>
      </c>
      <c r="S909" s="187" t="str">
        <f t="shared" si="104"/>
        <v/>
      </c>
      <c r="T909" s="248"/>
    </row>
    <row r="910" spans="1:20" x14ac:dyDescent="0.2">
      <c r="A910" s="186" t="s">
        <v>403</v>
      </c>
      <c r="B910" s="175" t="s">
        <v>123</v>
      </c>
      <c r="C910" s="176" t="s">
        <v>124</v>
      </c>
      <c r="D910" s="168">
        <v>0</v>
      </c>
      <c r="E910" s="169">
        <v>0</v>
      </c>
      <c r="F910" s="169">
        <v>0</v>
      </c>
      <c r="G910" s="169">
        <v>0</v>
      </c>
      <c r="H910" s="192" t="str">
        <f t="shared" si="98"/>
        <v/>
      </c>
      <c r="I910" s="234">
        <v>390</v>
      </c>
      <c r="J910" s="138">
        <v>340</v>
      </c>
      <c r="K910" s="138">
        <v>325</v>
      </c>
      <c r="L910" s="178">
        <f t="shared" si="99"/>
        <v>0.95588235294117652</v>
      </c>
      <c r="M910" s="235">
        <v>0</v>
      </c>
      <c r="N910" s="138">
        <v>50</v>
      </c>
      <c r="O910" s="195">
        <f t="shared" si="100"/>
        <v>0.12820512820512819</v>
      </c>
      <c r="P910" s="170">
        <f t="shared" si="101"/>
        <v>390</v>
      </c>
      <c r="Q910" s="171">
        <f t="shared" si="102"/>
        <v>340</v>
      </c>
      <c r="R910" s="171">
        <f t="shared" si="103"/>
        <v>50</v>
      </c>
      <c r="S910" s="187">
        <f t="shared" si="104"/>
        <v>0.12820512820512819</v>
      </c>
      <c r="T910" s="248"/>
    </row>
    <row r="911" spans="1:20" x14ac:dyDescent="0.2">
      <c r="A911" s="186" t="s">
        <v>403</v>
      </c>
      <c r="B911" s="175" t="s">
        <v>128</v>
      </c>
      <c r="C911" s="176" t="s">
        <v>129</v>
      </c>
      <c r="D911" s="168">
        <v>0</v>
      </c>
      <c r="E911" s="169">
        <v>0</v>
      </c>
      <c r="F911" s="169">
        <v>0</v>
      </c>
      <c r="G911" s="169">
        <v>0</v>
      </c>
      <c r="H911" s="192" t="str">
        <f t="shared" si="98"/>
        <v/>
      </c>
      <c r="I911" s="234">
        <v>116</v>
      </c>
      <c r="J911" s="138">
        <v>115</v>
      </c>
      <c r="K911" s="138">
        <v>112</v>
      </c>
      <c r="L911" s="178">
        <f t="shared" si="99"/>
        <v>0.97391304347826091</v>
      </c>
      <c r="M911" s="235">
        <v>0</v>
      </c>
      <c r="N911" s="138">
        <v>1</v>
      </c>
      <c r="O911" s="195">
        <f t="shared" si="100"/>
        <v>8.6206896551724137E-3</v>
      </c>
      <c r="P911" s="170">
        <f t="shared" si="101"/>
        <v>116</v>
      </c>
      <c r="Q911" s="171">
        <f t="shared" si="102"/>
        <v>115</v>
      </c>
      <c r="R911" s="171">
        <f t="shared" si="103"/>
        <v>1</v>
      </c>
      <c r="S911" s="187">
        <f t="shared" si="104"/>
        <v>8.6206896551724137E-3</v>
      </c>
      <c r="T911" s="248"/>
    </row>
    <row r="912" spans="1:20" x14ac:dyDescent="0.2">
      <c r="A912" s="186" t="s">
        <v>403</v>
      </c>
      <c r="B912" s="175" t="s">
        <v>481</v>
      </c>
      <c r="C912" s="176" t="s">
        <v>130</v>
      </c>
      <c r="D912" s="168">
        <v>0</v>
      </c>
      <c r="E912" s="169">
        <v>0</v>
      </c>
      <c r="F912" s="169">
        <v>0</v>
      </c>
      <c r="G912" s="169">
        <v>0</v>
      </c>
      <c r="H912" s="192" t="str">
        <f t="shared" si="98"/>
        <v/>
      </c>
      <c r="I912" s="234">
        <v>144</v>
      </c>
      <c r="J912" s="138">
        <v>133</v>
      </c>
      <c r="K912" s="138">
        <v>122</v>
      </c>
      <c r="L912" s="178">
        <f t="shared" si="99"/>
        <v>0.91729323308270672</v>
      </c>
      <c r="M912" s="235">
        <v>0</v>
      </c>
      <c r="N912" s="138">
        <v>11</v>
      </c>
      <c r="O912" s="195">
        <f t="shared" si="100"/>
        <v>7.6388888888888895E-2</v>
      </c>
      <c r="P912" s="170">
        <f t="shared" si="101"/>
        <v>144</v>
      </c>
      <c r="Q912" s="171">
        <f t="shared" si="102"/>
        <v>133</v>
      </c>
      <c r="R912" s="171">
        <f t="shared" si="103"/>
        <v>11</v>
      </c>
      <c r="S912" s="187">
        <f t="shared" si="104"/>
        <v>7.6388888888888895E-2</v>
      </c>
      <c r="T912" s="248"/>
    </row>
    <row r="913" spans="1:20" x14ac:dyDescent="0.2">
      <c r="A913" s="186" t="s">
        <v>403</v>
      </c>
      <c r="B913" s="175" t="s">
        <v>339</v>
      </c>
      <c r="C913" s="176" t="s">
        <v>340</v>
      </c>
      <c r="D913" s="168">
        <v>0</v>
      </c>
      <c r="E913" s="169">
        <v>0</v>
      </c>
      <c r="F913" s="169">
        <v>0</v>
      </c>
      <c r="G913" s="169">
        <v>0</v>
      </c>
      <c r="H913" s="192" t="str">
        <f t="shared" si="98"/>
        <v/>
      </c>
      <c r="I913" s="234">
        <v>1275</v>
      </c>
      <c r="J913" s="138">
        <v>1205</v>
      </c>
      <c r="K913" s="138">
        <v>371</v>
      </c>
      <c r="L913" s="178">
        <f t="shared" si="99"/>
        <v>0.30788381742738591</v>
      </c>
      <c r="M913" s="235">
        <v>0</v>
      </c>
      <c r="N913" s="138">
        <v>70</v>
      </c>
      <c r="O913" s="195">
        <f t="shared" si="100"/>
        <v>5.4901960784313725E-2</v>
      </c>
      <c r="P913" s="170">
        <f t="shared" si="101"/>
        <v>1275</v>
      </c>
      <c r="Q913" s="171">
        <f t="shared" si="102"/>
        <v>1205</v>
      </c>
      <c r="R913" s="171">
        <f t="shared" si="103"/>
        <v>70</v>
      </c>
      <c r="S913" s="187">
        <f t="shared" si="104"/>
        <v>5.4901960784313725E-2</v>
      </c>
      <c r="T913" s="248"/>
    </row>
    <row r="914" spans="1:20" x14ac:dyDescent="0.2">
      <c r="A914" s="186" t="s">
        <v>403</v>
      </c>
      <c r="B914" s="175" t="s">
        <v>375</v>
      </c>
      <c r="C914" s="176" t="s">
        <v>376</v>
      </c>
      <c r="D914" s="168">
        <v>0</v>
      </c>
      <c r="E914" s="169">
        <v>0</v>
      </c>
      <c r="F914" s="169">
        <v>0</v>
      </c>
      <c r="G914" s="169">
        <v>0</v>
      </c>
      <c r="H914" s="192" t="str">
        <f t="shared" si="98"/>
        <v/>
      </c>
      <c r="I914" s="234">
        <v>228</v>
      </c>
      <c r="J914" s="138">
        <v>218</v>
      </c>
      <c r="K914" s="138">
        <v>142</v>
      </c>
      <c r="L914" s="178">
        <f t="shared" si="99"/>
        <v>0.65137614678899081</v>
      </c>
      <c r="M914" s="235">
        <v>1</v>
      </c>
      <c r="N914" s="138">
        <v>9</v>
      </c>
      <c r="O914" s="195">
        <f t="shared" si="100"/>
        <v>3.9473684210526314E-2</v>
      </c>
      <c r="P914" s="170">
        <f t="shared" si="101"/>
        <v>228</v>
      </c>
      <c r="Q914" s="171">
        <f t="shared" si="102"/>
        <v>219</v>
      </c>
      <c r="R914" s="171">
        <f t="shared" si="103"/>
        <v>9</v>
      </c>
      <c r="S914" s="187">
        <f t="shared" si="104"/>
        <v>3.9473684210526314E-2</v>
      </c>
      <c r="T914" s="248"/>
    </row>
    <row r="915" spans="1:20" x14ac:dyDescent="0.2">
      <c r="A915" s="186" t="s">
        <v>403</v>
      </c>
      <c r="B915" s="175" t="s">
        <v>131</v>
      </c>
      <c r="C915" s="176" t="s">
        <v>291</v>
      </c>
      <c r="D915" s="168">
        <v>0</v>
      </c>
      <c r="E915" s="169">
        <v>0</v>
      </c>
      <c r="F915" s="169">
        <v>0</v>
      </c>
      <c r="G915" s="169">
        <v>0</v>
      </c>
      <c r="H915" s="192" t="str">
        <f t="shared" si="98"/>
        <v/>
      </c>
      <c r="I915" s="234">
        <v>8040</v>
      </c>
      <c r="J915" s="138">
        <v>5580</v>
      </c>
      <c r="K915" s="138">
        <v>4985</v>
      </c>
      <c r="L915" s="178">
        <f t="shared" si="99"/>
        <v>0.89336917562724016</v>
      </c>
      <c r="M915" s="235">
        <v>197</v>
      </c>
      <c r="N915" s="138">
        <v>2263</v>
      </c>
      <c r="O915" s="195">
        <f t="shared" si="100"/>
        <v>0.2814676616915423</v>
      </c>
      <c r="P915" s="170">
        <f t="shared" si="101"/>
        <v>8040</v>
      </c>
      <c r="Q915" s="171">
        <f t="shared" si="102"/>
        <v>5777</v>
      </c>
      <c r="R915" s="171">
        <f t="shared" si="103"/>
        <v>2263</v>
      </c>
      <c r="S915" s="187">
        <f t="shared" si="104"/>
        <v>0.2814676616915423</v>
      </c>
      <c r="T915" s="248"/>
    </row>
    <row r="916" spans="1:20" x14ac:dyDescent="0.2">
      <c r="A916" s="186" t="s">
        <v>403</v>
      </c>
      <c r="B916" s="175" t="s">
        <v>131</v>
      </c>
      <c r="C916" s="176" t="s">
        <v>132</v>
      </c>
      <c r="D916" s="168">
        <v>0</v>
      </c>
      <c r="E916" s="169">
        <v>0</v>
      </c>
      <c r="F916" s="169">
        <v>0</v>
      </c>
      <c r="G916" s="169">
        <v>0</v>
      </c>
      <c r="H916" s="192" t="str">
        <f t="shared" si="98"/>
        <v/>
      </c>
      <c r="I916" s="234">
        <v>2467</v>
      </c>
      <c r="J916" s="138">
        <v>2146</v>
      </c>
      <c r="K916" s="138">
        <v>1367</v>
      </c>
      <c r="L916" s="178">
        <f t="shared" si="99"/>
        <v>0.63699906803355077</v>
      </c>
      <c r="M916" s="235">
        <v>2</v>
      </c>
      <c r="N916" s="138">
        <v>319</v>
      </c>
      <c r="O916" s="195">
        <f t="shared" si="100"/>
        <v>0.12930685042561815</v>
      </c>
      <c r="P916" s="170">
        <f t="shared" si="101"/>
        <v>2467</v>
      </c>
      <c r="Q916" s="171">
        <f t="shared" si="102"/>
        <v>2148</v>
      </c>
      <c r="R916" s="171">
        <f t="shared" si="103"/>
        <v>319</v>
      </c>
      <c r="S916" s="187">
        <f t="shared" si="104"/>
        <v>0.12930685042561815</v>
      </c>
      <c r="T916" s="248"/>
    </row>
    <row r="917" spans="1:20" x14ac:dyDescent="0.2">
      <c r="A917" s="186" t="s">
        <v>403</v>
      </c>
      <c r="B917" s="175" t="s">
        <v>133</v>
      </c>
      <c r="C917" s="176" t="s">
        <v>134</v>
      </c>
      <c r="D917" s="168">
        <v>0</v>
      </c>
      <c r="E917" s="169">
        <v>0</v>
      </c>
      <c r="F917" s="169">
        <v>0</v>
      </c>
      <c r="G917" s="169">
        <v>0</v>
      </c>
      <c r="H917" s="192" t="str">
        <f t="shared" si="98"/>
        <v/>
      </c>
      <c r="I917" s="234">
        <v>955</v>
      </c>
      <c r="J917" s="138">
        <v>876</v>
      </c>
      <c r="K917" s="138">
        <v>153</v>
      </c>
      <c r="L917" s="178">
        <f t="shared" si="99"/>
        <v>0.17465753424657535</v>
      </c>
      <c r="M917" s="235">
        <v>1</v>
      </c>
      <c r="N917" s="138">
        <v>78</v>
      </c>
      <c r="O917" s="195">
        <f t="shared" si="100"/>
        <v>8.1675392670157068E-2</v>
      </c>
      <c r="P917" s="170">
        <f t="shared" si="101"/>
        <v>955</v>
      </c>
      <c r="Q917" s="171">
        <f t="shared" si="102"/>
        <v>877</v>
      </c>
      <c r="R917" s="171">
        <f t="shared" si="103"/>
        <v>78</v>
      </c>
      <c r="S917" s="187">
        <f t="shared" si="104"/>
        <v>8.1675392670157068E-2</v>
      </c>
      <c r="T917" s="248"/>
    </row>
    <row r="918" spans="1:20" x14ac:dyDescent="0.2">
      <c r="A918" s="186" t="s">
        <v>403</v>
      </c>
      <c r="B918" s="175" t="s">
        <v>341</v>
      </c>
      <c r="C918" s="176" t="s">
        <v>342</v>
      </c>
      <c r="D918" s="168">
        <v>1</v>
      </c>
      <c r="E918" s="169">
        <v>1</v>
      </c>
      <c r="F918" s="169">
        <v>1</v>
      </c>
      <c r="G918" s="169">
        <v>0</v>
      </c>
      <c r="H918" s="192">
        <f t="shared" si="98"/>
        <v>0</v>
      </c>
      <c r="I918" s="234">
        <v>994</v>
      </c>
      <c r="J918" s="138">
        <v>902</v>
      </c>
      <c r="K918" s="138">
        <v>832</v>
      </c>
      <c r="L918" s="178">
        <f t="shared" si="99"/>
        <v>0.92239467849223944</v>
      </c>
      <c r="M918" s="235">
        <v>2</v>
      </c>
      <c r="N918" s="138">
        <v>90</v>
      </c>
      <c r="O918" s="195">
        <f t="shared" si="100"/>
        <v>9.0543259557344061E-2</v>
      </c>
      <c r="P918" s="170">
        <f t="shared" si="101"/>
        <v>995</v>
      </c>
      <c r="Q918" s="171">
        <f t="shared" si="102"/>
        <v>905</v>
      </c>
      <c r="R918" s="171">
        <f t="shared" si="103"/>
        <v>90</v>
      </c>
      <c r="S918" s="187">
        <f t="shared" si="104"/>
        <v>9.0452261306532666E-2</v>
      </c>
      <c r="T918" s="248"/>
    </row>
    <row r="919" spans="1:20" x14ac:dyDescent="0.2">
      <c r="A919" s="186" t="s">
        <v>403</v>
      </c>
      <c r="B919" s="175" t="s">
        <v>138</v>
      </c>
      <c r="C919" s="176" t="s">
        <v>295</v>
      </c>
      <c r="D919" s="168">
        <v>0</v>
      </c>
      <c r="E919" s="169">
        <v>0</v>
      </c>
      <c r="F919" s="169">
        <v>0</v>
      </c>
      <c r="G919" s="169">
        <v>0</v>
      </c>
      <c r="H919" s="192" t="str">
        <f t="shared" si="98"/>
        <v/>
      </c>
      <c r="I919" s="234">
        <v>1</v>
      </c>
      <c r="J919" s="138">
        <v>1</v>
      </c>
      <c r="K919" s="138">
        <v>1</v>
      </c>
      <c r="L919" s="178">
        <f t="shared" si="99"/>
        <v>1</v>
      </c>
      <c r="M919" s="235">
        <v>0</v>
      </c>
      <c r="N919" s="138">
        <v>0</v>
      </c>
      <c r="O919" s="195">
        <f t="shared" si="100"/>
        <v>0</v>
      </c>
      <c r="P919" s="170">
        <f t="shared" si="101"/>
        <v>1</v>
      </c>
      <c r="Q919" s="171">
        <f t="shared" si="102"/>
        <v>1</v>
      </c>
      <c r="R919" s="171" t="str">
        <f t="shared" si="103"/>
        <v/>
      </c>
      <c r="S919" s="187" t="str">
        <f t="shared" si="104"/>
        <v/>
      </c>
      <c r="T919" s="248"/>
    </row>
    <row r="920" spans="1:20" x14ac:dyDescent="0.2">
      <c r="A920" s="186" t="s">
        <v>403</v>
      </c>
      <c r="B920" s="175" t="s">
        <v>142</v>
      </c>
      <c r="C920" s="176" t="s">
        <v>143</v>
      </c>
      <c r="D920" s="168">
        <v>0</v>
      </c>
      <c r="E920" s="169">
        <v>0</v>
      </c>
      <c r="F920" s="169">
        <v>0</v>
      </c>
      <c r="G920" s="169">
        <v>0</v>
      </c>
      <c r="H920" s="192" t="str">
        <f t="shared" si="98"/>
        <v/>
      </c>
      <c r="I920" s="234">
        <v>190</v>
      </c>
      <c r="J920" s="138">
        <v>189</v>
      </c>
      <c r="K920" s="138">
        <v>54</v>
      </c>
      <c r="L920" s="178">
        <f t="shared" si="99"/>
        <v>0.2857142857142857</v>
      </c>
      <c r="M920" s="235">
        <v>0</v>
      </c>
      <c r="N920" s="138">
        <v>1</v>
      </c>
      <c r="O920" s="195">
        <f t="shared" si="100"/>
        <v>5.263157894736842E-3</v>
      </c>
      <c r="P920" s="170">
        <f t="shared" si="101"/>
        <v>190</v>
      </c>
      <c r="Q920" s="171">
        <f t="shared" si="102"/>
        <v>189</v>
      </c>
      <c r="R920" s="171">
        <f t="shared" si="103"/>
        <v>1</v>
      </c>
      <c r="S920" s="187">
        <f t="shared" si="104"/>
        <v>5.263157894736842E-3</v>
      </c>
      <c r="T920" s="248"/>
    </row>
    <row r="921" spans="1:20" x14ac:dyDescent="0.2">
      <c r="A921" s="186" t="s">
        <v>403</v>
      </c>
      <c r="B921" s="175" t="s">
        <v>144</v>
      </c>
      <c r="C921" s="176" t="s">
        <v>296</v>
      </c>
      <c r="D921" s="168">
        <v>0</v>
      </c>
      <c r="E921" s="169">
        <v>0</v>
      </c>
      <c r="F921" s="169">
        <v>0</v>
      </c>
      <c r="G921" s="169">
        <v>0</v>
      </c>
      <c r="H921" s="192" t="str">
        <f t="shared" si="98"/>
        <v/>
      </c>
      <c r="I921" s="234">
        <v>4</v>
      </c>
      <c r="J921" s="138">
        <v>4</v>
      </c>
      <c r="K921" s="138">
        <v>4</v>
      </c>
      <c r="L921" s="178">
        <f t="shared" si="99"/>
        <v>1</v>
      </c>
      <c r="M921" s="235">
        <v>0</v>
      </c>
      <c r="N921" s="138">
        <v>0</v>
      </c>
      <c r="O921" s="195">
        <f t="shared" si="100"/>
        <v>0</v>
      </c>
      <c r="P921" s="170">
        <f t="shared" si="101"/>
        <v>4</v>
      </c>
      <c r="Q921" s="171">
        <f t="shared" si="102"/>
        <v>4</v>
      </c>
      <c r="R921" s="171" t="str">
        <f t="shared" si="103"/>
        <v/>
      </c>
      <c r="S921" s="187" t="str">
        <f t="shared" si="104"/>
        <v/>
      </c>
      <c r="T921" s="248"/>
    </row>
    <row r="922" spans="1:20" x14ac:dyDescent="0.2">
      <c r="A922" s="186" t="s">
        <v>403</v>
      </c>
      <c r="B922" s="175" t="s">
        <v>145</v>
      </c>
      <c r="C922" s="176" t="s">
        <v>146</v>
      </c>
      <c r="D922" s="168">
        <v>0</v>
      </c>
      <c r="E922" s="169">
        <v>0</v>
      </c>
      <c r="F922" s="169">
        <v>0</v>
      </c>
      <c r="G922" s="169">
        <v>0</v>
      </c>
      <c r="H922" s="192" t="str">
        <f t="shared" si="98"/>
        <v/>
      </c>
      <c r="I922" s="234">
        <v>566</v>
      </c>
      <c r="J922" s="138">
        <v>524</v>
      </c>
      <c r="K922" s="138">
        <v>463</v>
      </c>
      <c r="L922" s="178">
        <f t="shared" si="99"/>
        <v>0.88358778625954193</v>
      </c>
      <c r="M922" s="235">
        <v>3</v>
      </c>
      <c r="N922" s="138">
        <v>39</v>
      </c>
      <c r="O922" s="195">
        <f t="shared" si="100"/>
        <v>6.8904593639575976E-2</v>
      </c>
      <c r="P922" s="170">
        <f t="shared" si="101"/>
        <v>566</v>
      </c>
      <c r="Q922" s="171">
        <f t="shared" si="102"/>
        <v>527</v>
      </c>
      <c r="R922" s="171">
        <f t="shared" si="103"/>
        <v>39</v>
      </c>
      <c r="S922" s="187">
        <f t="shared" si="104"/>
        <v>6.8904593639575976E-2</v>
      </c>
      <c r="T922" s="248"/>
    </row>
    <row r="923" spans="1:20" x14ac:dyDescent="0.2">
      <c r="A923" s="186" t="s">
        <v>403</v>
      </c>
      <c r="B923" s="175" t="s">
        <v>145</v>
      </c>
      <c r="C923" s="176" t="s">
        <v>298</v>
      </c>
      <c r="D923" s="168">
        <v>0</v>
      </c>
      <c r="E923" s="169">
        <v>0</v>
      </c>
      <c r="F923" s="169">
        <v>0</v>
      </c>
      <c r="G923" s="169">
        <v>0</v>
      </c>
      <c r="H923" s="192" t="str">
        <f t="shared" si="98"/>
        <v/>
      </c>
      <c r="I923" s="234">
        <v>10383</v>
      </c>
      <c r="J923" s="138">
        <v>6912</v>
      </c>
      <c r="K923" s="138">
        <v>4768</v>
      </c>
      <c r="L923" s="178">
        <f t="shared" si="99"/>
        <v>0.68981481481481477</v>
      </c>
      <c r="M923" s="235">
        <v>4</v>
      </c>
      <c r="N923" s="138">
        <v>3467</v>
      </c>
      <c r="O923" s="195">
        <f t="shared" si="100"/>
        <v>0.33391120100163729</v>
      </c>
      <c r="P923" s="170">
        <f t="shared" si="101"/>
        <v>10383</v>
      </c>
      <c r="Q923" s="171">
        <f t="shared" si="102"/>
        <v>6916</v>
      </c>
      <c r="R923" s="171">
        <f t="shared" si="103"/>
        <v>3467</v>
      </c>
      <c r="S923" s="187">
        <f t="shared" si="104"/>
        <v>0.33391120100163729</v>
      </c>
      <c r="T923" s="248"/>
    </row>
    <row r="924" spans="1:20" x14ac:dyDescent="0.2">
      <c r="A924" s="186" t="s">
        <v>403</v>
      </c>
      <c r="B924" s="175" t="s">
        <v>548</v>
      </c>
      <c r="C924" s="176" t="s">
        <v>71</v>
      </c>
      <c r="D924" s="168">
        <v>0</v>
      </c>
      <c r="E924" s="169">
        <v>0</v>
      </c>
      <c r="F924" s="169">
        <v>0</v>
      </c>
      <c r="G924" s="169">
        <v>0</v>
      </c>
      <c r="H924" s="192" t="str">
        <f t="shared" si="98"/>
        <v/>
      </c>
      <c r="I924" s="234">
        <v>48</v>
      </c>
      <c r="J924" s="138">
        <v>45</v>
      </c>
      <c r="K924" s="138">
        <v>44</v>
      </c>
      <c r="L924" s="178">
        <f t="shared" si="99"/>
        <v>0.97777777777777775</v>
      </c>
      <c r="M924" s="235">
        <v>0</v>
      </c>
      <c r="N924" s="138">
        <v>3</v>
      </c>
      <c r="O924" s="195">
        <f t="shared" si="100"/>
        <v>6.25E-2</v>
      </c>
      <c r="P924" s="170">
        <f t="shared" si="101"/>
        <v>48</v>
      </c>
      <c r="Q924" s="171">
        <f t="shared" si="102"/>
        <v>45</v>
      </c>
      <c r="R924" s="171">
        <f t="shared" si="103"/>
        <v>3</v>
      </c>
      <c r="S924" s="187">
        <f t="shared" si="104"/>
        <v>6.25E-2</v>
      </c>
      <c r="T924" s="248"/>
    </row>
    <row r="925" spans="1:20" x14ac:dyDescent="0.2">
      <c r="A925" s="186" t="s">
        <v>403</v>
      </c>
      <c r="B925" s="175" t="s">
        <v>147</v>
      </c>
      <c r="C925" s="176" t="s">
        <v>148</v>
      </c>
      <c r="D925" s="168">
        <v>0</v>
      </c>
      <c r="E925" s="169">
        <v>0</v>
      </c>
      <c r="F925" s="169">
        <v>0</v>
      </c>
      <c r="G925" s="169">
        <v>0</v>
      </c>
      <c r="H925" s="192" t="str">
        <f t="shared" si="98"/>
        <v/>
      </c>
      <c r="I925" s="234">
        <v>1</v>
      </c>
      <c r="J925" s="138">
        <v>1</v>
      </c>
      <c r="K925" s="138">
        <v>0</v>
      </c>
      <c r="L925" s="178">
        <f t="shared" si="99"/>
        <v>0</v>
      </c>
      <c r="M925" s="235">
        <v>0</v>
      </c>
      <c r="N925" s="138">
        <v>0</v>
      </c>
      <c r="O925" s="195">
        <f t="shared" si="100"/>
        <v>0</v>
      </c>
      <c r="P925" s="170">
        <f t="shared" si="101"/>
        <v>1</v>
      </c>
      <c r="Q925" s="171">
        <f t="shared" si="102"/>
        <v>1</v>
      </c>
      <c r="R925" s="171" t="str">
        <f t="shared" si="103"/>
        <v/>
      </c>
      <c r="S925" s="187" t="str">
        <f t="shared" si="104"/>
        <v/>
      </c>
      <c r="T925" s="248"/>
    </row>
    <row r="926" spans="1:20" x14ac:dyDescent="0.2">
      <c r="A926" s="186" t="s">
        <v>403</v>
      </c>
      <c r="B926" s="175" t="s">
        <v>149</v>
      </c>
      <c r="C926" s="176" t="s">
        <v>150</v>
      </c>
      <c r="D926" s="168">
        <v>0</v>
      </c>
      <c r="E926" s="169">
        <v>0</v>
      </c>
      <c r="F926" s="169">
        <v>0</v>
      </c>
      <c r="G926" s="169">
        <v>0</v>
      </c>
      <c r="H926" s="192" t="str">
        <f t="shared" si="98"/>
        <v/>
      </c>
      <c r="I926" s="234">
        <v>4371</v>
      </c>
      <c r="J926" s="138">
        <v>4190</v>
      </c>
      <c r="K926" s="138">
        <v>3958</v>
      </c>
      <c r="L926" s="178">
        <f t="shared" si="99"/>
        <v>0.94463007159904533</v>
      </c>
      <c r="M926" s="235">
        <v>6</v>
      </c>
      <c r="N926" s="138">
        <v>175</v>
      </c>
      <c r="O926" s="195">
        <f t="shared" si="100"/>
        <v>4.0036604895904826E-2</v>
      </c>
      <c r="P926" s="170">
        <f t="shared" si="101"/>
        <v>4371</v>
      </c>
      <c r="Q926" s="171">
        <f t="shared" si="102"/>
        <v>4196</v>
      </c>
      <c r="R926" s="171">
        <f t="shared" si="103"/>
        <v>175</v>
      </c>
      <c r="S926" s="187">
        <f t="shared" si="104"/>
        <v>4.0036604895904826E-2</v>
      </c>
      <c r="T926" s="248"/>
    </row>
    <row r="927" spans="1:20" x14ac:dyDescent="0.2">
      <c r="A927" s="186" t="s">
        <v>403</v>
      </c>
      <c r="B927" s="175" t="s">
        <v>151</v>
      </c>
      <c r="C927" s="176" t="s">
        <v>152</v>
      </c>
      <c r="D927" s="168">
        <v>0</v>
      </c>
      <c r="E927" s="169">
        <v>0</v>
      </c>
      <c r="F927" s="169">
        <v>0</v>
      </c>
      <c r="G927" s="169">
        <v>0</v>
      </c>
      <c r="H927" s="192" t="str">
        <f t="shared" si="98"/>
        <v/>
      </c>
      <c r="I927" s="234">
        <v>3821</v>
      </c>
      <c r="J927" s="138">
        <v>3300</v>
      </c>
      <c r="K927" s="138">
        <v>1631</v>
      </c>
      <c r="L927" s="178">
        <f t="shared" si="99"/>
        <v>0.49424242424242426</v>
      </c>
      <c r="M927" s="235">
        <v>68</v>
      </c>
      <c r="N927" s="138">
        <v>453</v>
      </c>
      <c r="O927" s="195">
        <f t="shared" si="100"/>
        <v>0.11855535200209369</v>
      </c>
      <c r="P927" s="170">
        <f t="shared" si="101"/>
        <v>3821</v>
      </c>
      <c r="Q927" s="171">
        <f t="shared" si="102"/>
        <v>3368</v>
      </c>
      <c r="R927" s="171">
        <f t="shared" si="103"/>
        <v>453</v>
      </c>
      <c r="S927" s="187">
        <f t="shared" si="104"/>
        <v>0.11855535200209369</v>
      </c>
      <c r="T927" s="248"/>
    </row>
    <row r="928" spans="1:20" x14ac:dyDescent="0.2">
      <c r="A928" s="186" t="s">
        <v>403</v>
      </c>
      <c r="B928" s="175" t="s">
        <v>151</v>
      </c>
      <c r="C928" s="176" t="s">
        <v>377</v>
      </c>
      <c r="D928" s="168">
        <v>0</v>
      </c>
      <c r="E928" s="169">
        <v>0</v>
      </c>
      <c r="F928" s="169">
        <v>0</v>
      </c>
      <c r="G928" s="169">
        <v>0</v>
      </c>
      <c r="H928" s="192" t="str">
        <f t="shared" si="98"/>
        <v/>
      </c>
      <c r="I928" s="234">
        <v>3696</v>
      </c>
      <c r="J928" s="138">
        <v>2447</v>
      </c>
      <c r="K928" s="138">
        <v>1234</v>
      </c>
      <c r="L928" s="178">
        <f t="shared" si="99"/>
        <v>0.50429096853289745</v>
      </c>
      <c r="M928" s="235">
        <v>3</v>
      </c>
      <c r="N928" s="138">
        <v>1246</v>
      </c>
      <c r="O928" s="195">
        <f t="shared" si="100"/>
        <v>0.3371212121212121</v>
      </c>
      <c r="P928" s="170">
        <f t="shared" si="101"/>
        <v>3696</v>
      </c>
      <c r="Q928" s="171">
        <f t="shared" si="102"/>
        <v>2450</v>
      </c>
      <c r="R928" s="171">
        <f t="shared" si="103"/>
        <v>1246</v>
      </c>
      <c r="S928" s="187">
        <f t="shared" si="104"/>
        <v>0.3371212121212121</v>
      </c>
      <c r="T928" s="248"/>
    </row>
    <row r="929" spans="1:20" x14ac:dyDescent="0.2">
      <c r="A929" s="186" t="s">
        <v>403</v>
      </c>
      <c r="B929" s="175" t="s">
        <v>154</v>
      </c>
      <c r="C929" s="176" t="s">
        <v>299</v>
      </c>
      <c r="D929" s="168">
        <v>0</v>
      </c>
      <c r="E929" s="169">
        <v>0</v>
      </c>
      <c r="F929" s="169">
        <v>0</v>
      </c>
      <c r="G929" s="169">
        <v>0</v>
      </c>
      <c r="H929" s="192" t="str">
        <f t="shared" si="98"/>
        <v/>
      </c>
      <c r="I929" s="234">
        <v>104</v>
      </c>
      <c r="J929" s="138">
        <v>80</v>
      </c>
      <c r="K929" s="138">
        <v>66</v>
      </c>
      <c r="L929" s="178">
        <f t="shared" si="99"/>
        <v>0.82499999999999996</v>
      </c>
      <c r="M929" s="235">
        <v>0</v>
      </c>
      <c r="N929" s="138">
        <v>24</v>
      </c>
      <c r="O929" s="195">
        <f t="shared" si="100"/>
        <v>0.23076923076923078</v>
      </c>
      <c r="P929" s="170">
        <f t="shared" si="101"/>
        <v>104</v>
      </c>
      <c r="Q929" s="171">
        <f t="shared" si="102"/>
        <v>80</v>
      </c>
      <c r="R929" s="171">
        <f t="shared" si="103"/>
        <v>24</v>
      </c>
      <c r="S929" s="187">
        <f t="shared" si="104"/>
        <v>0.23076923076923078</v>
      </c>
      <c r="T929" s="248"/>
    </row>
    <row r="930" spans="1:20" x14ac:dyDescent="0.2">
      <c r="A930" s="186" t="s">
        <v>403</v>
      </c>
      <c r="B930" s="175" t="s">
        <v>155</v>
      </c>
      <c r="C930" s="176" t="s">
        <v>300</v>
      </c>
      <c r="D930" s="168">
        <v>0</v>
      </c>
      <c r="E930" s="169">
        <v>0</v>
      </c>
      <c r="F930" s="169">
        <v>0</v>
      </c>
      <c r="G930" s="169">
        <v>0</v>
      </c>
      <c r="H930" s="192" t="str">
        <f t="shared" si="98"/>
        <v/>
      </c>
      <c r="I930" s="234">
        <v>11</v>
      </c>
      <c r="J930" s="138">
        <v>11</v>
      </c>
      <c r="K930" s="138">
        <v>7</v>
      </c>
      <c r="L930" s="178">
        <f t="shared" si="99"/>
        <v>0.63636363636363635</v>
      </c>
      <c r="M930" s="235">
        <v>0</v>
      </c>
      <c r="N930" s="138">
        <v>0</v>
      </c>
      <c r="O930" s="195">
        <f t="shared" si="100"/>
        <v>0</v>
      </c>
      <c r="P930" s="170">
        <f t="shared" si="101"/>
        <v>11</v>
      </c>
      <c r="Q930" s="171">
        <f t="shared" si="102"/>
        <v>11</v>
      </c>
      <c r="R930" s="171" t="str">
        <f t="shared" si="103"/>
        <v/>
      </c>
      <c r="S930" s="187" t="str">
        <f t="shared" si="104"/>
        <v/>
      </c>
      <c r="T930" s="248"/>
    </row>
    <row r="931" spans="1:20" x14ac:dyDescent="0.2">
      <c r="A931" s="186" t="s">
        <v>403</v>
      </c>
      <c r="B931" s="175" t="s">
        <v>156</v>
      </c>
      <c r="C931" s="176" t="s">
        <v>157</v>
      </c>
      <c r="D931" s="168">
        <v>0</v>
      </c>
      <c r="E931" s="169">
        <v>0</v>
      </c>
      <c r="F931" s="169">
        <v>0</v>
      </c>
      <c r="G931" s="169">
        <v>0</v>
      </c>
      <c r="H931" s="192" t="str">
        <f t="shared" si="98"/>
        <v/>
      </c>
      <c r="I931" s="234">
        <v>38</v>
      </c>
      <c r="J931" s="138">
        <v>30</v>
      </c>
      <c r="K931" s="138">
        <v>26</v>
      </c>
      <c r="L931" s="178">
        <f t="shared" si="99"/>
        <v>0.8666666666666667</v>
      </c>
      <c r="M931" s="235">
        <v>0</v>
      </c>
      <c r="N931" s="138">
        <v>8</v>
      </c>
      <c r="O931" s="195">
        <f t="shared" si="100"/>
        <v>0.21052631578947367</v>
      </c>
      <c r="P931" s="170">
        <f t="shared" si="101"/>
        <v>38</v>
      </c>
      <c r="Q931" s="171">
        <f t="shared" si="102"/>
        <v>30</v>
      </c>
      <c r="R931" s="171">
        <f t="shared" si="103"/>
        <v>8</v>
      </c>
      <c r="S931" s="187">
        <f t="shared" si="104"/>
        <v>0.21052631578947367</v>
      </c>
      <c r="T931" s="248"/>
    </row>
    <row r="932" spans="1:20" x14ac:dyDescent="0.2">
      <c r="A932" s="186" t="s">
        <v>403</v>
      </c>
      <c r="B932" s="175" t="s">
        <v>158</v>
      </c>
      <c r="C932" s="176" t="s">
        <v>159</v>
      </c>
      <c r="D932" s="168">
        <v>0</v>
      </c>
      <c r="E932" s="169">
        <v>0</v>
      </c>
      <c r="F932" s="169">
        <v>0</v>
      </c>
      <c r="G932" s="169">
        <v>0</v>
      </c>
      <c r="H932" s="192" t="str">
        <f t="shared" si="98"/>
        <v/>
      </c>
      <c r="I932" s="234">
        <v>15607</v>
      </c>
      <c r="J932" s="138">
        <v>14781</v>
      </c>
      <c r="K932" s="138">
        <v>13914</v>
      </c>
      <c r="L932" s="178">
        <f t="shared" si="99"/>
        <v>0.94134361680535827</v>
      </c>
      <c r="M932" s="235">
        <v>2</v>
      </c>
      <c r="N932" s="138">
        <v>824</v>
      </c>
      <c r="O932" s="195">
        <f t="shared" si="100"/>
        <v>5.2796821938873584E-2</v>
      </c>
      <c r="P932" s="170">
        <f t="shared" si="101"/>
        <v>15607</v>
      </c>
      <c r="Q932" s="171">
        <f t="shared" si="102"/>
        <v>14783</v>
      </c>
      <c r="R932" s="171">
        <f t="shared" si="103"/>
        <v>824</v>
      </c>
      <c r="S932" s="187">
        <f t="shared" si="104"/>
        <v>5.2796821938873584E-2</v>
      </c>
      <c r="T932" s="248"/>
    </row>
    <row r="933" spans="1:20" x14ac:dyDescent="0.2">
      <c r="A933" s="186" t="s">
        <v>403</v>
      </c>
      <c r="B933" s="175" t="s">
        <v>160</v>
      </c>
      <c r="C933" s="176" t="s">
        <v>246</v>
      </c>
      <c r="D933" s="168">
        <v>0</v>
      </c>
      <c r="E933" s="169">
        <v>0</v>
      </c>
      <c r="F933" s="169">
        <v>0</v>
      </c>
      <c r="G933" s="169">
        <v>0</v>
      </c>
      <c r="H933" s="192" t="str">
        <f t="shared" si="98"/>
        <v/>
      </c>
      <c r="I933" s="234">
        <v>131</v>
      </c>
      <c r="J933" s="138">
        <v>33</v>
      </c>
      <c r="K933" s="138">
        <v>17</v>
      </c>
      <c r="L933" s="178">
        <f t="shared" si="99"/>
        <v>0.51515151515151514</v>
      </c>
      <c r="M933" s="235">
        <v>93</v>
      </c>
      <c r="N933" s="138">
        <v>5</v>
      </c>
      <c r="O933" s="195">
        <f t="shared" si="100"/>
        <v>3.8167938931297711E-2</v>
      </c>
      <c r="P933" s="170">
        <f t="shared" si="101"/>
        <v>131</v>
      </c>
      <c r="Q933" s="171">
        <f t="shared" si="102"/>
        <v>126</v>
      </c>
      <c r="R933" s="171">
        <f t="shared" si="103"/>
        <v>5</v>
      </c>
      <c r="S933" s="187">
        <f t="shared" si="104"/>
        <v>3.8167938931297711E-2</v>
      </c>
      <c r="T933" s="248"/>
    </row>
    <row r="934" spans="1:20" x14ac:dyDescent="0.2">
      <c r="A934" s="186" t="s">
        <v>403</v>
      </c>
      <c r="B934" s="175" t="s">
        <v>161</v>
      </c>
      <c r="C934" s="176" t="s">
        <v>247</v>
      </c>
      <c r="D934" s="168">
        <v>0</v>
      </c>
      <c r="E934" s="169">
        <v>0</v>
      </c>
      <c r="F934" s="169">
        <v>0</v>
      </c>
      <c r="G934" s="169">
        <v>0</v>
      </c>
      <c r="H934" s="192" t="str">
        <f t="shared" si="98"/>
        <v/>
      </c>
      <c r="I934" s="234">
        <v>1</v>
      </c>
      <c r="J934" s="138">
        <v>1</v>
      </c>
      <c r="K934" s="138">
        <v>0</v>
      </c>
      <c r="L934" s="178">
        <f t="shared" si="99"/>
        <v>0</v>
      </c>
      <c r="M934" s="235">
        <v>0</v>
      </c>
      <c r="N934" s="138">
        <v>0</v>
      </c>
      <c r="O934" s="195">
        <f t="shared" si="100"/>
        <v>0</v>
      </c>
      <c r="P934" s="170">
        <f t="shared" si="101"/>
        <v>1</v>
      </c>
      <c r="Q934" s="171">
        <f t="shared" si="102"/>
        <v>1</v>
      </c>
      <c r="R934" s="171" t="str">
        <f t="shared" si="103"/>
        <v/>
      </c>
      <c r="S934" s="187" t="str">
        <f t="shared" si="104"/>
        <v/>
      </c>
      <c r="T934" s="248"/>
    </row>
    <row r="935" spans="1:20" x14ac:dyDescent="0.2">
      <c r="A935" s="186" t="s">
        <v>403</v>
      </c>
      <c r="B935" s="175" t="s">
        <v>162</v>
      </c>
      <c r="C935" s="176" t="s">
        <v>163</v>
      </c>
      <c r="D935" s="168">
        <v>0</v>
      </c>
      <c r="E935" s="169">
        <v>0</v>
      </c>
      <c r="F935" s="169">
        <v>0</v>
      </c>
      <c r="G935" s="169">
        <v>0</v>
      </c>
      <c r="H935" s="192" t="str">
        <f t="shared" si="98"/>
        <v/>
      </c>
      <c r="I935" s="234">
        <v>9439</v>
      </c>
      <c r="J935" s="138">
        <v>8588</v>
      </c>
      <c r="K935" s="138">
        <v>7419</v>
      </c>
      <c r="L935" s="178">
        <f t="shared" si="99"/>
        <v>0.86387983232417331</v>
      </c>
      <c r="M935" s="235">
        <v>19</v>
      </c>
      <c r="N935" s="138">
        <v>832</v>
      </c>
      <c r="O935" s="195">
        <f t="shared" si="100"/>
        <v>8.8144930607055832E-2</v>
      </c>
      <c r="P935" s="170">
        <f t="shared" si="101"/>
        <v>9439</v>
      </c>
      <c r="Q935" s="171">
        <f t="shared" si="102"/>
        <v>8607</v>
      </c>
      <c r="R935" s="171">
        <f t="shared" si="103"/>
        <v>832</v>
      </c>
      <c r="S935" s="187">
        <f t="shared" si="104"/>
        <v>8.8144930607055832E-2</v>
      </c>
      <c r="T935" s="248"/>
    </row>
    <row r="936" spans="1:20" x14ac:dyDescent="0.2">
      <c r="A936" s="186" t="s">
        <v>403</v>
      </c>
      <c r="B936" s="175" t="s">
        <v>164</v>
      </c>
      <c r="C936" s="176" t="s">
        <v>165</v>
      </c>
      <c r="D936" s="168">
        <v>0</v>
      </c>
      <c r="E936" s="169">
        <v>0</v>
      </c>
      <c r="F936" s="169">
        <v>0</v>
      </c>
      <c r="G936" s="169">
        <v>0</v>
      </c>
      <c r="H936" s="192" t="str">
        <f t="shared" si="98"/>
        <v/>
      </c>
      <c r="I936" s="234">
        <v>469</v>
      </c>
      <c r="J936" s="138">
        <v>416</v>
      </c>
      <c r="K936" s="138">
        <v>120</v>
      </c>
      <c r="L936" s="178">
        <f t="shared" si="99"/>
        <v>0.28846153846153844</v>
      </c>
      <c r="M936" s="235">
        <v>7</v>
      </c>
      <c r="N936" s="138">
        <v>46</v>
      </c>
      <c r="O936" s="195">
        <f t="shared" si="100"/>
        <v>9.8081023454157784E-2</v>
      </c>
      <c r="P936" s="170">
        <f t="shared" si="101"/>
        <v>469</v>
      </c>
      <c r="Q936" s="171">
        <f t="shared" si="102"/>
        <v>423</v>
      </c>
      <c r="R936" s="171">
        <f t="shared" si="103"/>
        <v>46</v>
      </c>
      <c r="S936" s="187">
        <f t="shared" si="104"/>
        <v>9.8081023454157784E-2</v>
      </c>
      <c r="T936" s="248"/>
    </row>
    <row r="937" spans="1:20" ht="29" x14ac:dyDescent="0.2">
      <c r="A937" s="186" t="s">
        <v>403</v>
      </c>
      <c r="B937" s="175" t="s">
        <v>166</v>
      </c>
      <c r="C937" s="176" t="s">
        <v>168</v>
      </c>
      <c r="D937" s="168">
        <v>0</v>
      </c>
      <c r="E937" s="169">
        <v>0</v>
      </c>
      <c r="F937" s="169">
        <v>0</v>
      </c>
      <c r="G937" s="169">
        <v>0</v>
      </c>
      <c r="H937" s="192" t="str">
        <f t="shared" si="98"/>
        <v/>
      </c>
      <c r="I937" s="234">
        <v>100867</v>
      </c>
      <c r="J937" s="138">
        <v>89167</v>
      </c>
      <c r="K937" s="138">
        <v>77229</v>
      </c>
      <c r="L937" s="178">
        <f t="shared" si="99"/>
        <v>0.86611638834995008</v>
      </c>
      <c r="M937" s="235">
        <v>20</v>
      </c>
      <c r="N937" s="138">
        <v>11680</v>
      </c>
      <c r="O937" s="195">
        <f t="shared" si="100"/>
        <v>0.11579604826157217</v>
      </c>
      <c r="P937" s="170">
        <f t="shared" si="101"/>
        <v>100867</v>
      </c>
      <c r="Q937" s="171">
        <f t="shared" si="102"/>
        <v>89187</v>
      </c>
      <c r="R937" s="171">
        <f t="shared" si="103"/>
        <v>11680</v>
      </c>
      <c r="S937" s="187">
        <f t="shared" si="104"/>
        <v>0.11579604826157217</v>
      </c>
      <c r="T937" s="248"/>
    </row>
    <row r="938" spans="1:20" ht="29" x14ac:dyDescent="0.2">
      <c r="A938" s="186" t="s">
        <v>403</v>
      </c>
      <c r="B938" s="175" t="s">
        <v>166</v>
      </c>
      <c r="C938" s="176" t="s">
        <v>167</v>
      </c>
      <c r="D938" s="168">
        <v>0</v>
      </c>
      <c r="E938" s="169">
        <v>0</v>
      </c>
      <c r="F938" s="169">
        <v>0</v>
      </c>
      <c r="G938" s="169">
        <v>0</v>
      </c>
      <c r="H938" s="192" t="str">
        <f t="shared" si="98"/>
        <v/>
      </c>
      <c r="I938" s="234">
        <v>16300</v>
      </c>
      <c r="J938" s="138">
        <v>13932</v>
      </c>
      <c r="K938" s="138">
        <v>12395</v>
      </c>
      <c r="L938" s="178">
        <f t="shared" si="99"/>
        <v>0.88967843812805059</v>
      </c>
      <c r="M938" s="235">
        <v>12</v>
      </c>
      <c r="N938" s="138">
        <v>2356</v>
      </c>
      <c r="O938" s="195">
        <f t="shared" si="100"/>
        <v>0.14453987730061349</v>
      </c>
      <c r="P938" s="170">
        <f t="shared" si="101"/>
        <v>16300</v>
      </c>
      <c r="Q938" s="171">
        <f t="shared" si="102"/>
        <v>13944</v>
      </c>
      <c r="R938" s="171">
        <f t="shared" si="103"/>
        <v>2356</v>
      </c>
      <c r="S938" s="187">
        <f t="shared" si="104"/>
        <v>0.14453987730061349</v>
      </c>
      <c r="T938" s="248"/>
    </row>
    <row r="939" spans="1:20" x14ac:dyDescent="0.2">
      <c r="A939" s="186" t="s">
        <v>403</v>
      </c>
      <c r="B939" s="175" t="s">
        <v>410</v>
      </c>
      <c r="C939" s="176" t="s">
        <v>410</v>
      </c>
      <c r="D939" s="168">
        <v>0</v>
      </c>
      <c r="E939" s="169">
        <v>0</v>
      </c>
      <c r="F939" s="169">
        <v>0</v>
      </c>
      <c r="G939" s="169">
        <v>0</v>
      </c>
      <c r="H939" s="192" t="str">
        <f t="shared" si="98"/>
        <v/>
      </c>
      <c r="I939" s="234">
        <v>114</v>
      </c>
      <c r="J939" s="138">
        <v>112</v>
      </c>
      <c r="K939" s="138">
        <v>111</v>
      </c>
      <c r="L939" s="178">
        <f t="shared" si="99"/>
        <v>0.9910714285714286</v>
      </c>
      <c r="M939" s="235">
        <v>0</v>
      </c>
      <c r="N939" s="138">
        <v>2</v>
      </c>
      <c r="O939" s="195">
        <f t="shared" si="100"/>
        <v>1.7543859649122806E-2</v>
      </c>
      <c r="P939" s="170">
        <f t="shared" si="101"/>
        <v>114</v>
      </c>
      <c r="Q939" s="171">
        <f t="shared" si="102"/>
        <v>112</v>
      </c>
      <c r="R939" s="171">
        <f t="shared" si="103"/>
        <v>2</v>
      </c>
      <c r="S939" s="187">
        <f t="shared" si="104"/>
        <v>1.7543859649122806E-2</v>
      </c>
      <c r="T939" s="248"/>
    </row>
    <row r="940" spans="1:20" x14ac:dyDescent="0.2">
      <c r="A940" s="186" t="s">
        <v>403</v>
      </c>
      <c r="B940" s="175" t="s">
        <v>172</v>
      </c>
      <c r="C940" s="176" t="s">
        <v>345</v>
      </c>
      <c r="D940" s="168">
        <v>0</v>
      </c>
      <c r="E940" s="169">
        <v>0</v>
      </c>
      <c r="F940" s="169">
        <v>0</v>
      </c>
      <c r="G940" s="169">
        <v>0</v>
      </c>
      <c r="H940" s="192" t="str">
        <f t="shared" si="98"/>
        <v/>
      </c>
      <c r="I940" s="234">
        <v>12188</v>
      </c>
      <c r="J940" s="138">
        <v>11545</v>
      </c>
      <c r="K940" s="138">
        <v>11501</v>
      </c>
      <c r="L940" s="178">
        <f t="shared" si="99"/>
        <v>0.99618882633174533</v>
      </c>
      <c r="M940" s="235">
        <v>1</v>
      </c>
      <c r="N940" s="138">
        <v>642</v>
      </c>
      <c r="O940" s="195">
        <f t="shared" si="100"/>
        <v>5.2674762061043649E-2</v>
      </c>
      <c r="P940" s="170">
        <f t="shared" si="101"/>
        <v>12188</v>
      </c>
      <c r="Q940" s="171">
        <f t="shared" si="102"/>
        <v>11546</v>
      </c>
      <c r="R940" s="171">
        <f t="shared" si="103"/>
        <v>642</v>
      </c>
      <c r="S940" s="187">
        <f t="shared" si="104"/>
        <v>5.2674762061043649E-2</v>
      </c>
      <c r="T940" s="248"/>
    </row>
    <row r="941" spans="1:20" x14ac:dyDescent="0.2">
      <c r="A941" s="186" t="s">
        <v>403</v>
      </c>
      <c r="B941" s="175" t="s">
        <v>172</v>
      </c>
      <c r="C941" s="176" t="s">
        <v>173</v>
      </c>
      <c r="D941" s="168">
        <v>0</v>
      </c>
      <c r="E941" s="169">
        <v>0</v>
      </c>
      <c r="F941" s="169">
        <v>0</v>
      </c>
      <c r="G941" s="169">
        <v>0</v>
      </c>
      <c r="H941" s="192" t="str">
        <f t="shared" si="98"/>
        <v/>
      </c>
      <c r="I941" s="234">
        <v>24558</v>
      </c>
      <c r="J941" s="138">
        <v>23760</v>
      </c>
      <c r="K941" s="138">
        <v>22488</v>
      </c>
      <c r="L941" s="178">
        <f t="shared" si="99"/>
        <v>0.94646464646464645</v>
      </c>
      <c r="M941" s="235">
        <v>2</v>
      </c>
      <c r="N941" s="138">
        <v>796</v>
      </c>
      <c r="O941" s="195">
        <f t="shared" si="100"/>
        <v>3.2413062953009206E-2</v>
      </c>
      <c r="P941" s="170">
        <f t="shared" si="101"/>
        <v>24558</v>
      </c>
      <c r="Q941" s="171">
        <f t="shared" si="102"/>
        <v>23762</v>
      </c>
      <c r="R941" s="171">
        <f t="shared" si="103"/>
        <v>796</v>
      </c>
      <c r="S941" s="187">
        <f t="shared" si="104"/>
        <v>3.2413062953009206E-2</v>
      </c>
      <c r="T941" s="248"/>
    </row>
    <row r="942" spans="1:20" x14ac:dyDescent="0.2">
      <c r="A942" s="186" t="s">
        <v>403</v>
      </c>
      <c r="B942" s="175" t="s">
        <v>174</v>
      </c>
      <c r="C942" s="176" t="s">
        <v>175</v>
      </c>
      <c r="D942" s="168">
        <v>0</v>
      </c>
      <c r="E942" s="169">
        <v>0</v>
      </c>
      <c r="F942" s="169">
        <v>0</v>
      </c>
      <c r="G942" s="169">
        <v>0</v>
      </c>
      <c r="H942" s="192" t="str">
        <f t="shared" si="98"/>
        <v/>
      </c>
      <c r="I942" s="234">
        <v>5193</v>
      </c>
      <c r="J942" s="138">
        <v>4006</v>
      </c>
      <c r="K942" s="138">
        <v>1688</v>
      </c>
      <c r="L942" s="178">
        <f t="shared" si="99"/>
        <v>0.42136794807788319</v>
      </c>
      <c r="M942" s="235">
        <v>4</v>
      </c>
      <c r="N942" s="138">
        <v>1183</v>
      </c>
      <c r="O942" s="195">
        <f t="shared" si="100"/>
        <v>0.22780666281532833</v>
      </c>
      <c r="P942" s="170">
        <f t="shared" si="101"/>
        <v>5193</v>
      </c>
      <c r="Q942" s="171">
        <f t="shared" si="102"/>
        <v>4010</v>
      </c>
      <c r="R942" s="171">
        <f t="shared" si="103"/>
        <v>1183</v>
      </c>
      <c r="S942" s="187">
        <f t="shared" si="104"/>
        <v>0.22780666281532833</v>
      </c>
      <c r="T942" s="248"/>
    </row>
    <row r="943" spans="1:20" x14ac:dyDescent="0.2">
      <c r="A943" s="186" t="s">
        <v>403</v>
      </c>
      <c r="B943" s="175" t="s">
        <v>176</v>
      </c>
      <c r="C943" s="176" t="s">
        <v>487</v>
      </c>
      <c r="D943" s="168">
        <v>0</v>
      </c>
      <c r="E943" s="169">
        <v>0</v>
      </c>
      <c r="F943" s="169">
        <v>0</v>
      </c>
      <c r="G943" s="169">
        <v>0</v>
      </c>
      <c r="H943" s="192" t="str">
        <f t="shared" si="98"/>
        <v/>
      </c>
      <c r="I943" s="234">
        <v>597</v>
      </c>
      <c r="J943" s="138">
        <v>542</v>
      </c>
      <c r="K943" s="138">
        <v>245</v>
      </c>
      <c r="L943" s="178">
        <f t="shared" si="99"/>
        <v>0.45202952029520294</v>
      </c>
      <c r="M943" s="235">
        <v>0</v>
      </c>
      <c r="N943" s="138">
        <v>55</v>
      </c>
      <c r="O943" s="195">
        <f t="shared" si="100"/>
        <v>9.212730318257957E-2</v>
      </c>
      <c r="P943" s="170">
        <f t="shared" si="101"/>
        <v>597</v>
      </c>
      <c r="Q943" s="171">
        <f t="shared" si="102"/>
        <v>542</v>
      </c>
      <c r="R943" s="171">
        <f t="shared" si="103"/>
        <v>55</v>
      </c>
      <c r="S943" s="187">
        <f t="shared" si="104"/>
        <v>9.212730318257957E-2</v>
      </c>
      <c r="T943" s="248"/>
    </row>
    <row r="944" spans="1:20" x14ac:dyDescent="0.2">
      <c r="A944" s="186" t="s">
        <v>403</v>
      </c>
      <c r="B944" s="175" t="s">
        <v>178</v>
      </c>
      <c r="C944" s="176" t="s">
        <v>178</v>
      </c>
      <c r="D944" s="168">
        <v>0</v>
      </c>
      <c r="E944" s="169">
        <v>0</v>
      </c>
      <c r="F944" s="169">
        <v>0</v>
      </c>
      <c r="G944" s="169">
        <v>0</v>
      </c>
      <c r="H944" s="192" t="str">
        <f t="shared" si="98"/>
        <v/>
      </c>
      <c r="I944" s="234">
        <v>2476</v>
      </c>
      <c r="J944" s="138">
        <v>2388</v>
      </c>
      <c r="K944" s="138">
        <v>1185</v>
      </c>
      <c r="L944" s="178">
        <f t="shared" si="99"/>
        <v>0.49623115577889448</v>
      </c>
      <c r="M944" s="235">
        <v>0</v>
      </c>
      <c r="N944" s="138">
        <v>88</v>
      </c>
      <c r="O944" s="195">
        <f t="shared" si="100"/>
        <v>3.5541195476575124E-2</v>
      </c>
      <c r="P944" s="170">
        <f t="shared" si="101"/>
        <v>2476</v>
      </c>
      <c r="Q944" s="171">
        <f t="shared" si="102"/>
        <v>2388</v>
      </c>
      <c r="R944" s="171">
        <f t="shared" si="103"/>
        <v>88</v>
      </c>
      <c r="S944" s="187">
        <f t="shared" si="104"/>
        <v>3.5541195476575124E-2</v>
      </c>
      <c r="T944" s="248"/>
    </row>
    <row r="945" spans="1:20" x14ac:dyDescent="0.2">
      <c r="A945" s="186" t="s">
        <v>403</v>
      </c>
      <c r="B945" s="175" t="s">
        <v>379</v>
      </c>
      <c r="C945" s="176" t="s">
        <v>380</v>
      </c>
      <c r="D945" s="168">
        <v>0</v>
      </c>
      <c r="E945" s="169">
        <v>0</v>
      </c>
      <c r="F945" s="169">
        <v>0</v>
      </c>
      <c r="G945" s="169">
        <v>0</v>
      </c>
      <c r="H945" s="192" t="str">
        <f t="shared" si="98"/>
        <v/>
      </c>
      <c r="I945" s="234">
        <v>9</v>
      </c>
      <c r="J945" s="138">
        <v>3</v>
      </c>
      <c r="K945" s="138">
        <v>3</v>
      </c>
      <c r="L945" s="178">
        <f t="shared" si="99"/>
        <v>1</v>
      </c>
      <c r="M945" s="235">
        <v>6</v>
      </c>
      <c r="N945" s="138">
        <v>0</v>
      </c>
      <c r="O945" s="195">
        <f t="shared" si="100"/>
        <v>0</v>
      </c>
      <c r="P945" s="170">
        <f t="shared" si="101"/>
        <v>9</v>
      </c>
      <c r="Q945" s="171">
        <f t="shared" si="102"/>
        <v>9</v>
      </c>
      <c r="R945" s="171" t="str">
        <f t="shared" si="103"/>
        <v/>
      </c>
      <c r="S945" s="187" t="str">
        <f t="shared" si="104"/>
        <v/>
      </c>
      <c r="T945" s="248"/>
    </row>
    <row r="946" spans="1:20" x14ac:dyDescent="0.2">
      <c r="A946" s="186" t="s">
        <v>403</v>
      </c>
      <c r="B946" s="175" t="s">
        <v>179</v>
      </c>
      <c r="C946" s="176" t="s">
        <v>301</v>
      </c>
      <c r="D946" s="168">
        <v>0</v>
      </c>
      <c r="E946" s="169">
        <v>0</v>
      </c>
      <c r="F946" s="169">
        <v>0</v>
      </c>
      <c r="G946" s="169">
        <v>0</v>
      </c>
      <c r="H946" s="192" t="str">
        <f t="shared" si="98"/>
        <v/>
      </c>
      <c r="I946" s="234">
        <v>8</v>
      </c>
      <c r="J946" s="138">
        <v>7</v>
      </c>
      <c r="K946" s="138">
        <v>5</v>
      </c>
      <c r="L946" s="178">
        <f t="shared" si="99"/>
        <v>0.7142857142857143</v>
      </c>
      <c r="M946" s="235">
        <v>0</v>
      </c>
      <c r="N946" s="138">
        <v>1</v>
      </c>
      <c r="O946" s="195">
        <f t="shared" si="100"/>
        <v>0.125</v>
      </c>
      <c r="P946" s="170">
        <f t="shared" si="101"/>
        <v>8</v>
      </c>
      <c r="Q946" s="171">
        <f t="shared" si="102"/>
        <v>7</v>
      </c>
      <c r="R946" s="171">
        <f t="shared" si="103"/>
        <v>1</v>
      </c>
      <c r="S946" s="187">
        <f t="shared" si="104"/>
        <v>0.125</v>
      </c>
      <c r="T946" s="248"/>
    </row>
    <row r="947" spans="1:20" x14ac:dyDescent="0.2">
      <c r="A947" s="186" t="s">
        <v>403</v>
      </c>
      <c r="B947" s="175" t="s">
        <v>180</v>
      </c>
      <c r="C947" s="176" t="s">
        <v>181</v>
      </c>
      <c r="D947" s="168">
        <v>0</v>
      </c>
      <c r="E947" s="169">
        <v>0</v>
      </c>
      <c r="F947" s="169">
        <v>0</v>
      </c>
      <c r="G947" s="169">
        <v>0</v>
      </c>
      <c r="H947" s="192" t="str">
        <f t="shared" si="98"/>
        <v/>
      </c>
      <c r="I947" s="234">
        <v>10316</v>
      </c>
      <c r="J947" s="138">
        <v>9991</v>
      </c>
      <c r="K947" s="138">
        <v>9952</v>
      </c>
      <c r="L947" s="178">
        <f t="shared" si="99"/>
        <v>0.99609648683815433</v>
      </c>
      <c r="M947" s="235">
        <v>0</v>
      </c>
      <c r="N947" s="138">
        <v>325</v>
      </c>
      <c r="O947" s="195">
        <f t="shared" si="100"/>
        <v>3.1504459092671577E-2</v>
      </c>
      <c r="P947" s="170">
        <f t="shared" si="101"/>
        <v>10316</v>
      </c>
      <c r="Q947" s="171">
        <f t="shared" si="102"/>
        <v>9991</v>
      </c>
      <c r="R947" s="171">
        <f t="shared" si="103"/>
        <v>325</v>
      </c>
      <c r="S947" s="187">
        <f t="shared" si="104"/>
        <v>3.1504459092671577E-2</v>
      </c>
      <c r="T947" s="248"/>
    </row>
    <row r="948" spans="1:20" x14ac:dyDescent="0.2">
      <c r="A948" s="186" t="s">
        <v>403</v>
      </c>
      <c r="B948" s="175" t="s">
        <v>180</v>
      </c>
      <c r="C948" s="176" t="s">
        <v>346</v>
      </c>
      <c r="D948" s="168">
        <v>0</v>
      </c>
      <c r="E948" s="169">
        <v>0</v>
      </c>
      <c r="F948" s="169">
        <v>0</v>
      </c>
      <c r="G948" s="169">
        <v>0</v>
      </c>
      <c r="H948" s="192" t="str">
        <f t="shared" si="98"/>
        <v/>
      </c>
      <c r="I948" s="234">
        <v>15925</v>
      </c>
      <c r="J948" s="138">
        <v>15095</v>
      </c>
      <c r="K948" s="138">
        <v>15092</v>
      </c>
      <c r="L948" s="178">
        <f t="shared" si="99"/>
        <v>0.99980125869493208</v>
      </c>
      <c r="M948" s="235">
        <v>0</v>
      </c>
      <c r="N948" s="138">
        <v>830</v>
      </c>
      <c r="O948" s="195">
        <f t="shared" si="100"/>
        <v>5.2119309262166402E-2</v>
      </c>
      <c r="P948" s="170">
        <f t="shared" si="101"/>
        <v>15925</v>
      </c>
      <c r="Q948" s="171">
        <f t="shared" si="102"/>
        <v>15095</v>
      </c>
      <c r="R948" s="171">
        <f t="shared" si="103"/>
        <v>830</v>
      </c>
      <c r="S948" s="187">
        <f t="shared" si="104"/>
        <v>5.2119309262166402E-2</v>
      </c>
      <c r="T948" s="248"/>
    </row>
    <row r="949" spans="1:20" x14ac:dyDescent="0.2">
      <c r="A949" s="186" t="s">
        <v>403</v>
      </c>
      <c r="B949" s="175" t="s">
        <v>180</v>
      </c>
      <c r="C949" s="176" t="s">
        <v>182</v>
      </c>
      <c r="D949" s="168">
        <v>0</v>
      </c>
      <c r="E949" s="169">
        <v>0</v>
      </c>
      <c r="F949" s="169">
        <v>0</v>
      </c>
      <c r="G949" s="169">
        <v>0</v>
      </c>
      <c r="H949" s="192" t="str">
        <f t="shared" si="98"/>
        <v/>
      </c>
      <c r="I949" s="234">
        <v>489</v>
      </c>
      <c r="J949" s="138">
        <v>444</v>
      </c>
      <c r="K949" s="138">
        <v>443</v>
      </c>
      <c r="L949" s="178">
        <f t="shared" si="99"/>
        <v>0.99774774774774777</v>
      </c>
      <c r="M949" s="235">
        <v>0</v>
      </c>
      <c r="N949" s="138">
        <v>45</v>
      </c>
      <c r="O949" s="195">
        <f t="shared" si="100"/>
        <v>9.202453987730061E-2</v>
      </c>
      <c r="P949" s="170">
        <f t="shared" si="101"/>
        <v>489</v>
      </c>
      <c r="Q949" s="171">
        <f t="shared" si="102"/>
        <v>444</v>
      </c>
      <c r="R949" s="171">
        <f t="shared" si="103"/>
        <v>45</v>
      </c>
      <c r="S949" s="187">
        <f t="shared" si="104"/>
        <v>9.202453987730061E-2</v>
      </c>
      <c r="T949" s="248"/>
    </row>
    <row r="950" spans="1:20" x14ac:dyDescent="0.2">
      <c r="A950" s="186" t="s">
        <v>403</v>
      </c>
      <c r="B950" s="175" t="s">
        <v>536</v>
      </c>
      <c r="C950" s="176" t="s">
        <v>116</v>
      </c>
      <c r="D950" s="168">
        <v>0</v>
      </c>
      <c r="E950" s="169">
        <v>0</v>
      </c>
      <c r="F950" s="169">
        <v>0</v>
      </c>
      <c r="G950" s="169">
        <v>0</v>
      </c>
      <c r="H950" s="192" t="str">
        <f t="shared" si="98"/>
        <v/>
      </c>
      <c r="I950" s="234">
        <v>242</v>
      </c>
      <c r="J950" s="138">
        <v>219</v>
      </c>
      <c r="K950" s="138">
        <v>22</v>
      </c>
      <c r="L950" s="178">
        <f t="shared" si="99"/>
        <v>0.1004566210045662</v>
      </c>
      <c r="M950" s="235">
        <v>0</v>
      </c>
      <c r="N950" s="138">
        <v>23</v>
      </c>
      <c r="O950" s="195">
        <f t="shared" si="100"/>
        <v>9.5041322314049589E-2</v>
      </c>
      <c r="P950" s="170">
        <f t="shared" si="101"/>
        <v>242</v>
      </c>
      <c r="Q950" s="171">
        <f t="shared" si="102"/>
        <v>219</v>
      </c>
      <c r="R950" s="171">
        <f t="shared" si="103"/>
        <v>23</v>
      </c>
      <c r="S950" s="187">
        <f t="shared" si="104"/>
        <v>9.5041322314049589E-2</v>
      </c>
      <c r="T950" s="248"/>
    </row>
    <row r="951" spans="1:20" x14ac:dyDescent="0.2">
      <c r="A951" s="186" t="s">
        <v>403</v>
      </c>
      <c r="B951" s="175" t="s">
        <v>183</v>
      </c>
      <c r="C951" s="176" t="s">
        <v>184</v>
      </c>
      <c r="D951" s="168">
        <v>0</v>
      </c>
      <c r="E951" s="169">
        <v>0</v>
      </c>
      <c r="F951" s="169">
        <v>0</v>
      </c>
      <c r="G951" s="169">
        <v>0</v>
      </c>
      <c r="H951" s="192" t="str">
        <f t="shared" si="98"/>
        <v/>
      </c>
      <c r="I951" s="234">
        <v>36</v>
      </c>
      <c r="J951" s="138">
        <v>35</v>
      </c>
      <c r="K951" s="138">
        <v>26</v>
      </c>
      <c r="L951" s="178">
        <f t="shared" si="99"/>
        <v>0.74285714285714288</v>
      </c>
      <c r="M951" s="235">
        <v>1</v>
      </c>
      <c r="N951" s="138">
        <v>0</v>
      </c>
      <c r="O951" s="195">
        <f t="shared" si="100"/>
        <v>0</v>
      </c>
      <c r="P951" s="170">
        <f t="shared" si="101"/>
        <v>36</v>
      </c>
      <c r="Q951" s="171">
        <f t="shared" si="102"/>
        <v>36</v>
      </c>
      <c r="R951" s="171" t="str">
        <f t="shared" si="103"/>
        <v/>
      </c>
      <c r="S951" s="187" t="str">
        <f t="shared" si="104"/>
        <v/>
      </c>
      <c r="T951" s="248"/>
    </row>
    <row r="952" spans="1:20" x14ac:dyDescent="0.2">
      <c r="A952" s="186" t="s">
        <v>403</v>
      </c>
      <c r="B952" s="175" t="s">
        <v>185</v>
      </c>
      <c r="C952" s="176" t="s">
        <v>186</v>
      </c>
      <c r="D952" s="168">
        <v>0</v>
      </c>
      <c r="E952" s="169">
        <v>0</v>
      </c>
      <c r="F952" s="169">
        <v>0</v>
      </c>
      <c r="G952" s="169">
        <v>0</v>
      </c>
      <c r="H952" s="192" t="str">
        <f t="shared" si="98"/>
        <v/>
      </c>
      <c r="I952" s="234">
        <v>1245</v>
      </c>
      <c r="J952" s="138">
        <v>591</v>
      </c>
      <c r="K952" s="138">
        <v>88</v>
      </c>
      <c r="L952" s="178">
        <f t="shared" si="99"/>
        <v>0.14890016920473773</v>
      </c>
      <c r="M952" s="235">
        <v>0</v>
      </c>
      <c r="N952" s="138">
        <v>654</v>
      </c>
      <c r="O952" s="195">
        <f t="shared" si="100"/>
        <v>0.52530120481927711</v>
      </c>
      <c r="P952" s="170">
        <f t="shared" si="101"/>
        <v>1245</v>
      </c>
      <c r="Q952" s="171">
        <f t="shared" si="102"/>
        <v>591</v>
      </c>
      <c r="R952" s="171">
        <f t="shared" si="103"/>
        <v>654</v>
      </c>
      <c r="S952" s="187">
        <f t="shared" si="104"/>
        <v>0.52530120481927711</v>
      </c>
      <c r="T952" s="248"/>
    </row>
    <row r="953" spans="1:20" x14ac:dyDescent="0.2">
      <c r="A953" s="186" t="s">
        <v>403</v>
      </c>
      <c r="B953" s="175" t="s">
        <v>187</v>
      </c>
      <c r="C953" s="176" t="s">
        <v>188</v>
      </c>
      <c r="D953" s="168">
        <v>0</v>
      </c>
      <c r="E953" s="169">
        <v>0</v>
      </c>
      <c r="F953" s="169">
        <v>0</v>
      </c>
      <c r="G953" s="169">
        <v>0</v>
      </c>
      <c r="H953" s="192" t="str">
        <f t="shared" si="98"/>
        <v/>
      </c>
      <c r="I953" s="234">
        <v>840</v>
      </c>
      <c r="J953" s="138">
        <v>693</v>
      </c>
      <c r="K953" s="138">
        <v>249</v>
      </c>
      <c r="L953" s="178">
        <f t="shared" si="99"/>
        <v>0.3593073593073593</v>
      </c>
      <c r="M953" s="235">
        <v>5</v>
      </c>
      <c r="N953" s="138">
        <v>142</v>
      </c>
      <c r="O953" s="195">
        <f t="shared" si="100"/>
        <v>0.16904761904761906</v>
      </c>
      <c r="P953" s="170">
        <f t="shared" si="101"/>
        <v>840</v>
      </c>
      <c r="Q953" s="171">
        <f t="shared" si="102"/>
        <v>698</v>
      </c>
      <c r="R953" s="171">
        <f t="shared" si="103"/>
        <v>142</v>
      </c>
      <c r="S953" s="187">
        <f t="shared" si="104"/>
        <v>0.16904761904761906</v>
      </c>
      <c r="T953" s="248"/>
    </row>
    <row r="954" spans="1:20" x14ac:dyDescent="0.2">
      <c r="A954" s="186" t="s">
        <v>403</v>
      </c>
      <c r="B954" s="175" t="s">
        <v>191</v>
      </c>
      <c r="C954" s="176" t="s">
        <v>192</v>
      </c>
      <c r="D954" s="168">
        <v>0</v>
      </c>
      <c r="E954" s="169">
        <v>0</v>
      </c>
      <c r="F954" s="169">
        <v>0</v>
      </c>
      <c r="G954" s="169">
        <v>0</v>
      </c>
      <c r="H954" s="192" t="str">
        <f t="shared" si="98"/>
        <v/>
      </c>
      <c r="I954" s="234">
        <v>2</v>
      </c>
      <c r="J954" s="138">
        <v>2</v>
      </c>
      <c r="K954" s="138">
        <v>2</v>
      </c>
      <c r="L954" s="178">
        <f t="shared" si="99"/>
        <v>1</v>
      </c>
      <c r="M954" s="235">
        <v>0</v>
      </c>
      <c r="N954" s="138">
        <v>0</v>
      </c>
      <c r="O954" s="195">
        <f t="shared" si="100"/>
        <v>0</v>
      </c>
      <c r="P954" s="170">
        <f t="shared" si="101"/>
        <v>2</v>
      </c>
      <c r="Q954" s="171">
        <f t="shared" si="102"/>
        <v>2</v>
      </c>
      <c r="R954" s="171" t="str">
        <f t="shared" si="103"/>
        <v/>
      </c>
      <c r="S954" s="187" t="str">
        <f t="shared" si="104"/>
        <v/>
      </c>
      <c r="T954" s="248"/>
    </row>
    <row r="955" spans="1:20" x14ac:dyDescent="0.2">
      <c r="A955" s="186" t="s">
        <v>403</v>
      </c>
      <c r="B955" s="175" t="s">
        <v>193</v>
      </c>
      <c r="C955" s="176" t="s">
        <v>302</v>
      </c>
      <c r="D955" s="168">
        <v>0</v>
      </c>
      <c r="E955" s="169">
        <v>0</v>
      </c>
      <c r="F955" s="169">
        <v>0</v>
      </c>
      <c r="G955" s="169">
        <v>0</v>
      </c>
      <c r="H955" s="192" t="str">
        <f t="shared" si="98"/>
        <v/>
      </c>
      <c r="I955" s="234">
        <v>17</v>
      </c>
      <c r="J955" s="138">
        <v>16</v>
      </c>
      <c r="K955" s="138">
        <v>15</v>
      </c>
      <c r="L955" s="178">
        <f t="shared" si="99"/>
        <v>0.9375</v>
      </c>
      <c r="M955" s="235">
        <v>0</v>
      </c>
      <c r="N955" s="138">
        <v>1</v>
      </c>
      <c r="O955" s="195">
        <f t="shared" si="100"/>
        <v>5.8823529411764705E-2</v>
      </c>
      <c r="P955" s="170">
        <f t="shared" si="101"/>
        <v>17</v>
      </c>
      <c r="Q955" s="171">
        <f t="shared" si="102"/>
        <v>16</v>
      </c>
      <c r="R955" s="171">
        <f t="shared" si="103"/>
        <v>1</v>
      </c>
      <c r="S955" s="187">
        <f t="shared" si="104"/>
        <v>5.8823529411764705E-2</v>
      </c>
      <c r="T955" s="248"/>
    </row>
    <row r="956" spans="1:20" x14ac:dyDescent="0.2">
      <c r="A956" s="186" t="s">
        <v>403</v>
      </c>
      <c r="B956" s="175" t="s">
        <v>193</v>
      </c>
      <c r="C956" s="176" t="s">
        <v>542</v>
      </c>
      <c r="D956" s="168">
        <v>0</v>
      </c>
      <c r="E956" s="169">
        <v>0</v>
      </c>
      <c r="F956" s="169">
        <v>0</v>
      </c>
      <c r="G956" s="169">
        <v>0</v>
      </c>
      <c r="H956" s="192" t="str">
        <f t="shared" si="98"/>
        <v/>
      </c>
      <c r="I956" s="234">
        <v>4</v>
      </c>
      <c r="J956" s="138">
        <v>4</v>
      </c>
      <c r="K956" s="138">
        <v>4</v>
      </c>
      <c r="L956" s="178">
        <f t="shared" si="99"/>
        <v>1</v>
      </c>
      <c r="M956" s="235">
        <v>0</v>
      </c>
      <c r="N956" s="138">
        <v>0</v>
      </c>
      <c r="O956" s="195">
        <f t="shared" si="100"/>
        <v>0</v>
      </c>
      <c r="P956" s="170">
        <f t="shared" si="101"/>
        <v>4</v>
      </c>
      <c r="Q956" s="171">
        <f t="shared" si="102"/>
        <v>4</v>
      </c>
      <c r="R956" s="171" t="str">
        <f t="shared" si="103"/>
        <v/>
      </c>
      <c r="S956" s="187" t="str">
        <f t="shared" si="104"/>
        <v/>
      </c>
      <c r="T956" s="248"/>
    </row>
    <row r="957" spans="1:20" x14ac:dyDescent="0.2">
      <c r="A957" s="186" t="s">
        <v>403</v>
      </c>
      <c r="B957" s="175" t="s">
        <v>538</v>
      </c>
      <c r="C957" s="176" t="s">
        <v>194</v>
      </c>
      <c r="D957" s="168">
        <v>0</v>
      </c>
      <c r="E957" s="169">
        <v>0</v>
      </c>
      <c r="F957" s="169">
        <v>0</v>
      </c>
      <c r="G957" s="169">
        <v>0</v>
      </c>
      <c r="H957" s="192" t="str">
        <f t="shared" si="98"/>
        <v/>
      </c>
      <c r="I957" s="234">
        <v>58</v>
      </c>
      <c r="J957" s="138">
        <v>56</v>
      </c>
      <c r="K957" s="138">
        <v>53</v>
      </c>
      <c r="L957" s="178">
        <f t="shared" si="99"/>
        <v>0.9464285714285714</v>
      </c>
      <c r="M957" s="235">
        <v>0</v>
      </c>
      <c r="N957" s="138">
        <v>2</v>
      </c>
      <c r="O957" s="195">
        <f t="shared" si="100"/>
        <v>3.4482758620689655E-2</v>
      </c>
      <c r="P957" s="170">
        <f t="shared" si="101"/>
        <v>58</v>
      </c>
      <c r="Q957" s="171">
        <f t="shared" si="102"/>
        <v>56</v>
      </c>
      <c r="R957" s="171">
        <f t="shared" si="103"/>
        <v>2</v>
      </c>
      <c r="S957" s="187">
        <f t="shared" si="104"/>
        <v>3.4482758620689655E-2</v>
      </c>
      <c r="T957" s="248"/>
    </row>
    <row r="958" spans="1:20" x14ac:dyDescent="0.2">
      <c r="A958" s="186" t="s">
        <v>403</v>
      </c>
      <c r="B958" s="175" t="s">
        <v>480</v>
      </c>
      <c r="C958" s="176" t="s">
        <v>195</v>
      </c>
      <c r="D958" s="168">
        <v>0</v>
      </c>
      <c r="E958" s="169">
        <v>0</v>
      </c>
      <c r="F958" s="169">
        <v>0</v>
      </c>
      <c r="G958" s="169">
        <v>0</v>
      </c>
      <c r="H958" s="192" t="str">
        <f t="shared" si="98"/>
        <v/>
      </c>
      <c r="I958" s="234">
        <v>889</v>
      </c>
      <c r="J958" s="138">
        <v>799</v>
      </c>
      <c r="K958" s="138">
        <v>241</v>
      </c>
      <c r="L958" s="178">
        <f t="shared" si="99"/>
        <v>0.30162703379224032</v>
      </c>
      <c r="M958" s="235">
        <v>0</v>
      </c>
      <c r="N958" s="138">
        <v>90</v>
      </c>
      <c r="O958" s="195">
        <f t="shared" si="100"/>
        <v>0.10123734533183353</v>
      </c>
      <c r="P958" s="170">
        <f t="shared" si="101"/>
        <v>889</v>
      </c>
      <c r="Q958" s="171">
        <f t="shared" si="102"/>
        <v>799</v>
      </c>
      <c r="R958" s="171">
        <f t="shared" si="103"/>
        <v>90</v>
      </c>
      <c r="S958" s="187">
        <f t="shared" si="104"/>
        <v>0.10123734533183353</v>
      </c>
      <c r="T958" s="248"/>
    </row>
    <row r="959" spans="1:20" x14ac:dyDescent="0.2">
      <c r="A959" s="186" t="s">
        <v>403</v>
      </c>
      <c r="B959" s="175" t="s">
        <v>196</v>
      </c>
      <c r="C959" s="176" t="s">
        <v>197</v>
      </c>
      <c r="D959" s="168">
        <v>0</v>
      </c>
      <c r="E959" s="169">
        <v>0</v>
      </c>
      <c r="F959" s="169">
        <v>0</v>
      </c>
      <c r="G959" s="169">
        <v>0</v>
      </c>
      <c r="H959" s="192" t="str">
        <f t="shared" si="98"/>
        <v/>
      </c>
      <c r="I959" s="234">
        <v>16670</v>
      </c>
      <c r="J959" s="138">
        <v>16012</v>
      </c>
      <c r="K959" s="138">
        <v>6977</v>
      </c>
      <c r="L959" s="178">
        <f t="shared" si="99"/>
        <v>0.43573569822633024</v>
      </c>
      <c r="M959" s="235">
        <v>0</v>
      </c>
      <c r="N959" s="138">
        <v>658</v>
      </c>
      <c r="O959" s="195">
        <f t="shared" si="100"/>
        <v>3.9472105578884226E-2</v>
      </c>
      <c r="P959" s="170">
        <f t="shared" si="101"/>
        <v>16670</v>
      </c>
      <c r="Q959" s="171">
        <f t="shared" si="102"/>
        <v>16012</v>
      </c>
      <c r="R959" s="171">
        <f t="shared" si="103"/>
        <v>658</v>
      </c>
      <c r="S959" s="187">
        <f t="shared" si="104"/>
        <v>3.9472105578884226E-2</v>
      </c>
      <c r="T959" s="248"/>
    </row>
    <row r="960" spans="1:20" x14ac:dyDescent="0.2">
      <c r="A960" s="186" t="s">
        <v>403</v>
      </c>
      <c r="B960" s="175" t="s">
        <v>200</v>
      </c>
      <c r="C960" s="176" t="s">
        <v>201</v>
      </c>
      <c r="D960" s="168">
        <v>0</v>
      </c>
      <c r="E960" s="169">
        <v>0</v>
      </c>
      <c r="F960" s="169">
        <v>0</v>
      </c>
      <c r="G960" s="169">
        <v>0</v>
      </c>
      <c r="H960" s="192" t="str">
        <f t="shared" si="98"/>
        <v/>
      </c>
      <c r="I960" s="234">
        <v>13060</v>
      </c>
      <c r="J960" s="138">
        <v>9147</v>
      </c>
      <c r="K960" s="138">
        <v>5573</v>
      </c>
      <c r="L960" s="178">
        <f t="shared" si="99"/>
        <v>0.60927079916912652</v>
      </c>
      <c r="M960" s="235">
        <v>17</v>
      </c>
      <c r="N960" s="138">
        <v>3896</v>
      </c>
      <c r="O960" s="195">
        <f t="shared" si="100"/>
        <v>0.29831546707503831</v>
      </c>
      <c r="P960" s="170">
        <f t="shared" si="101"/>
        <v>13060</v>
      </c>
      <c r="Q960" s="171">
        <f t="shared" si="102"/>
        <v>9164</v>
      </c>
      <c r="R960" s="171">
        <f t="shared" si="103"/>
        <v>3896</v>
      </c>
      <c r="S960" s="187">
        <f t="shared" si="104"/>
        <v>0.29831546707503831</v>
      </c>
      <c r="T960" s="248"/>
    </row>
    <row r="961" spans="1:20" x14ac:dyDescent="0.2">
      <c r="A961" s="186" t="s">
        <v>403</v>
      </c>
      <c r="B961" s="175" t="s">
        <v>550</v>
      </c>
      <c r="C961" s="176" t="s">
        <v>202</v>
      </c>
      <c r="D961" s="168">
        <v>0</v>
      </c>
      <c r="E961" s="169">
        <v>0</v>
      </c>
      <c r="F961" s="169">
        <v>0</v>
      </c>
      <c r="G961" s="169">
        <v>0</v>
      </c>
      <c r="H961" s="192" t="str">
        <f t="shared" si="98"/>
        <v/>
      </c>
      <c r="I961" s="234">
        <v>8292</v>
      </c>
      <c r="J961" s="138">
        <v>7335</v>
      </c>
      <c r="K961" s="138">
        <v>6679</v>
      </c>
      <c r="L961" s="178">
        <f t="shared" si="99"/>
        <v>0.91056578050443082</v>
      </c>
      <c r="M961" s="235">
        <v>1</v>
      </c>
      <c r="N961" s="138">
        <v>956</v>
      </c>
      <c r="O961" s="195">
        <f t="shared" si="100"/>
        <v>0.11529184756391703</v>
      </c>
      <c r="P961" s="170">
        <f t="shared" si="101"/>
        <v>8292</v>
      </c>
      <c r="Q961" s="171">
        <f t="shared" si="102"/>
        <v>7336</v>
      </c>
      <c r="R961" s="171">
        <f t="shared" si="103"/>
        <v>956</v>
      </c>
      <c r="S961" s="187">
        <f t="shared" si="104"/>
        <v>0.11529184756391703</v>
      </c>
      <c r="T961" s="248"/>
    </row>
    <row r="962" spans="1:20" x14ac:dyDescent="0.2">
      <c r="A962" s="186" t="s">
        <v>403</v>
      </c>
      <c r="B962" s="175" t="s">
        <v>550</v>
      </c>
      <c r="C962" s="176" t="s">
        <v>203</v>
      </c>
      <c r="D962" s="168">
        <v>0</v>
      </c>
      <c r="E962" s="169">
        <v>0</v>
      </c>
      <c r="F962" s="169">
        <v>0</v>
      </c>
      <c r="G962" s="169">
        <v>0</v>
      </c>
      <c r="H962" s="192" t="str">
        <f t="shared" ref="H962:H1025" si="105">IF((E962+G962)&lt;&gt;0,G962/(E962+G962),"")</f>
        <v/>
      </c>
      <c r="I962" s="234">
        <v>66344</v>
      </c>
      <c r="J962" s="138">
        <v>61645</v>
      </c>
      <c r="K962" s="138">
        <v>50179</v>
      </c>
      <c r="L962" s="178">
        <f t="shared" ref="L962:L1025" si="106">IF(J962&lt;&gt;0,K962/J962,"")</f>
        <v>0.81399951334252574</v>
      </c>
      <c r="M962" s="235">
        <v>103</v>
      </c>
      <c r="N962" s="138">
        <v>4596</v>
      </c>
      <c r="O962" s="195">
        <f t="shared" ref="O962:O1025" si="107">IF((J962+M962+N962)&lt;&gt;0,N962/(J962+M962+N962),"")</f>
        <v>6.9275292415289999E-2</v>
      </c>
      <c r="P962" s="170">
        <f t="shared" ref="P962:P1025" si="108">IF(SUM(D962,I962)&gt;0,SUM(D962,I962),"")</f>
        <v>66344</v>
      </c>
      <c r="Q962" s="171">
        <f t="shared" ref="Q962:Q1025" si="109">IF(SUM(E962,J962, M962)&gt;0,SUM(E962,J962, M962),"")</f>
        <v>61748</v>
      </c>
      <c r="R962" s="171">
        <f t="shared" ref="R962:R1025" si="110">IF(SUM(G962,N962)&gt;0,SUM(G962,N962),"")</f>
        <v>4596</v>
      </c>
      <c r="S962" s="187">
        <f t="shared" ref="S962:S1025" si="111">IFERROR(IF((Q962+R962)&lt;&gt;0,R962/(Q962+R962),""),"")</f>
        <v>6.9275292415289999E-2</v>
      </c>
      <c r="T962" s="248"/>
    </row>
    <row r="963" spans="1:20" x14ac:dyDescent="0.2">
      <c r="A963" s="186" t="s">
        <v>403</v>
      </c>
      <c r="B963" s="175" t="s">
        <v>550</v>
      </c>
      <c r="C963" s="176" t="s">
        <v>383</v>
      </c>
      <c r="D963" s="168">
        <v>0</v>
      </c>
      <c r="E963" s="169">
        <v>0</v>
      </c>
      <c r="F963" s="169">
        <v>0</v>
      </c>
      <c r="G963" s="169">
        <v>0</v>
      </c>
      <c r="H963" s="192" t="str">
        <f t="shared" si="105"/>
        <v/>
      </c>
      <c r="I963" s="234">
        <v>13012</v>
      </c>
      <c r="J963" s="138">
        <v>12305</v>
      </c>
      <c r="K963" s="138">
        <v>10166</v>
      </c>
      <c r="L963" s="178">
        <f t="shared" si="106"/>
        <v>0.82616822429906545</v>
      </c>
      <c r="M963" s="235">
        <v>0</v>
      </c>
      <c r="N963" s="138">
        <v>707</v>
      </c>
      <c r="O963" s="195">
        <f t="shared" si="107"/>
        <v>5.4334460498001842E-2</v>
      </c>
      <c r="P963" s="170">
        <f t="shared" si="108"/>
        <v>13012</v>
      </c>
      <c r="Q963" s="171">
        <f t="shared" si="109"/>
        <v>12305</v>
      </c>
      <c r="R963" s="171">
        <f t="shared" si="110"/>
        <v>707</v>
      </c>
      <c r="S963" s="187">
        <f t="shared" si="111"/>
        <v>5.4334460498001842E-2</v>
      </c>
      <c r="T963" s="248"/>
    </row>
    <row r="964" spans="1:20" x14ac:dyDescent="0.2">
      <c r="A964" s="186" t="s">
        <v>403</v>
      </c>
      <c r="B964" s="175" t="s">
        <v>349</v>
      </c>
      <c r="C964" s="176" t="s">
        <v>350</v>
      </c>
      <c r="D964" s="168">
        <v>0</v>
      </c>
      <c r="E964" s="169">
        <v>0</v>
      </c>
      <c r="F964" s="169">
        <v>0</v>
      </c>
      <c r="G964" s="169">
        <v>0</v>
      </c>
      <c r="H964" s="192" t="str">
        <f t="shared" si="105"/>
        <v/>
      </c>
      <c r="I964" s="234">
        <v>454</v>
      </c>
      <c r="J964" s="138">
        <v>436</v>
      </c>
      <c r="K964" s="138">
        <v>240</v>
      </c>
      <c r="L964" s="178">
        <f t="shared" si="106"/>
        <v>0.55045871559633031</v>
      </c>
      <c r="M964" s="235">
        <v>0</v>
      </c>
      <c r="N964" s="138">
        <v>18</v>
      </c>
      <c r="O964" s="195">
        <f t="shared" si="107"/>
        <v>3.9647577092511016E-2</v>
      </c>
      <c r="P964" s="170">
        <f t="shared" si="108"/>
        <v>454</v>
      </c>
      <c r="Q964" s="171">
        <f t="shared" si="109"/>
        <v>436</v>
      </c>
      <c r="R964" s="171">
        <f t="shared" si="110"/>
        <v>18</v>
      </c>
      <c r="S964" s="187">
        <f t="shared" si="111"/>
        <v>3.9647577092511016E-2</v>
      </c>
      <c r="T964" s="248"/>
    </row>
    <row r="965" spans="1:20" x14ac:dyDescent="0.2">
      <c r="A965" s="186" t="s">
        <v>403</v>
      </c>
      <c r="B965" s="175" t="s">
        <v>204</v>
      </c>
      <c r="C965" s="176" t="s">
        <v>205</v>
      </c>
      <c r="D965" s="168">
        <v>0</v>
      </c>
      <c r="E965" s="169">
        <v>0</v>
      </c>
      <c r="F965" s="169">
        <v>0</v>
      </c>
      <c r="G965" s="169">
        <v>0</v>
      </c>
      <c r="H965" s="192" t="str">
        <f t="shared" si="105"/>
        <v/>
      </c>
      <c r="I965" s="234">
        <v>2541</v>
      </c>
      <c r="J965" s="138">
        <v>1954</v>
      </c>
      <c r="K965" s="138">
        <v>1005</v>
      </c>
      <c r="L965" s="178">
        <f t="shared" si="106"/>
        <v>0.51432958034800413</v>
      </c>
      <c r="M965" s="235">
        <v>1</v>
      </c>
      <c r="N965" s="138">
        <v>586</v>
      </c>
      <c r="O965" s="195">
        <f t="shared" si="107"/>
        <v>0.23061786698150336</v>
      </c>
      <c r="P965" s="170">
        <f t="shared" si="108"/>
        <v>2541</v>
      </c>
      <c r="Q965" s="171">
        <f t="shared" si="109"/>
        <v>1955</v>
      </c>
      <c r="R965" s="171">
        <f t="shared" si="110"/>
        <v>586</v>
      </c>
      <c r="S965" s="187">
        <f t="shared" si="111"/>
        <v>0.23061786698150336</v>
      </c>
      <c r="T965" s="248"/>
    </row>
    <row r="966" spans="1:20" x14ac:dyDescent="0.2">
      <c r="A966" s="186" t="s">
        <v>403</v>
      </c>
      <c r="B966" s="175" t="s">
        <v>206</v>
      </c>
      <c r="C966" s="176" t="s">
        <v>484</v>
      </c>
      <c r="D966" s="168">
        <v>0</v>
      </c>
      <c r="E966" s="169">
        <v>0</v>
      </c>
      <c r="F966" s="169">
        <v>0</v>
      </c>
      <c r="G966" s="169">
        <v>0</v>
      </c>
      <c r="H966" s="192" t="str">
        <f t="shared" si="105"/>
        <v/>
      </c>
      <c r="I966" s="234">
        <v>28</v>
      </c>
      <c r="J966" s="138">
        <v>19</v>
      </c>
      <c r="K966" s="138">
        <v>19</v>
      </c>
      <c r="L966" s="178">
        <f t="shared" si="106"/>
        <v>1</v>
      </c>
      <c r="M966" s="235">
        <v>0</v>
      </c>
      <c r="N966" s="138">
        <v>9</v>
      </c>
      <c r="O966" s="195">
        <f t="shared" si="107"/>
        <v>0.32142857142857145</v>
      </c>
      <c r="P966" s="170">
        <f t="shared" si="108"/>
        <v>28</v>
      </c>
      <c r="Q966" s="171">
        <f t="shared" si="109"/>
        <v>19</v>
      </c>
      <c r="R966" s="171">
        <f t="shared" si="110"/>
        <v>9</v>
      </c>
      <c r="S966" s="187">
        <f t="shared" si="111"/>
        <v>0.32142857142857145</v>
      </c>
      <c r="T966" s="248"/>
    </row>
    <row r="967" spans="1:20" ht="29" x14ac:dyDescent="0.2">
      <c r="A967" s="186" t="s">
        <v>403</v>
      </c>
      <c r="B967" s="175" t="s">
        <v>209</v>
      </c>
      <c r="C967" s="176" t="s">
        <v>210</v>
      </c>
      <c r="D967" s="168">
        <v>0</v>
      </c>
      <c r="E967" s="169">
        <v>0</v>
      </c>
      <c r="F967" s="169">
        <v>0</v>
      </c>
      <c r="G967" s="169">
        <v>0</v>
      </c>
      <c r="H967" s="192" t="str">
        <f t="shared" si="105"/>
        <v/>
      </c>
      <c r="I967" s="234">
        <v>5578</v>
      </c>
      <c r="J967" s="138">
        <v>4578</v>
      </c>
      <c r="K967" s="138">
        <v>1699</v>
      </c>
      <c r="L967" s="178">
        <f t="shared" si="106"/>
        <v>0.37112276103101793</v>
      </c>
      <c r="M967" s="235">
        <v>0</v>
      </c>
      <c r="N967" s="138">
        <v>1000</v>
      </c>
      <c r="O967" s="195">
        <f t="shared" si="107"/>
        <v>0.17927572606669057</v>
      </c>
      <c r="P967" s="170">
        <f t="shared" si="108"/>
        <v>5578</v>
      </c>
      <c r="Q967" s="171">
        <f t="shared" si="109"/>
        <v>4578</v>
      </c>
      <c r="R967" s="171">
        <f t="shared" si="110"/>
        <v>1000</v>
      </c>
      <c r="S967" s="187">
        <f t="shared" si="111"/>
        <v>0.17927572606669057</v>
      </c>
      <c r="T967" s="248"/>
    </row>
    <row r="968" spans="1:20" ht="29" x14ac:dyDescent="0.2">
      <c r="A968" s="186" t="s">
        <v>403</v>
      </c>
      <c r="B968" s="175" t="s">
        <v>209</v>
      </c>
      <c r="C968" s="176" t="s">
        <v>211</v>
      </c>
      <c r="D968" s="168">
        <v>0</v>
      </c>
      <c r="E968" s="169">
        <v>0</v>
      </c>
      <c r="F968" s="169">
        <v>0</v>
      </c>
      <c r="G968" s="169">
        <v>0</v>
      </c>
      <c r="H968" s="192" t="str">
        <f t="shared" si="105"/>
        <v/>
      </c>
      <c r="I968" s="234">
        <v>11107</v>
      </c>
      <c r="J968" s="138">
        <v>9043</v>
      </c>
      <c r="K968" s="138">
        <v>6098</v>
      </c>
      <c r="L968" s="178">
        <f t="shared" si="106"/>
        <v>0.67433373880349445</v>
      </c>
      <c r="M968" s="235">
        <v>2</v>
      </c>
      <c r="N968" s="138">
        <v>2062</v>
      </c>
      <c r="O968" s="195">
        <f t="shared" si="107"/>
        <v>0.18564869001530565</v>
      </c>
      <c r="P968" s="170">
        <f t="shared" si="108"/>
        <v>11107</v>
      </c>
      <c r="Q968" s="171">
        <f t="shared" si="109"/>
        <v>9045</v>
      </c>
      <c r="R968" s="171">
        <f t="shared" si="110"/>
        <v>2062</v>
      </c>
      <c r="S968" s="187">
        <f t="shared" si="111"/>
        <v>0.18564869001530565</v>
      </c>
      <c r="T968" s="248"/>
    </row>
    <row r="969" spans="1:20" x14ac:dyDescent="0.2">
      <c r="A969" s="186" t="s">
        <v>403</v>
      </c>
      <c r="B969" s="175" t="s">
        <v>212</v>
      </c>
      <c r="C969" s="176" t="s">
        <v>213</v>
      </c>
      <c r="D969" s="168">
        <v>0</v>
      </c>
      <c r="E969" s="169">
        <v>0</v>
      </c>
      <c r="F969" s="169">
        <v>0</v>
      </c>
      <c r="G969" s="169">
        <v>0</v>
      </c>
      <c r="H969" s="192" t="str">
        <f t="shared" si="105"/>
        <v/>
      </c>
      <c r="I969" s="234">
        <v>119</v>
      </c>
      <c r="J969" s="138">
        <v>119</v>
      </c>
      <c r="K969" s="138">
        <v>49</v>
      </c>
      <c r="L969" s="178">
        <f t="shared" si="106"/>
        <v>0.41176470588235292</v>
      </c>
      <c r="M969" s="235">
        <v>0</v>
      </c>
      <c r="N969" s="138">
        <v>0</v>
      </c>
      <c r="O969" s="195">
        <f t="shared" si="107"/>
        <v>0</v>
      </c>
      <c r="P969" s="170">
        <f t="shared" si="108"/>
        <v>119</v>
      </c>
      <c r="Q969" s="171">
        <f t="shared" si="109"/>
        <v>119</v>
      </c>
      <c r="R969" s="171" t="str">
        <f t="shared" si="110"/>
        <v/>
      </c>
      <c r="S969" s="187" t="str">
        <f t="shared" si="111"/>
        <v/>
      </c>
      <c r="T969" s="248"/>
    </row>
    <row r="970" spans="1:20" x14ac:dyDescent="0.2">
      <c r="A970" s="186" t="s">
        <v>403</v>
      </c>
      <c r="B970" s="175" t="s">
        <v>212</v>
      </c>
      <c r="C970" s="176" t="s">
        <v>214</v>
      </c>
      <c r="D970" s="168">
        <v>0</v>
      </c>
      <c r="E970" s="169">
        <v>0</v>
      </c>
      <c r="F970" s="169">
        <v>0</v>
      </c>
      <c r="G970" s="169">
        <v>0</v>
      </c>
      <c r="H970" s="192" t="str">
        <f t="shared" si="105"/>
        <v/>
      </c>
      <c r="I970" s="234">
        <v>13638</v>
      </c>
      <c r="J970" s="138">
        <v>12615</v>
      </c>
      <c r="K970" s="138">
        <v>9939</v>
      </c>
      <c r="L970" s="178">
        <f t="shared" si="106"/>
        <v>0.78787158145065395</v>
      </c>
      <c r="M970" s="235">
        <v>1</v>
      </c>
      <c r="N970" s="138">
        <v>1022</v>
      </c>
      <c r="O970" s="195">
        <f t="shared" si="107"/>
        <v>7.493767414576917E-2</v>
      </c>
      <c r="P970" s="170">
        <f t="shared" si="108"/>
        <v>13638</v>
      </c>
      <c r="Q970" s="171">
        <f t="shared" si="109"/>
        <v>12616</v>
      </c>
      <c r="R970" s="171">
        <f t="shared" si="110"/>
        <v>1022</v>
      </c>
      <c r="S970" s="187">
        <f t="shared" si="111"/>
        <v>7.493767414576917E-2</v>
      </c>
      <c r="T970" s="248"/>
    </row>
    <row r="971" spans="1:20" x14ac:dyDescent="0.2">
      <c r="A971" s="186" t="s">
        <v>403</v>
      </c>
      <c r="B971" s="175" t="s">
        <v>216</v>
      </c>
      <c r="C971" s="176" t="s">
        <v>304</v>
      </c>
      <c r="D971" s="168">
        <v>0</v>
      </c>
      <c r="E971" s="169">
        <v>0</v>
      </c>
      <c r="F971" s="169">
        <v>0</v>
      </c>
      <c r="G971" s="169">
        <v>0</v>
      </c>
      <c r="H971" s="192" t="str">
        <f t="shared" si="105"/>
        <v/>
      </c>
      <c r="I971" s="234">
        <v>28</v>
      </c>
      <c r="J971" s="138">
        <v>25</v>
      </c>
      <c r="K971" s="138">
        <v>7</v>
      </c>
      <c r="L971" s="178">
        <f t="shared" si="106"/>
        <v>0.28000000000000003</v>
      </c>
      <c r="M971" s="235">
        <v>0</v>
      </c>
      <c r="N971" s="138">
        <v>3</v>
      </c>
      <c r="O971" s="195">
        <f t="shared" si="107"/>
        <v>0.10714285714285714</v>
      </c>
      <c r="P971" s="170">
        <f t="shared" si="108"/>
        <v>28</v>
      </c>
      <c r="Q971" s="171">
        <f t="shared" si="109"/>
        <v>25</v>
      </c>
      <c r="R971" s="171">
        <f t="shared" si="110"/>
        <v>3</v>
      </c>
      <c r="S971" s="187">
        <f t="shared" si="111"/>
        <v>0.10714285714285714</v>
      </c>
      <c r="T971" s="248"/>
    </row>
    <row r="972" spans="1:20" x14ac:dyDescent="0.2">
      <c r="A972" s="186" t="s">
        <v>403</v>
      </c>
      <c r="B972" s="175" t="s">
        <v>217</v>
      </c>
      <c r="C972" s="176" t="s">
        <v>305</v>
      </c>
      <c r="D972" s="168">
        <v>0</v>
      </c>
      <c r="E972" s="169">
        <v>0</v>
      </c>
      <c r="F972" s="169">
        <v>0</v>
      </c>
      <c r="G972" s="169">
        <v>0</v>
      </c>
      <c r="H972" s="192" t="str">
        <f t="shared" si="105"/>
        <v/>
      </c>
      <c r="I972" s="234">
        <v>917</v>
      </c>
      <c r="J972" s="138">
        <v>907</v>
      </c>
      <c r="K972" s="138">
        <v>147</v>
      </c>
      <c r="L972" s="178">
        <f t="shared" si="106"/>
        <v>0.16207276736493936</v>
      </c>
      <c r="M972" s="235">
        <v>0</v>
      </c>
      <c r="N972" s="138">
        <v>10</v>
      </c>
      <c r="O972" s="195">
        <f t="shared" si="107"/>
        <v>1.0905125408942203E-2</v>
      </c>
      <c r="P972" s="170">
        <f t="shared" si="108"/>
        <v>917</v>
      </c>
      <c r="Q972" s="171">
        <f t="shared" si="109"/>
        <v>907</v>
      </c>
      <c r="R972" s="171">
        <f t="shared" si="110"/>
        <v>10</v>
      </c>
      <c r="S972" s="187">
        <f t="shared" si="111"/>
        <v>1.0905125408942203E-2</v>
      </c>
      <c r="T972" s="248"/>
    </row>
    <row r="973" spans="1:20" x14ac:dyDescent="0.2">
      <c r="A973" s="186" t="s">
        <v>403</v>
      </c>
      <c r="B973" s="175" t="s">
        <v>217</v>
      </c>
      <c r="C973" s="176" t="s">
        <v>218</v>
      </c>
      <c r="D973" s="168">
        <v>0</v>
      </c>
      <c r="E973" s="169">
        <v>0</v>
      </c>
      <c r="F973" s="169">
        <v>0</v>
      </c>
      <c r="G973" s="169">
        <v>0</v>
      </c>
      <c r="H973" s="192" t="str">
        <f t="shared" si="105"/>
        <v/>
      </c>
      <c r="I973" s="234">
        <v>623</v>
      </c>
      <c r="J973" s="138">
        <v>620</v>
      </c>
      <c r="K973" s="138">
        <v>620</v>
      </c>
      <c r="L973" s="178">
        <f t="shared" si="106"/>
        <v>1</v>
      </c>
      <c r="M973" s="235">
        <v>0</v>
      </c>
      <c r="N973" s="138">
        <v>3</v>
      </c>
      <c r="O973" s="195">
        <f t="shared" si="107"/>
        <v>4.815409309791332E-3</v>
      </c>
      <c r="P973" s="170">
        <f t="shared" si="108"/>
        <v>623</v>
      </c>
      <c r="Q973" s="171">
        <f t="shared" si="109"/>
        <v>620</v>
      </c>
      <c r="R973" s="171">
        <f t="shared" si="110"/>
        <v>3</v>
      </c>
      <c r="S973" s="187">
        <f t="shared" si="111"/>
        <v>4.815409309791332E-3</v>
      </c>
      <c r="T973" s="248"/>
    </row>
    <row r="974" spans="1:20" x14ac:dyDescent="0.2">
      <c r="A974" s="186" t="s">
        <v>403</v>
      </c>
      <c r="B974" s="175" t="s">
        <v>217</v>
      </c>
      <c r="C974" s="176" t="s">
        <v>411</v>
      </c>
      <c r="D974" s="168">
        <v>0</v>
      </c>
      <c r="E974" s="169">
        <v>0</v>
      </c>
      <c r="F974" s="169">
        <v>0</v>
      </c>
      <c r="G974" s="169">
        <v>0</v>
      </c>
      <c r="H974" s="192" t="str">
        <f t="shared" si="105"/>
        <v/>
      </c>
      <c r="I974" s="234">
        <v>771</v>
      </c>
      <c r="J974" s="138">
        <v>768</v>
      </c>
      <c r="K974" s="138">
        <v>768</v>
      </c>
      <c r="L974" s="178">
        <f t="shared" si="106"/>
        <v>1</v>
      </c>
      <c r="M974" s="235">
        <v>0</v>
      </c>
      <c r="N974" s="138">
        <v>3</v>
      </c>
      <c r="O974" s="195">
        <f t="shared" si="107"/>
        <v>3.8910505836575876E-3</v>
      </c>
      <c r="P974" s="170">
        <f t="shared" si="108"/>
        <v>771</v>
      </c>
      <c r="Q974" s="171">
        <f t="shared" si="109"/>
        <v>768</v>
      </c>
      <c r="R974" s="171">
        <f t="shared" si="110"/>
        <v>3</v>
      </c>
      <c r="S974" s="187">
        <f t="shared" si="111"/>
        <v>3.8910505836575876E-3</v>
      </c>
      <c r="T974" s="248"/>
    </row>
    <row r="975" spans="1:20" x14ac:dyDescent="0.2">
      <c r="A975" s="186" t="s">
        <v>403</v>
      </c>
      <c r="B975" s="175" t="s">
        <v>217</v>
      </c>
      <c r="C975" s="176" t="s">
        <v>306</v>
      </c>
      <c r="D975" s="168">
        <v>0</v>
      </c>
      <c r="E975" s="169">
        <v>0</v>
      </c>
      <c r="F975" s="169">
        <v>0</v>
      </c>
      <c r="G975" s="169">
        <v>0</v>
      </c>
      <c r="H975" s="192" t="str">
        <f t="shared" si="105"/>
        <v/>
      </c>
      <c r="I975" s="234">
        <v>1033</v>
      </c>
      <c r="J975" s="138">
        <v>1009</v>
      </c>
      <c r="K975" s="138">
        <v>707</v>
      </c>
      <c r="L975" s="178">
        <f t="shared" si="106"/>
        <v>0.70069375619425178</v>
      </c>
      <c r="M975" s="235">
        <v>0</v>
      </c>
      <c r="N975" s="138">
        <v>24</v>
      </c>
      <c r="O975" s="195">
        <f t="shared" si="107"/>
        <v>2.3233301064859633E-2</v>
      </c>
      <c r="P975" s="170">
        <f t="shared" si="108"/>
        <v>1033</v>
      </c>
      <c r="Q975" s="171">
        <f t="shared" si="109"/>
        <v>1009</v>
      </c>
      <c r="R975" s="171">
        <f t="shared" si="110"/>
        <v>24</v>
      </c>
      <c r="S975" s="187">
        <f t="shared" si="111"/>
        <v>2.3233301064859633E-2</v>
      </c>
      <c r="T975" s="248"/>
    </row>
    <row r="976" spans="1:20" ht="29" x14ac:dyDescent="0.2">
      <c r="A976" s="186" t="s">
        <v>403</v>
      </c>
      <c r="B976" s="175" t="s">
        <v>217</v>
      </c>
      <c r="C976" s="176" t="s">
        <v>219</v>
      </c>
      <c r="D976" s="168">
        <v>0</v>
      </c>
      <c r="E976" s="169">
        <v>0</v>
      </c>
      <c r="F976" s="169">
        <v>0</v>
      </c>
      <c r="G976" s="169">
        <v>0</v>
      </c>
      <c r="H976" s="192" t="str">
        <f t="shared" si="105"/>
        <v/>
      </c>
      <c r="I976" s="234">
        <v>824</v>
      </c>
      <c r="J976" s="138">
        <v>817</v>
      </c>
      <c r="K976" s="138">
        <v>341</v>
      </c>
      <c r="L976" s="178">
        <f t="shared" si="106"/>
        <v>0.41738066095471238</v>
      </c>
      <c r="M976" s="235">
        <v>0</v>
      </c>
      <c r="N976" s="138">
        <v>7</v>
      </c>
      <c r="O976" s="195">
        <f t="shared" si="107"/>
        <v>8.4951456310679609E-3</v>
      </c>
      <c r="P976" s="170">
        <f t="shared" si="108"/>
        <v>824</v>
      </c>
      <c r="Q976" s="171">
        <f t="shared" si="109"/>
        <v>817</v>
      </c>
      <c r="R976" s="171">
        <f t="shared" si="110"/>
        <v>7</v>
      </c>
      <c r="S976" s="187">
        <f t="shared" si="111"/>
        <v>8.4951456310679609E-3</v>
      </c>
      <c r="T976" s="248"/>
    </row>
    <row r="977" spans="1:20" x14ac:dyDescent="0.2">
      <c r="A977" s="186" t="s">
        <v>403</v>
      </c>
      <c r="B977" s="175" t="s">
        <v>217</v>
      </c>
      <c r="C977" s="176" t="s">
        <v>220</v>
      </c>
      <c r="D977" s="168">
        <v>0</v>
      </c>
      <c r="E977" s="169">
        <v>0</v>
      </c>
      <c r="F977" s="169">
        <v>0</v>
      </c>
      <c r="G977" s="169">
        <v>0</v>
      </c>
      <c r="H977" s="192" t="str">
        <f t="shared" si="105"/>
        <v/>
      </c>
      <c r="I977" s="234">
        <v>743</v>
      </c>
      <c r="J977" s="138">
        <v>725</v>
      </c>
      <c r="K977" s="138">
        <v>258</v>
      </c>
      <c r="L977" s="178">
        <f t="shared" si="106"/>
        <v>0.35586206896551725</v>
      </c>
      <c r="M977" s="235">
        <v>0</v>
      </c>
      <c r="N977" s="138">
        <v>18</v>
      </c>
      <c r="O977" s="195">
        <f t="shared" si="107"/>
        <v>2.4226110363391656E-2</v>
      </c>
      <c r="P977" s="170">
        <f t="shared" si="108"/>
        <v>743</v>
      </c>
      <c r="Q977" s="171">
        <f t="shared" si="109"/>
        <v>725</v>
      </c>
      <c r="R977" s="171">
        <f t="shared" si="110"/>
        <v>18</v>
      </c>
      <c r="S977" s="187">
        <f t="shared" si="111"/>
        <v>2.4226110363391656E-2</v>
      </c>
      <c r="T977" s="248"/>
    </row>
    <row r="978" spans="1:20" x14ac:dyDescent="0.2">
      <c r="A978" s="186" t="s">
        <v>403</v>
      </c>
      <c r="B978" s="175" t="s">
        <v>217</v>
      </c>
      <c r="C978" s="176" t="s">
        <v>221</v>
      </c>
      <c r="D978" s="168">
        <v>0</v>
      </c>
      <c r="E978" s="169">
        <v>0</v>
      </c>
      <c r="F978" s="169">
        <v>0</v>
      </c>
      <c r="G978" s="169">
        <v>0</v>
      </c>
      <c r="H978" s="192" t="str">
        <f t="shared" si="105"/>
        <v/>
      </c>
      <c r="I978" s="234">
        <v>2041</v>
      </c>
      <c r="J978" s="138">
        <v>2013</v>
      </c>
      <c r="K978" s="138">
        <v>496</v>
      </c>
      <c r="L978" s="178">
        <f t="shared" si="106"/>
        <v>0.24639841033283658</v>
      </c>
      <c r="M978" s="235">
        <v>0</v>
      </c>
      <c r="N978" s="138">
        <v>28</v>
      </c>
      <c r="O978" s="195">
        <f t="shared" si="107"/>
        <v>1.3718765311121999E-2</v>
      </c>
      <c r="P978" s="170">
        <f t="shared" si="108"/>
        <v>2041</v>
      </c>
      <c r="Q978" s="171">
        <f t="shared" si="109"/>
        <v>2013</v>
      </c>
      <c r="R978" s="171">
        <f t="shared" si="110"/>
        <v>28</v>
      </c>
      <c r="S978" s="187">
        <f t="shared" si="111"/>
        <v>1.3718765311121999E-2</v>
      </c>
      <c r="T978" s="248"/>
    </row>
    <row r="979" spans="1:20" ht="29" x14ac:dyDescent="0.2">
      <c r="A979" s="186" t="s">
        <v>403</v>
      </c>
      <c r="B979" s="175" t="s">
        <v>217</v>
      </c>
      <c r="C979" s="176" t="s">
        <v>412</v>
      </c>
      <c r="D979" s="168">
        <v>0</v>
      </c>
      <c r="E979" s="169">
        <v>0</v>
      </c>
      <c r="F979" s="169">
        <v>0</v>
      </c>
      <c r="G979" s="169">
        <v>0</v>
      </c>
      <c r="H979" s="192" t="str">
        <f t="shared" si="105"/>
        <v/>
      </c>
      <c r="I979" s="234">
        <v>1113</v>
      </c>
      <c r="J979" s="138">
        <v>1105</v>
      </c>
      <c r="K979" s="138">
        <v>1096</v>
      </c>
      <c r="L979" s="178">
        <f t="shared" si="106"/>
        <v>0.99185520361990953</v>
      </c>
      <c r="M979" s="235">
        <v>1</v>
      </c>
      <c r="N979" s="138">
        <v>7</v>
      </c>
      <c r="O979" s="195">
        <f t="shared" si="107"/>
        <v>6.2893081761006293E-3</v>
      </c>
      <c r="P979" s="170">
        <f t="shared" si="108"/>
        <v>1113</v>
      </c>
      <c r="Q979" s="171">
        <f t="shared" si="109"/>
        <v>1106</v>
      </c>
      <c r="R979" s="171">
        <f t="shared" si="110"/>
        <v>7</v>
      </c>
      <c r="S979" s="187">
        <f t="shared" si="111"/>
        <v>6.2893081761006293E-3</v>
      </c>
      <c r="T979" s="248"/>
    </row>
    <row r="980" spans="1:20" ht="29" x14ac:dyDescent="0.2">
      <c r="A980" s="186" t="s">
        <v>403</v>
      </c>
      <c r="B980" s="175" t="s">
        <v>217</v>
      </c>
      <c r="C980" s="176" t="s">
        <v>222</v>
      </c>
      <c r="D980" s="168">
        <v>0</v>
      </c>
      <c r="E980" s="169">
        <v>0</v>
      </c>
      <c r="F980" s="169">
        <v>0</v>
      </c>
      <c r="G980" s="169">
        <v>0</v>
      </c>
      <c r="H980" s="192" t="str">
        <f t="shared" si="105"/>
        <v/>
      </c>
      <c r="I980" s="234">
        <v>921</v>
      </c>
      <c r="J980" s="138">
        <v>919</v>
      </c>
      <c r="K980" s="138">
        <v>918</v>
      </c>
      <c r="L980" s="178">
        <f t="shared" si="106"/>
        <v>0.99891186071817195</v>
      </c>
      <c r="M980" s="235">
        <v>0</v>
      </c>
      <c r="N980" s="138">
        <v>2</v>
      </c>
      <c r="O980" s="195">
        <f t="shared" si="107"/>
        <v>2.1715526601520088E-3</v>
      </c>
      <c r="P980" s="170">
        <f t="shared" si="108"/>
        <v>921</v>
      </c>
      <c r="Q980" s="171">
        <f t="shared" si="109"/>
        <v>919</v>
      </c>
      <c r="R980" s="171">
        <f t="shared" si="110"/>
        <v>2</v>
      </c>
      <c r="S980" s="187">
        <f t="shared" si="111"/>
        <v>2.1715526601520088E-3</v>
      </c>
      <c r="T980" s="248"/>
    </row>
    <row r="981" spans="1:20" x14ac:dyDescent="0.2">
      <c r="A981" s="186" t="s">
        <v>403</v>
      </c>
      <c r="B981" s="175" t="s">
        <v>217</v>
      </c>
      <c r="C981" s="176" t="s">
        <v>223</v>
      </c>
      <c r="D981" s="168">
        <v>0</v>
      </c>
      <c r="E981" s="169">
        <v>0</v>
      </c>
      <c r="F981" s="169">
        <v>0</v>
      </c>
      <c r="G981" s="169">
        <v>0</v>
      </c>
      <c r="H981" s="192" t="str">
        <f t="shared" si="105"/>
        <v/>
      </c>
      <c r="I981" s="234">
        <v>504</v>
      </c>
      <c r="J981" s="138">
        <v>498</v>
      </c>
      <c r="K981" s="138">
        <v>343</v>
      </c>
      <c r="L981" s="178">
        <f t="shared" si="106"/>
        <v>0.6887550200803213</v>
      </c>
      <c r="M981" s="235">
        <v>0</v>
      </c>
      <c r="N981" s="138">
        <v>6</v>
      </c>
      <c r="O981" s="195">
        <f t="shared" si="107"/>
        <v>1.1904761904761904E-2</v>
      </c>
      <c r="P981" s="170">
        <f t="shared" si="108"/>
        <v>504</v>
      </c>
      <c r="Q981" s="171">
        <f t="shared" si="109"/>
        <v>498</v>
      </c>
      <c r="R981" s="171">
        <f t="shared" si="110"/>
        <v>6</v>
      </c>
      <c r="S981" s="187">
        <f t="shared" si="111"/>
        <v>1.1904761904761904E-2</v>
      </c>
      <c r="T981" s="248"/>
    </row>
    <row r="982" spans="1:20" x14ac:dyDescent="0.2">
      <c r="A982" s="186" t="s">
        <v>403</v>
      </c>
      <c r="B982" s="175" t="s">
        <v>224</v>
      </c>
      <c r="C982" s="176" t="s">
        <v>225</v>
      </c>
      <c r="D982" s="168">
        <v>0</v>
      </c>
      <c r="E982" s="169">
        <v>0</v>
      </c>
      <c r="F982" s="169">
        <v>0</v>
      </c>
      <c r="G982" s="169">
        <v>0</v>
      </c>
      <c r="H982" s="192" t="str">
        <f t="shared" si="105"/>
        <v/>
      </c>
      <c r="I982" s="234">
        <v>6502</v>
      </c>
      <c r="J982" s="138">
        <v>5690</v>
      </c>
      <c r="K982" s="138">
        <v>2695</v>
      </c>
      <c r="L982" s="178">
        <f t="shared" si="106"/>
        <v>0.47363796133567665</v>
      </c>
      <c r="M982" s="235">
        <v>10</v>
      </c>
      <c r="N982" s="138">
        <v>802</v>
      </c>
      <c r="O982" s="195">
        <f t="shared" si="107"/>
        <v>0.1233466625653645</v>
      </c>
      <c r="P982" s="170">
        <f t="shared" si="108"/>
        <v>6502</v>
      </c>
      <c r="Q982" s="171">
        <f t="shared" si="109"/>
        <v>5700</v>
      </c>
      <c r="R982" s="171">
        <f t="shared" si="110"/>
        <v>802</v>
      </c>
      <c r="S982" s="187">
        <f t="shared" si="111"/>
        <v>0.1233466625653645</v>
      </c>
      <c r="T982" s="248"/>
    </row>
    <row r="983" spans="1:20" x14ac:dyDescent="0.2">
      <c r="A983" s="186" t="s">
        <v>403</v>
      </c>
      <c r="B983" s="175" t="s">
        <v>226</v>
      </c>
      <c r="C983" s="176" t="s">
        <v>227</v>
      </c>
      <c r="D983" s="168">
        <v>0</v>
      </c>
      <c r="E983" s="169">
        <v>0</v>
      </c>
      <c r="F983" s="169">
        <v>0</v>
      </c>
      <c r="G983" s="169">
        <v>0</v>
      </c>
      <c r="H983" s="192" t="str">
        <f t="shared" si="105"/>
        <v/>
      </c>
      <c r="I983" s="234">
        <v>21</v>
      </c>
      <c r="J983" s="138">
        <v>21</v>
      </c>
      <c r="K983" s="138">
        <v>19</v>
      </c>
      <c r="L983" s="178">
        <f t="shared" si="106"/>
        <v>0.90476190476190477</v>
      </c>
      <c r="M983" s="235">
        <v>0</v>
      </c>
      <c r="N983" s="138">
        <v>0</v>
      </c>
      <c r="O983" s="195">
        <f t="shared" si="107"/>
        <v>0</v>
      </c>
      <c r="P983" s="170">
        <f t="shared" si="108"/>
        <v>21</v>
      </c>
      <c r="Q983" s="171">
        <f t="shared" si="109"/>
        <v>21</v>
      </c>
      <c r="R983" s="171" t="str">
        <f t="shared" si="110"/>
        <v/>
      </c>
      <c r="S983" s="187" t="str">
        <f t="shared" si="111"/>
        <v/>
      </c>
      <c r="T983" s="248"/>
    </row>
    <row r="984" spans="1:20" x14ac:dyDescent="0.2">
      <c r="A984" s="186" t="s">
        <v>403</v>
      </c>
      <c r="B984" s="175" t="s">
        <v>539</v>
      </c>
      <c r="C984" s="176" t="s">
        <v>228</v>
      </c>
      <c r="D984" s="168">
        <v>0</v>
      </c>
      <c r="E984" s="169">
        <v>0</v>
      </c>
      <c r="F984" s="169">
        <v>0</v>
      </c>
      <c r="G984" s="169">
        <v>0</v>
      </c>
      <c r="H984" s="192" t="str">
        <f t="shared" si="105"/>
        <v/>
      </c>
      <c r="I984" s="234">
        <v>3339</v>
      </c>
      <c r="J984" s="138">
        <v>3302</v>
      </c>
      <c r="K984" s="138">
        <v>357</v>
      </c>
      <c r="L984" s="178">
        <f t="shared" si="106"/>
        <v>0.10811629315566323</v>
      </c>
      <c r="M984" s="235">
        <v>0</v>
      </c>
      <c r="N984" s="138">
        <v>37</v>
      </c>
      <c r="O984" s="195">
        <f t="shared" si="107"/>
        <v>1.1081162024558252E-2</v>
      </c>
      <c r="P984" s="170">
        <f t="shared" si="108"/>
        <v>3339</v>
      </c>
      <c r="Q984" s="171">
        <f t="shared" si="109"/>
        <v>3302</v>
      </c>
      <c r="R984" s="171">
        <f t="shared" si="110"/>
        <v>37</v>
      </c>
      <c r="S984" s="187">
        <f t="shared" si="111"/>
        <v>1.1081162024558252E-2</v>
      </c>
      <c r="T984" s="248"/>
    </row>
    <row r="985" spans="1:20" x14ac:dyDescent="0.2">
      <c r="A985" s="186" t="s">
        <v>403</v>
      </c>
      <c r="B985" s="175" t="s">
        <v>539</v>
      </c>
      <c r="C985" s="176" t="s">
        <v>229</v>
      </c>
      <c r="D985" s="168">
        <v>0</v>
      </c>
      <c r="E985" s="169">
        <v>0</v>
      </c>
      <c r="F985" s="169">
        <v>0</v>
      </c>
      <c r="G985" s="169">
        <v>0</v>
      </c>
      <c r="H985" s="192" t="str">
        <f t="shared" si="105"/>
        <v/>
      </c>
      <c r="I985" s="234">
        <v>2599</v>
      </c>
      <c r="J985" s="138">
        <v>2464</v>
      </c>
      <c r="K985" s="138">
        <v>321</v>
      </c>
      <c r="L985" s="178">
        <f t="shared" si="106"/>
        <v>0.13027597402597402</v>
      </c>
      <c r="M985" s="235">
        <v>1</v>
      </c>
      <c r="N985" s="138">
        <v>134</v>
      </c>
      <c r="O985" s="195">
        <f t="shared" si="107"/>
        <v>5.1558291650634858E-2</v>
      </c>
      <c r="P985" s="170">
        <f t="shared" si="108"/>
        <v>2599</v>
      </c>
      <c r="Q985" s="171">
        <f t="shared" si="109"/>
        <v>2465</v>
      </c>
      <c r="R985" s="171">
        <f t="shared" si="110"/>
        <v>134</v>
      </c>
      <c r="S985" s="187">
        <f t="shared" si="111"/>
        <v>5.1558291650634858E-2</v>
      </c>
      <c r="T985" s="248"/>
    </row>
    <row r="986" spans="1:20" x14ac:dyDescent="0.2">
      <c r="A986" s="186" t="s">
        <v>403</v>
      </c>
      <c r="B986" s="175" t="s">
        <v>230</v>
      </c>
      <c r="C986" s="176" t="s">
        <v>251</v>
      </c>
      <c r="D986" s="168">
        <v>0</v>
      </c>
      <c r="E986" s="169">
        <v>0</v>
      </c>
      <c r="F986" s="169">
        <v>0</v>
      </c>
      <c r="G986" s="169">
        <v>0</v>
      </c>
      <c r="H986" s="192" t="str">
        <f t="shared" si="105"/>
        <v/>
      </c>
      <c r="I986" s="234">
        <v>856</v>
      </c>
      <c r="J986" s="138">
        <v>757</v>
      </c>
      <c r="K986" s="138">
        <v>200</v>
      </c>
      <c r="L986" s="178">
        <f t="shared" si="106"/>
        <v>0.26420079260237783</v>
      </c>
      <c r="M986" s="235">
        <v>1</v>
      </c>
      <c r="N986" s="138">
        <v>98</v>
      </c>
      <c r="O986" s="195">
        <f t="shared" si="107"/>
        <v>0.11448598130841121</v>
      </c>
      <c r="P986" s="170">
        <f t="shared" si="108"/>
        <v>856</v>
      </c>
      <c r="Q986" s="171">
        <f t="shared" si="109"/>
        <v>758</v>
      </c>
      <c r="R986" s="171">
        <f t="shared" si="110"/>
        <v>98</v>
      </c>
      <c r="S986" s="187">
        <f t="shared" si="111"/>
        <v>0.11448598130841121</v>
      </c>
      <c r="T986" s="248"/>
    </row>
    <row r="987" spans="1:20" ht="16" thickBot="1" x14ac:dyDescent="0.25">
      <c r="A987" s="186" t="s">
        <v>403</v>
      </c>
      <c r="B987" s="175" t="s">
        <v>231</v>
      </c>
      <c r="C987" s="176" t="s">
        <v>232</v>
      </c>
      <c r="D987" s="236">
        <v>0</v>
      </c>
      <c r="E987" s="237">
        <v>0</v>
      </c>
      <c r="F987" s="237">
        <v>0</v>
      </c>
      <c r="G987" s="237">
        <v>0</v>
      </c>
      <c r="H987" s="192" t="str">
        <f t="shared" si="105"/>
        <v/>
      </c>
      <c r="I987" s="238">
        <v>837</v>
      </c>
      <c r="J987" s="239">
        <v>797</v>
      </c>
      <c r="K987" s="239">
        <v>502</v>
      </c>
      <c r="L987" s="178">
        <f t="shared" si="106"/>
        <v>0.62986198243412794</v>
      </c>
      <c r="M987" s="240">
        <v>20</v>
      </c>
      <c r="N987" s="239">
        <v>20</v>
      </c>
      <c r="O987" s="195">
        <f t="shared" si="107"/>
        <v>2.3894862604540025E-2</v>
      </c>
      <c r="P987" s="170">
        <f t="shared" si="108"/>
        <v>837</v>
      </c>
      <c r="Q987" s="171">
        <f t="shared" si="109"/>
        <v>817</v>
      </c>
      <c r="R987" s="171">
        <f t="shared" si="110"/>
        <v>20</v>
      </c>
      <c r="S987" s="187">
        <f t="shared" si="111"/>
        <v>2.3894862604540025E-2</v>
      </c>
      <c r="T987" s="248"/>
    </row>
    <row r="988" spans="1:20" x14ac:dyDescent="0.2">
      <c r="A988" s="186" t="s">
        <v>421</v>
      </c>
      <c r="B988" s="175" t="s">
        <v>13</v>
      </c>
      <c r="C988" s="176" t="s">
        <v>14</v>
      </c>
      <c r="D988" s="168"/>
      <c r="E988" s="169"/>
      <c r="F988" s="169"/>
      <c r="G988" s="169"/>
      <c r="H988" s="192" t="str">
        <f t="shared" si="105"/>
        <v/>
      </c>
      <c r="I988" s="234">
        <v>3807</v>
      </c>
      <c r="J988" s="138">
        <v>3562</v>
      </c>
      <c r="K988" s="138">
        <v>1942</v>
      </c>
      <c r="L988" s="178">
        <f t="shared" si="106"/>
        <v>0.54519932622122402</v>
      </c>
      <c r="M988" s="235">
        <v>1</v>
      </c>
      <c r="N988" s="138">
        <v>180</v>
      </c>
      <c r="O988" s="195">
        <f t="shared" si="107"/>
        <v>4.8089767566123431E-2</v>
      </c>
      <c r="P988" s="170">
        <f t="shared" si="108"/>
        <v>3807</v>
      </c>
      <c r="Q988" s="171">
        <f t="shared" si="109"/>
        <v>3563</v>
      </c>
      <c r="R988" s="171">
        <f t="shared" si="110"/>
        <v>180</v>
      </c>
      <c r="S988" s="187">
        <f t="shared" si="111"/>
        <v>4.8089767566123431E-2</v>
      </c>
      <c r="T988" s="248"/>
    </row>
    <row r="989" spans="1:20" x14ac:dyDescent="0.2">
      <c r="A989" s="186" t="s">
        <v>421</v>
      </c>
      <c r="B989" s="175" t="s">
        <v>17</v>
      </c>
      <c r="C989" s="176" t="s">
        <v>422</v>
      </c>
      <c r="D989" s="168"/>
      <c r="E989" s="169"/>
      <c r="F989" s="169"/>
      <c r="G989" s="169"/>
      <c r="H989" s="192" t="str">
        <f t="shared" si="105"/>
        <v/>
      </c>
      <c r="I989" s="234">
        <v>4435</v>
      </c>
      <c r="J989" s="138">
        <v>4129</v>
      </c>
      <c r="K989" s="138">
        <v>3837</v>
      </c>
      <c r="L989" s="178">
        <f t="shared" si="106"/>
        <v>0.92928069750544928</v>
      </c>
      <c r="M989" s="235">
        <v>6</v>
      </c>
      <c r="N989" s="138">
        <v>295</v>
      </c>
      <c r="O989" s="195">
        <f t="shared" si="107"/>
        <v>6.6591422121896157E-2</v>
      </c>
      <c r="P989" s="170">
        <f t="shared" si="108"/>
        <v>4435</v>
      </c>
      <c r="Q989" s="171">
        <f t="shared" si="109"/>
        <v>4135</v>
      </c>
      <c r="R989" s="171">
        <f t="shared" si="110"/>
        <v>295</v>
      </c>
      <c r="S989" s="187">
        <f t="shared" si="111"/>
        <v>6.6591422121896157E-2</v>
      </c>
      <c r="T989" s="248"/>
    </row>
    <row r="990" spans="1:20" x14ac:dyDescent="0.2">
      <c r="A990" s="186" t="s">
        <v>421</v>
      </c>
      <c r="B990" s="175" t="s">
        <v>33</v>
      </c>
      <c r="C990" s="176" t="s">
        <v>34</v>
      </c>
      <c r="D990" s="168"/>
      <c r="E990" s="169"/>
      <c r="F990" s="169"/>
      <c r="G990" s="169"/>
      <c r="H990" s="192" t="str">
        <f t="shared" si="105"/>
        <v/>
      </c>
      <c r="I990" s="234">
        <v>14</v>
      </c>
      <c r="J990" s="138">
        <v>14</v>
      </c>
      <c r="K990" s="138">
        <v>12</v>
      </c>
      <c r="L990" s="178">
        <f t="shared" si="106"/>
        <v>0.8571428571428571</v>
      </c>
      <c r="M990" s="235"/>
      <c r="N990" s="138"/>
      <c r="O990" s="195">
        <f t="shared" si="107"/>
        <v>0</v>
      </c>
      <c r="P990" s="170">
        <f t="shared" si="108"/>
        <v>14</v>
      </c>
      <c r="Q990" s="171">
        <f t="shared" si="109"/>
        <v>14</v>
      </c>
      <c r="R990" s="171" t="str">
        <f t="shared" si="110"/>
        <v/>
      </c>
      <c r="S990" s="187" t="str">
        <f t="shared" si="111"/>
        <v/>
      </c>
      <c r="T990" s="248"/>
    </row>
    <row r="991" spans="1:20" x14ac:dyDescent="0.2">
      <c r="A991" s="186" t="s">
        <v>421</v>
      </c>
      <c r="B991" s="175" t="s">
        <v>40</v>
      </c>
      <c r="C991" s="176" t="s">
        <v>41</v>
      </c>
      <c r="D991" s="168"/>
      <c r="E991" s="169"/>
      <c r="F991" s="169"/>
      <c r="G991" s="169"/>
      <c r="H991" s="192" t="str">
        <f t="shared" si="105"/>
        <v/>
      </c>
      <c r="I991" s="234">
        <v>140</v>
      </c>
      <c r="J991" s="138">
        <v>110</v>
      </c>
      <c r="K991" s="138">
        <v>91</v>
      </c>
      <c r="L991" s="178">
        <f t="shared" si="106"/>
        <v>0.82727272727272727</v>
      </c>
      <c r="M991" s="235"/>
      <c r="N991" s="138">
        <v>29</v>
      </c>
      <c r="O991" s="195">
        <f t="shared" si="107"/>
        <v>0.20863309352517986</v>
      </c>
      <c r="P991" s="170">
        <f t="shared" si="108"/>
        <v>140</v>
      </c>
      <c r="Q991" s="171">
        <f t="shared" si="109"/>
        <v>110</v>
      </c>
      <c r="R991" s="171">
        <f t="shared" si="110"/>
        <v>29</v>
      </c>
      <c r="S991" s="187">
        <f t="shared" si="111"/>
        <v>0.20863309352517986</v>
      </c>
      <c r="T991" s="248"/>
    </row>
    <row r="992" spans="1:20" x14ac:dyDescent="0.2">
      <c r="A992" s="186" t="s">
        <v>421</v>
      </c>
      <c r="B992" s="175" t="s">
        <v>63</v>
      </c>
      <c r="C992" s="176" t="s">
        <v>64</v>
      </c>
      <c r="D992" s="168"/>
      <c r="E992" s="169"/>
      <c r="F992" s="169"/>
      <c r="G992" s="169"/>
      <c r="H992" s="192" t="str">
        <f t="shared" si="105"/>
        <v/>
      </c>
      <c r="I992" s="234">
        <v>198</v>
      </c>
      <c r="J992" s="138">
        <v>134</v>
      </c>
      <c r="K992" s="138">
        <v>49</v>
      </c>
      <c r="L992" s="178">
        <f t="shared" si="106"/>
        <v>0.36567164179104478</v>
      </c>
      <c r="M992" s="235">
        <v>1</v>
      </c>
      <c r="N992" s="138">
        <v>61</v>
      </c>
      <c r="O992" s="195">
        <f t="shared" si="107"/>
        <v>0.31122448979591838</v>
      </c>
      <c r="P992" s="170">
        <f t="shared" si="108"/>
        <v>198</v>
      </c>
      <c r="Q992" s="171">
        <f t="shared" si="109"/>
        <v>135</v>
      </c>
      <c r="R992" s="171">
        <f t="shared" si="110"/>
        <v>61</v>
      </c>
      <c r="S992" s="187">
        <f t="shared" si="111"/>
        <v>0.31122448979591838</v>
      </c>
      <c r="T992" s="248"/>
    </row>
    <row r="993" spans="1:20" x14ac:dyDescent="0.2">
      <c r="A993" s="186" t="s">
        <v>421</v>
      </c>
      <c r="B993" s="175" t="s">
        <v>72</v>
      </c>
      <c r="C993" s="176" t="s">
        <v>244</v>
      </c>
      <c r="D993" s="168"/>
      <c r="E993" s="169"/>
      <c r="F993" s="169"/>
      <c r="G993" s="169"/>
      <c r="H993" s="192" t="str">
        <f t="shared" si="105"/>
        <v/>
      </c>
      <c r="I993" s="234">
        <v>1</v>
      </c>
      <c r="J993" s="138">
        <v>1</v>
      </c>
      <c r="K993" s="138">
        <v>1</v>
      </c>
      <c r="L993" s="178">
        <f t="shared" si="106"/>
        <v>1</v>
      </c>
      <c r="M993" s="235"/>
      <c r="N993" s="138"/>
      <c r="O993" s="195">
        <f t="shared" si="107"/>
        <v>0</v>
      </c>
      <c r="P993" s="170">
        <f t="shared" si="108"/>
        <v>1</v>
      </c>
      <c r="Q993" s="171">
        <f t="shared" si="109"/>
        <v>1</v>
      </c>
      <c r="R993" s="171" t="str">
        <f t="shared" si="110"/>
        <v/>
      </c>
      <c r="S993" s="187" t="str">
        <f t="shared" si="111"/>
        <v/>
      </c>
      <c r="T993" s="248"/>
    </row>
    <row r="994" spans="1:20" x14ac:dyDescent="0.2">
      <c r="A994" s="186" t="s">
        <v>421</v>
      </c>
      <c r="B994" s="175" t="s">
        <v>74</v>
      </c>
      <c r="C994" s="176" t="s">
        <v>75</v>
      </c>
      <c r="D994" s="168"/>
      <c r="E994" s="169"/>
      <c r="F994" s="169"/>
      <c r="G994" s="169"/>
      <c r="H994" s="192" t="str">
        <f t="shared" si="105"/>
        <v/>
      </c>
      <c r="I994" s="234">
        <v>110</v>
      </c>
      <c r="J994" s="138">
        <v>95</v>
      </c>
      <c r="K994" s="138">
        <v>78</v>
      </c>
      <c r="L994" s="178">
        <f t="shared" si="106"/>
        <v>0.82105263157894737</v>
      </c>
      <c r="M994" s="235">
        <v>2</v>
      </c>
      <c r="N994" s="138">
        <v>10</v>
      </c>
      <c r="O994" s="195">
        <f t="shared" si="107"/>
        <v>9.3457943925233641E-2</v>
      </c>
      <c r="P994" s="170">
        <f t="shared" si="108"/>
        <v>110</v>
      </c>
      <c r="Q994" s="171">
        <f t="shared" si="109"/>
        <v>97</v>
      </c>
      <c r="R994" s="171">
        <f t="shared" si="110"/>
        <v>10</v>
      </c>
      <c r="S994" s="187">
        <f t="shared" si="111"/>
        <v>9.3457943925233641E-2</v>
      </c>
      <c r="T994" s="248"/>
    </row>
    <row r="995" spans="1:20" x14ac:dyDescent="0.2">
      <c r="A995" s="186" t="s">
        <v>421</v>
      </c>
      <c r="B995" s="175" t="s">
        <v>90</v>
      </c>
      <c r="C995" s="176" t="s">
        <v>91</v>
      </c>
      <c r="D995" s="168"/>
      <c r="E995" s="169"/>
      <c r="F995" s="169"/>
      <c r="G995" s="169"/>
      <c r="H995" s="192" t="str">
        <f t="shared" si="105"/>
        <v/>
      </c>
      <c r="I995" s="234">
        <v>616</v>
      </c>
      <c r="J995" s="138">
        <v>447</v>
      </c>
      <c r="K995" s="138">
        <v>148</v>
      </c>
      <c r="L995" s="178">
        <f t="shared" si="106"/>
        <v>0.33109619686800895</v>
      </c>
      <c r="M995" s="235">
        <v>3</v>
      </c>
      <c r="N995" s="138">
        <v>162</v>
      </c>
      <c r="O995" s="195">
        <f t="shared" si="107"/>
        <v>0.26470588235294118</v>
      </c>
      <c r="P995" s="170">
        <f t="shared" si="108"/>
        <v>616</v>
      </c>
      <c r="Q995" s="171">
        <f t="shared" si="109"/>
        <v>450</v>
      </c>
      <c r="R995" s="171">
        <f t="shared" si="110"/>
        <v>162</v>
      </c>
      <c r="S995" s="187">
        <f t="shared" si="111"/>
        <v>0.26470588235294118</v>
      </c>
      <c r="T995" s="248"/>
    </row>
    <row r="996" spans="1:20" x14ac:dyDescent="0.2">
      <c r="A996" s="186" t="s">
        <v>421</v>
      </c>
      <c r="B996" s="175" t="s">
        <v>103</v>
      </c>
      <c r="C996" s="176" t="s">
        <v>104</v>
      </c>
      <c r="D996" s="168"/>
      <c r="E996" s="169"/>
      <c r="F996" s="169"/>
      <c r="G996" s="169"/>
      <c r="H996" s="192" t="str">
        <f t="shared" si="105"/>
        <v/>
      </c>
      <c r="I996" s="234">
        <v>3</v>
      </c>
      <c r="J996" s="138">
        <v>1</v>
      </c>
      <c r="K996" s="138"/>
      <c r="L996" s="178">
        <f t="shared" si="106"/>
        <v>0</v>
      </c>
      <c r="M996" s="235">
        <v>2</v>
      </c>
      <c r="N996" s="138"/>
      <c r="O996" s="195">
        <f t="shared" si="107"/>
        <v>0</v>
      </c>
      <c r="P996" s="170">
        <f t="shared" si="108"/>
        <v>3</v>
      </c>
      <c r="Q996" s="171">
        <f t="shared" si="109"/>
        <v>3</v>
      </c>
      <c r="R996" s="171" t="str">
        <f t="shared" si="110"/>
        <v/>
      </c>
      <c r="S996" s="187" t="str">
        <f t="shared" si="111"/>
        <v/>
      </c>
      <c r="T996" s="248"/>
    </row>
    <row r="997" spans="1:20" x14ac:dyDescent="0.2">
      <c r="A997" s="186" t="s">
        <v>421</v>
      </c>
      <c r="B997" s="175" t="s">
        <v>108</v>
      </c>
      <c r="C997" s="176" t="s">
        <v>109</v>
      </c>
      <c r="D997" s="168"/>
      <c r="E997" s="169"/>
      <c r="F997" s="169"/>
      <c r="G997" s="169"/>
      <c r="H997" s="192" t="str">
        <f t="shared" si="105"/>
        <v/>
      </c>
      <c r="I997" s="234">
        <v>9</v>
      </c>
      <c r="J997" s="138">
        <v>9</v>
      </c>
      <c r="K997" s="138">
        <v>7</v>
      </c>
      <c r="L997" s="178">
        <f t="shared" si="106"/>
        <v>0.77777777777777779</v>
      </c>
      <c r="M997" s="235"/>
      <c r="N997" s="138"/>
      <c r="O997" s="195">
        <f t="shared" si="107"/>
        <v>0</v>
      </c>
      <c r="P997" s="170">
        <f t="shared" si="108"/>
        <v>9</v>
      </c>
      <c r="Q997" s="171">
        <f t="shared" si="109"/>
        <v>9</v>
      </c>
      <c r="R997" s="171" t="str">
        <f t="shared" si="110"/>
        <v/>
      </c>
      <c r="S997" s="187" t="str">
        <f t="shared" si="111"/>
        <v/>
      </c>
      <c r="T997" s="248"/>
    </row>
    <row r="998" spans="1:20" x14ac:dyDescent="0.2">
      <c r="A998" s="186" t="s">
        <v>421</v>
      </c>
      <c r="B998" s="175" t="s">
        <v>112</v>
      </c>
      <c r="C998" s="176" t="s">
        <v>549</v>
      </c>
      <c r="D998" s="168"/>
      <c r="E998" s="169"/>
      <c r="F998" s="169"/>
      <c r="G998" s="169"/>
      <c r="H998" s="192" t="str">
        <f t="shared" si="105"/>
        <v/>
      </c>
      <c r="I998" s="234">
        <v>3035</v>
      </c>
      <c r="J998" s="138">
        <v>2538</v>
      </c>
      <c r="K998" s="138">
        <v>1030</v>
      </c>
      <c r="L998" s="178">
        <f t="shared" si="106"/>
        <v>0.40583136327817176</v>
      </c>
      <c r="M998" s="235">
        <v>3</v>
      </c>
      <c r="N998" s="138">
        <v>485</v>
      </c>
      <c r="O998" s="195">
        <f t="shared" si="107"/>
        <v>0.16027759418374091</v>
      </c>
      <c r="P998" s="170">
        <f t="shared" si="108"/>
        <v>3035</v>
      </c>
      <c r="Q998" s="171">
        <f t="shared" si="109"/>
        <v>2541</v>
      </c>
      <c r="R998" s="171">
        <f t="shared" si="110"/>
        <v>485</v>
      </c>
      <c r="S998" s="187">
        <f t="shared" si="111"/>
        <v>0.16027759418374091</v>
      </c>
      <c r="T998" s="248"/>
    </row>
    <row r="999" spans="1:20" x14ac:dyDescent="0.2">
      <c r="A999" s="186" t="s">
        <v>421</v>
      </c>
      <c r="B999" s="175" t="s">
        <v>160</v>
      </c>
      <c r="C999" s="176" t="s">
        <v>246</v>
      </c>
      <c r="D999" s="168"/>
      <c r="E999" s="169"/>
      <c r="F999" s="169"/>
      <c r="G999" s="169"/>
      <c r="H999" s="192" t="str">
        <f t="shared" si="105"/>
        <v/>
      </c>
      <c r="I999" s="234">
        <v>15</v>
      </c>
      <c r="J999" s="138">
        <v>3</v>
      </c>
      <c r="K999" s="138">
        <v>1</v>
      </c>
      <c r="L999" s="178">
        <f t="shared" si="106"/>
        <v>0.33333333333333331</v>
      </c>
      <c r="M999" s="235">
        <v>12</v>
      </c>
      <c r="N999" s="138"/>
      <c r="O999" s="195">
        <f t="shared" si="107"/>
        <v>0</v>
      </c>
      <c r="P999" s="170">
        <f t="shared" si="108"/>
        <v>15</v>
      </c>
      <c r="Q999" s="171">
        <f t="shared" si="109"/>
        <v>15</v>
      </c>
      <c r="R999" s="171" t="str">
        <f t="shared" si="110"/>
        <v/>
      </c>
      <c r="S999" s="187" t="str">
        <f t="shared" si="111"/>
        <v/>
      </c>
      <c r="T999" s="248"/>
    </row>
    <row r="1000" spans="1:20" ht="29" x14ac:dyDescent="0.2">
      <c r="A1000" s="186" t="s">
        <v>421</v>
      </c>
      <c r="B1000" s="175" t="s">
        <v>166</v>
      </c>
      <c r="C1000" s="176" t="s">
        <v>355</v>
      </c>
      <c r="D1000" s="168"/>
      <c r="E1000" s="169"/>
      <c r="F1000" s="169"/>
      <c r="G1000" s="169"/>
      <c r="H1000" s="192" t="str">
        <f t="shared" si="105"/>
        <v/>
      </c>
      <c r="I1000" s="234">
        <v>224</v>
      </c>
      <c r="J1000" s="138">
        <v>221</v>
      </c>
      <c r="K1000" s="138">
        <v>206</v>
      </c>
      <c r="L1000" s="178">
        <f t="shared" si="106"/>
        <v>0.9321266968325792</v>
      </c>
      <c r="M1000" s="235">
        <v>3</v>
      </c>
      <c r="N1000" s="138"/>
      <c r="O1000" s="195">
        <f t="shared" si="107"/>
        <v>0</v>
      </c>
      <c r="P1000" s="170">
        <f t="shared" si="108"/>
        <v>224</v>
      </c>
      <c r="Q1000" s="171">
        <f t="shared" si="109"/>
        <v>224</v>
      </c>
      <c r="R1000" s="171" t="str">
        <f t="shared" si="110"/>
        <v/>
      </c>
      <c r="S1000" s="187" t="str">
        <f t="shared" si="111"/>
        <v/>
      </c>
      <c r="T1000" s="248"/>
    </row>
    <row r="1001" spans="1:20" ht="29" x14ac:dyDescent="0.2">
      <c r="A1001" s="186" t="s">
        <v>421</v>
      </c>
      <c r="B1001" s="175" t="s">
        <v>166</v>
      </c>
      <c r="C1001" s="176" t="s">
        <v>168</v>
      </c>
      <c r="D1001" s="168"/>
      <c r="E1001" s="169"/>
      <c r="F1001" s="169"/>
      <c r="G1001" s="169"/>
      <c r="H1001" s="192" t="str">
        <f t="shared" si="105"/>
        <v/>
      </c>
      <c r="I1001" s="234">
        <v>1198</v>
      </c>
      <c r="J1001" s="138">
        <v>1083</v>
      </c>
      <c r="K1001" s="138">
        <v>834</v>
      </c>
      <c r="L1001" s="178">
        <f t="shared" si="106"/>
        <v>0.77008310249307477</v>
      </c>
      <c r="M1001" s="235">
        <v>76</v>
      </c>
      <c r="N1001" s="138">
        <v>32</v>
      </c>
      <c r="O1001" s="195">
        <f t="shared" si="107"/>
        <v>2.686817800167926E-2</v>
      </c>
      <c r="P1001" s="170">
        <f t="shared" si="108"/>
        <v>1198</v>
      </c>
      <c r="Q1001" s="171">
        <f t="shared" si="109"/>
        <v>1159</v>
      </c>
      <c r="R1001" s="171">
        <f t="shared" si="110"/>
        <v>32</v>
      </c>
      <c r="S1001" s="187">
        <f t="shared" si="111"/>
        <v>2.686817800167926E-2</v>
      </c>
      <c r="T1001" s="248"/>
    </row>
    <row r="1002" spans="1:20" ht="29" x14ac:dyDescent="0.2">
      <c r="A1002" s="186" t="s">
        <v>421</v>
      </c>
      <c r="B1002" s="175" t="s">
        <v>166</v>
      </c>
      <c r="C1002" s="176" t="s">
        <v>423</v>
      </c>
      <c r="D1002" s="168"/>
      <c r="E1002" s="169"/>
      <c r="F1002" s="169"/>
      <c r="G1002" s="169"/>
      <c r="H1002" s="192" t="str">
        <f t="shared" si="105"/>
        <v/>
      </c>
      <c r="I1002" s="234">
        <v>166</v>
      </c>
      <c r="J1002" s="138">
        <v>163</v>
      </c>
      <c r="K1002" s="138">
        <v>153</v>
      </c>
      <c r="L1002" s="178">
        <f t="shared" si="106"/>
        <v>0.93865030674846628</v>
      </c>
      <c r="M1002" s="235">
        <v>3</v>
      </c>
      <c r="N1002" s="138"/>
      <c r="O1002" s="195">
        <f t="shared" si="107"/>
        <v>0</v>
      </c>
      <c r="P1002" s="170">
        <f t="shared" si="108"/>
        <v>166</v>
      </c>
      <c r="Q1002" s="171">
        <f t="shared" si="109"/>
        <v>166</v>
      </c>
      <c r="R1002" s="171" t="str">
        <f t="shared" si="110"/>
        <v/>
      </c>
      <c r="S1002" s="187" t="str">
        <f t="shared" si="111"/>
        <v/>
      </c>
      <c r="T1002" s="248"/>
    </row>
    <row r="1003" spans="1:20" ht="29" x14ac:dyDescent="0.2">
      <c r="A1003" s="186" t="s">
        <v>421</v>
      </c>
      <c r="B1003" s="175" t="s">
        <v>166</v>
      </c>
      <c r="C1003" s="176" t="s">
        <v>167</v>
      </c>
      <c r="D1003" s="168"/>
      <c r="E1003" s="169"/>
      <c r="F1003" s="169"/>
      <c r="G1003" s="169"/>
      <c r="H1003" s="192" t="str">
        <f t="shared" si="105"/>
        <v/>
      </c>
      <c r="I1003" s="234">
        <v>357</v>
      </c>
      <c r="J1003" s="138">
        <v>348</v>
      </c>
      <c r="K1003" s="138">
        <v>307</v>
      </c>
      <c r="L1003" s="178">
        <f t="shared" si="106"/>
        <v>0.88218390804597702</v>
      </c>
      <c r="M1003" s="235">
        <v>7</v>
      </c>
      <c r="N1003" s="138">
        <v>2</v>
      </c>
      <c r="O1003" s="195">
        <f t="shared" si="107"/>
        <v>5.6022408963585435E-3</v>
      </c>
      <c r="P1003" s="170">
        <f t="shared" si="108"/>
        <v>357</v>
      </c>
      <c r="Q1003" s="171">
        <f t="shared" si="109"/>
        <v>355</v>
      </c>
      <c r="R1003" s="171">
        <f t="shared" si="110"/>
        <v>2</v>
      </c>
      <c r="S1003" s="187">
        <f t="shared" si="111"/>
        <v>5.6022408963585435E-3</v>
      </c>
      <c r="T1003" s="248"/>
    </row>
    <row r="1004" spans="1:20" x14ac:dyDescent="0.2">
      <c r="A1004" s="186" t="s">
        <v>421</v>
      </c>
      <c r="B1004" s="175" t="s">
        <v>550</v>
      </c>
      <c r="C1004" s="176" t="s">
        <v>202</v>
      </c>
      <c r="D1004" s="168"/>
      <c r="E1004" s="169"/>
      <c r="F1004" s="169"/>
      <c r="G1004" s="169"/>
      <c r="H1004" s="192" t="str">
        <f t="shared" si="105"/>
        <v/>
      </c>
      <c r="I1004" s="234">
        <v>909</v>
      </c>
      <c r="J1004" s="138">
        <v>604</v>
      </c>
      <c r="K1004" s="138">
        <v>303</v>
      </c>
      <c r="L1004" s="178">
        <f t="shared" si="106"/>
        <v>0.5016556291390728</v>
      </c>
      <c r="M1004" s="235">
        <v>1</v>
      </c>
      <c r="N1004" s="138">
        <v>301</v>
      </c>
      <c r="O1004" s="195">
        <f t="shared" si="107"/>
        <v>0.33222958057395141</v>
      </c>
      <c r="P1004" s="170">
        <f t="shared" si="108"/>
        <v>909</v>
      </c>
      <c r="Q1004" s="171">
        <f t="shared" si="109"/>
        <v>605</v>
      </c>
      <c r="R1004" s="171">
        <f t="shared" si="110"/>
        <v>301</v>
      </c>
      <c r="S1004" s="187">
        <f t="shared" si="111"/>
        <v>0.33222958057395141</v>
      </c>
      <c r="T1004" s="248"/>
    </row>
    <row r="1005" spans="1:20" x14ac:dyDescent="0.2">
      <c r="A1005" s="186" t="s">
        <v>421</v>
      </c>
      <c r="B1005" s="175" t="s">
        <v>206</v>
      </c>
      <c r="C1005" s="176" t="s">
        <v>484</v>
      </c>
      <c r="D1005" s="168"/>
      <c r="E1005" s="169"/>
      <c r="F1005" s="169"/>
      <c r="G1005" s="169"/>
      <c r="H1005" s="192" t="str">
        <f t="shared" si="105"/>
        <v/>
      </c>
      <c r="I1005" s="234">
        <v>62</v>
      </c>
      <c r="J1005" s="138">
        <v>50</v>
      </c>
      <c r="K1005" s="138">
        <v>46</v>
      </c>
      <c r="L1005" s="178">
        <f t="shared" si="106"/>
        <v>0.92</v>
      </c>
      <c r="M1005" s="235"/>
      <c r="N1005" s="138">
        <v>3</v>
      </c>
      <c r="O1005" s="195">
        <f t="shared" si="107"/>
        <v>5.6603773584905662E-2</v>
      </c>
      <c r="P1005" s="170">
        <f t="shared" si="108"/>
        <v>62</v>
      </c>
      <c r="Q1005" s="171">
        <f t="shared" si="109"/>
        <v>50</v>
      </c>
      <c r="R1005" s="171">
        <f t="shared" si="110"/>
        <v>3</v>
      </c>
      <c r="S1005" s="187">
        <f t="shared" si="111"/>
        <v>5.6603773584905662E-2</v>
      </c>
      <c r="T1005" s="248"/>
    </row>
    <row r="1006" spans="1:20" ht="29" x14ac:dyDescent="0.2">
      <c r="A1006" s="186" t="s">
        <v>421</v>
      </c>
      <c r="B1006" s="175" t="s">
        <v>209</v>
      </c>
      <c r="C1006" s="176" t="s">
        <v>210</v>
      </c>
      <c r="D1006" s="168"/>
      <c r="E1006" s="169"/>
      <c r="F1006" s="169"/>
      <c r="G1006" s="169"/>
      <c r="H1006" s="192" t="str">
        <f t="shared" si="105"/>
        <v/>
      </c>
      <c r="I1006" s="234">
        <v>242</v>
      </c>
      <c r="J1006" s="138">
        <v>169</v>
      </c>
      <c r="K1006" s="138">
        <v>86</v>
      </c>
      <c r="L1006" s="178">
        <f t="shared" si="106"/>
        <v>0.50887573964497046</v>
      </c>
      <c r="M1006" s="235"/>
      <c r="N1006" s="138">
        <v>73</v>
      </c>
      <c r="O1006" s="195">
        <f t="shared" si="107"/>
        <v>0.30165289256198347</v>
      </c>
      <c r="P1006" s="170">
        <f t="shared" si="108"/>
        <v>242</v>
      </c>
      <c r="Q1006" s="171">
        <f t="shared" si="109"/>
        <v>169</v>
      </c>
      <c r="R1006" s="171">
        <f t="shared" si="110"/>
        <v>73</v>
      </c>
      <c r="S1006" s="187">
        <f t="shared" si="111"/>
        <v>0.30165289256198347</v>
      </c>
      <c r="T1006" s="248"/>
    </row>
    <row r="1007" spans="1:20" x14ac:dyDescent="0.2">
      <c r="A1007" s="186" t="s">
        <v>421</v>
      </c>
      <c r="B1007" s="175" t="s">
        <v>212</v>
      </c>
      <c r="C1007" s="176" t="s">
        <v>214</v>
      </c>
      <c r="D1007" s="168"/>
      <c r="E1007" s="169"/>
      <c r="F1007" s="169"/>
      <c r="G1007" s="169"/>
      <c r="H1007" s="192" t="str">
        <f t="shared" si="105"/>
        <v/>
      </c>
      <c r="I1007" s="234">
        <v>813</v>
      </c>
      <c r="J1007" s="138">
        <v>696</v>
      </c>
      <c r="K1007" s="138">
        <v>560</v>
      </c>
      <c r="L1007" s="178">
        <f t="shared" si="106"/>
        <v>0.8045977011494253</v>
      </c>
      <c r="M1007" s="235">
        <v>8</v>
      </c>
      <c r="N1007" s="138">
        <v>107</v>
      </c>
      <c r="O1007" s="195">
        <f t="shared" si="107"/>
        <v>0.13193588162762021</v>
      </c>
      <c r="P1007" s="170">
        <f t="shared" si="108"/>
        <v>813</v>
      </c>
      <c r="Q1007" s="171">
        <f t="shared" si="109"/>
        <v>704</v>
      </c>
      <c r="R1007" s="171">
        <f t="shared" si="110"/>
        <v>107</v>
      </c>
      <c r="S1007" s="187">
        <f t="shared" si="111"/>
        <v>0.13193588162762021</v>
      </c>
      <c r="T1007" s="248"/>
    </row>
    <row r="1008" spans="1:20" x14ac:dyDescent="0.2">
      <c r="A1008" s="186" t="s">
        <v>421</v>
      </c>
      <c r="B1008" s="175" t="s">
        <v>217</v>
      </c>
      <c r="C1008" s="176" t="s">
        <v>223</v>
      </c>
      <c r="D1008" s="168"/>
      <c r="E1008" s="169"/>
      <c r="F1008" s="169"/>
      <c r="G1008" s="169"/>
      <c r="H1008" s="192" t="str">
        <f t="shared" si="105"/>
        <v/>
      </c>
      <c r="I1008" s="234">
        <v>123</v>
      </c>
      <c r="J1008" s="138">
        <v>122</v>
      </c>
      <c r="K1008" s="138">
        <v>72</v>
      </c>
      <c r="L1008" s="178">
        <f t="shared" si="106"/>
        <v>0.5901639344262295</v>
      </c>
      <c r="M1008" s="235">
        <v>1</v>
      </c>
      <c r="N1008" s="138">
        <v>1</v>
      </c>
      <c r="O1008" s="195">
        <f t="shared" si="107"/>
        <v>8.0645161290322578E-3</v>
      </c>
      <c r="P1008" s="170">
        <f t="shared" si="108"/>
        <v>123</v>
      </c>
      <c r="Q1008" s="171">
        <f t="shared" si="109"/>
        <v>123</v>
      </c>
      <c r="R1008" s="171">
        <f t="shared" si="110"/>
        <v>1</v>
      </c>
      <c r="S1008" s="187">
        <f t="shared" si="111"/>
        <v>8.0645161290322578E-3</v>
      </c>
      <c r="T1008" s="248"/>
    </row>
    <row r="1009" spans="1:20" x14ac:dyDescent="0.2">
      <c r="A1009" s="186" t="s">
        <v>421</v>
      </c>
      <c r="B1009" s="175" t="s">
        <v>224</v>
      </c>
      <c r="C1009" s="176" t="s">
        <v>225</v>
      </c>
      <c r="D1009" s="168"/>
      <c r="E1009" s="169"/>
      <c r="F1009" s="169"/>
      <c r="G1009" s="169"/>
      <c r="H1009" s="192" t="str">
        <f t="shared" si="105"/>
        <v/>
      </c>
      <c r="I1009" s="234">
        <v>4663</v>
      </c>
      <c r="J1009" s="138">
        <v>4389</v>
      </c>
      <c r="K1009" s="138">
        <v>3270</v>
      </c>
      <c r="L1009" s="178">
        <f t="shared" si="106"/>
        <v>0.74504442925495562</v>
      </c>
      <c r="M1009" s="235">
        <v>13</v>
      </c>
      <c r="N1009" s="138">
        <v>248</v>
      </c>
      <c r="O1009" s="195">
        <f t="shared" si="107"/>
        <v>5.3333333333333337E-2</v>
      </c>
      <c r="P1009" s="170">
        <f t="shared" si="108"/>
        <v>4663</v>
      </c>
      <c r="Q1009" s="171">
        <f t="shared" si="109"/>
        <v>4402</v>
      </c>
      <c r="R1009" s="171">
        <f t="shared" si="110"/>
        <v>248</v>
      </c>
      <c r="S1009" s="187">
        <f t="shared" si="111"/>
        <v>5.3333333333333337E-2</v>
      </c>
      <c r="T1009" s="248"/>
    </row>
    <row r="1010" spans="1:20" x14ac:dyDescent="0.2">
      <c r="A1010" s="186" t="s">
        <v>388</v>
      </c>
      <c r="B1010" s="175" t="s">
        <v>308</v>
      </c>
      <c r="C1010" s="176" t="s">
        <v>309</v>
      </c>
      <c r="D1010" s="168"/>
      <c r="E1010" s="169"/>
      <c r="F1010" s="169"/>
      <c r="G1010" s="169"/>
      <c r="H1010" s="192" t="str">
        <f t="shared" si="105"/>
        <v/>
      </c>
      <c r="I1010" s="234">
        <v>4307</v>
      </c>
      <c r="J1010" s="138">
        <v>3809</v>
      </c>
      <c r="K1010" s="138">
        <v>1304</v>
      </c>
      <c r="L1010" s="178">
        <f t="shared" si="106"/>
        <v>0.34234707272249937</v>
      </c>
      <c r="M1010" s="235">
        <v>0</v>
      </c>
      <c r="N1010" s="138">
        <v>286</v>
      </c>
      <c r="O1010" s="195">
        <f t="shared" si="107"/>
        <v>6.9841269841269843E-2</v>
      </c>
      <c r="P1010" s="170">
        <f t="shared" si="108"/>
        <v>4307</v>
      </c>
      <c r="Q1010" s="171">
        <f t="shared" si="109"/>
        <v>3809</v>
      </c>
      <c r="R1010" s="171">
        <f t="shared" si="110"/>
        <v>286</v>
      </c>
      <c r="S1010" s="187">
        <f t="shared" si="111"/>
        <v>6.9841269841269843E-2</v>
      </c>
      <c r="T1010" s="248"/>
    </row>
    <row r="1011" spans="1:20" x14ac:dyDescent="0.2">
      <c r="A1011" s="186" t="s">
        <v>388</v>
      </c>
      <c r="B1011" s="175" t="s">
        <v>8</v>
      </c>
      <c r="C1011" s="176" t="s">
        <v>9</v>
      </c>
      <c r="D1011" s="168"/>
      <c r="E1011" s="169"/>
      <c r="F1011" s="169"/>
      <c r="G1011" s="169"/>
      <c r="H1011" s="192" t="str">
        <f t="shared" si="105"/>
        <v/>
      </c>
      <c r="I1011" s="234">
        <v>0</v>
      </c>
      <c r="J1011" s="138">
        <v>0</v>
      </c>
      <c r="K1011" s="138">
        <v>0</v>
      </c>
      <c r="L1011" s="178" t="str">
        <f t="shared" si="106"/>
        <v/>
      </c>
      <c r="M1011" s="235">
        <v>0</v>
      </c>
      <c r="N1011" s="138">
        <v>0</v>
      </c>
      <c r="O1011" s="195" t="str">
        <f t="shared" si="107"/>
        <v/>
      </c>
      <c r="P1011" s="170" t="str">
        <f t="shared" si="108"/>
        <v/>
      </c>
      <c r="Q1011" s="171" t="str">
        <f t="shared" si="109"/>
        <v/>
      </c>
      <c r="R1011" s="171" t="str">
        <f t="shared" si="110"/>
        <v/>
      </c>
      <c r="S1011" s="187" t="str">
        <f t="shared" si="111"/>
        <v/>
      </c>
      <c r="T1011" s="248"/>
    </row>
    <row r="1012" spans="1:20" x14ac:dyDescent="0.2">
      <c r="A1012" s="186" t="s">
        <v>388</v>
      </c>
      <c r="B1012" s="175" t="s">
        <v>13</v>
      </c>
      <c r="C1012" s="176" t="s">
        <v>14</v>
      </c>
      <c r="D1012" s="168"/>
      <c r="E1012" s="169"/>
      <c r="F1012" s="169"/>
      <c r="G1012" s="169"/>
      <c r="H1012" s="192" t="str">
        <f t="shared" si="105"/>
        <v/>
      </c>
      <c r="I1012" s="234">
        <v>1243</v>
      </c>
      <c r="J1012" s="138">
        <v>1122</v>
      </c>
      <c r="K1012" s="138">
        <v>806</v>
      </c>
      <c r="L1012" s="178">
        <f t="shared" si="106"/>
        <v>0.71836007130124779</v>
      </c>
      <c r="M1012" s="235">
        <v>1</v>
      </c>
      <c r="N1012" s="138">
        <v>90</v>
      </c>
      <c r="O1012" s="195">
        <f t="shared" si="107"/>
        <v>7.4196207749381696E-2</v>
      </c>
      <c r="P1012" s="170">
        <f t="shared" si="108"/>
        <v>1243</v>
      </c>
      <c r="Q1012" s="171">
        <f t="shared" si="109"/>
        <v>1123</v>
      </c>
      <c r="R1012" s="171">
        <f t="shared" si="110"/>
        <v>90</v>
      </c>
      <c r="S1012" s="187">
        <f t="shared" si="111"/>
        <v>7.4196207749381696E-2</v>
      </c>
      <c r="T1012" s="248"/>
    </row>
    <row r="1013" spans="1:20" x14ac:dyDescent="0.2">
      <c r="A1013" s="186" t="s">
        <v>388</v>
      </c>
      <c r="B1013" s="175" t="s">
        <v>17</v>
      </c>
      <c r="C1013" s="176" t="s">
        <v>18</v>
      </c>
      <c r="D1013" s="168"/>
      <c r="E1013" s="169"/>
      <c r="F1013" s="169"/>
      <c r="G1013" s="169"/>
      <c r="H1013" s="192" t="str">
        <f t="shared" si="105"/>
        <v/>
      </c>
      <c r="I1013" s="234">
        <v>6061</v>
      </c>
      <c r="J1013" s="138">
        <v>6106</v>
      </c>
      <c r="K1013" s="138">
        <v>5882</v>
      </c>
      <c r="L1013" s="178">
        <f t="shared" si="106"/>
        <v>0.96331477235506058</v>
      </c>
      <c r="M1013" s="235">
        <v>13</v>
      </c>
      <c r="N1013" s="138">
        <v>12</v>
      </c>
      <c r="O1013" s="195">
        <f t="shared" si="107"/>
        <v>1.9572663513293099E-3</v>
      </c>
      <c r="P1013" s="170">
        <f t="shared" si="108"/>
        <v>6061</v>
      </c>
      <c r="Q1013" s="171">
        <f t="shared" si="109"/>
        <v>6119</v>
      </c>
      <c r="R1013" s="171">
        <f t="shared" si="110"/>
        <v>12</v>
      </c>
      <c r="S1013" s="187">
        <f t="shared" si="111"/>
        <v>1.9572663513293099E-3</v>
      </c>
      <c r="T1013" s="248"/>
    </row>
    <row r="1014" spans="1:20" x14ac:dyDescent="0.2">
      <c r="A1014" s="186" t="s">
        <v>388</v>
      </c>
      <c r="B1014" s="175" t="s">
        <v>26</v>
      </c>
      <c r="C1014" s="176" t="s">
        <v>28</v>
      </c>
      <c r="D1014" s="168"/>
      <c r="E1014" s="169"/>
      <c r="F1014" s="169"/>
      <c r="G1014" s="169"/>
      <c r="H1014" s="192" t="str">
        <f t="shared" si="105"/>
        <v/>
      </c>
      <c r="I1014" s="234">
        <v>0</v>
      </c>
      <c r="J1014" s="138">
        <v>0</v>
      </c>
      <c r="K1014" s="138">
        <v>0</v>
      </c>
      <c r="L1014" s="178" t="str">
        <f t="shared" si="106"/>
        <v/>
      </c>
      <c r="M1014" s="235">
        <v>0</v>
      </c>
      <c r="N1014" s="138">
        <v>0</v>
      </c>
      <c r="O1014" s="195" t="str">
        <f t="shared" si="107"/>
        <v/>
      </c>
      <c r="P1014" s="170" t="str">
        <f t="shared" si="108"/>
        <v/>
      </c>
      <c r="Q1014" s="171" t="str">
        <f t="shared" si="109"/>
        <v/>
      </c>
      <c r="R1014" s="171" t="str">
        <f t="shared" si="110"/>
        <v/>
      </c>
      <c r="S1014" s="187" t="str">
        <f t="shared" si="111"/>
        <v/>
      </c>
      <c r="T1014" s="248"/>
    </row>
    <row r="1015" spans="1:20" x14ac:dyDescent="0.2">
      <c r="A1015" s="186" t="s">
        <v>388</v>
      </c>
      <c r="B1015" s="175" t="s">
        <v>33</v>
      </c>
      <c r="C1015" s="176" t="s">
        <v>34</v>
      </c>
      <c r="D1015" s="168"/>
      <c r="E1015" s="169"/>
      <c r="F1015" s="169"/>
      <c r="G1015" s="169"/>
      <c r="H1015" s="192" t="str">
        <f t="shared" si="105"/>
        <v/>
      </c>
      <c r="I1015" s="234">
        <v>59</v>
      </c>
      <c r="J1015" s="138">
        <v>41</v>
      </c>
      <c r="K1015" s="138">
        <v>15</v>
      </c>
      <c r="L1015" s="178">
        <f t="shared" si="106"/>
        <v>0.36585365853658536</v>
      </c>
      <c r="M1015" s="235">
        <v>1</v>
      </c>
      <c r="N1015" s="138">
        <v>17</v>
      </c>
      <c r="O1015" s="195">
        <f t="shared" si="107"/>
        <v>0.28813559322033899</v>
      </c>
      <c r="P1015" s="170">
        <f t="shared" si="108"/>
        <v>59</v>
      </c>
      <c r="Q1015" s="171">
        <f t="shared" si="109"/>
        <v>42</v>
      </c>
      <c r="R1015" s="171">
        <f t="shared" si="110"/>
        <v>17</v>
      </c>
      <c r="S1015" s="187">
        <f t="shared" si="111"/>
        <v>0.28813559322033899</v>
      </c>
      <c r="T1015" s="248"/>
    </row>
    <row r="1016" spans="1:20" x14ac:dyDescent="0.2">
      <c r="A1016" s="186" t="s">
        <v>388</v>
      </c>
      <c r="B1016" s="175" t="s">
        <v>40</v>
      </c>
      <c r="C1016" s="176" t="s">
        <v>41</v>
      </c>
      <c r="D1016" s="168"/>
      <c r="E1016" s="169"/>
      <c r="F1016" s="169"/>
      <c r="G1016" s="169"/>
      <c r="H1016" s="192" t="str">
        <f t="shared" si="105"/>
        <v/>
      </c>
      <c r="I1016" s="234">
        <v>0</v>
      </c>
      <c r="J1016" s="138">
        <v>0</v>
      </c>
      <c r="K1016" s="138">
        <v>0</v>
      </c>
      <c r="L1016" s="178" t="str">
        <f t="shared" si="106"/>
        <v/>
      </c>
      <c r="M1016" s="235">
        <v>0</v>
      </c>
      <c r="N1016" s="138">
        <v>0</v>
      </c>
      <c r="O1016" s="195" t="str">
        <f t="shared" si="107"/>
        <v/>
      </c>
      <c r="P1016" s="170" t="str">
        <f t="shared" si="108"/>
        <v/>
      </c>
      <c r="Q1016" s="171" t="str">
        <f t="shared" si="109"/>
        <v/>
      </c>
      <c r="R1016" s="171" t="str">
        <f t="shared" si="110"/>
        <v/>
      </c>
      <c r="S1016" s="187" t="str">
        <f t="shared" si="111"/>
        <v/>
      </c>
      <c r="T1016" s="248"/>
    </row>
    <row r="1017" spans="1:20" x14ac:dyDescent="0.2">
      <c r="A1017" s="186" t="s">
        <v>388</v>
      </c>
      <c r="B1017" s="175" t="s">
        <v>63</v>
      </c>
      <c r="C1017" s="176" t="s">
        <v>64</v>
      </c>
      <c r="D1017" s="168"/>
      <c r="E1017" s="169"/>
      <c r="F1017" s="169"/>
      <c r="G1017" s="169"/>
      <c r="H1017" s="192" t="str">
        <f t="shared" si="105"/>
        <v/>
      </c>
      <c r="I1017" s="234">
        <v>389</v>
      </c>
      <c r="J1017" s="138">
        <v>294</v>
      </c>
      <c r="K1017" s="138">
        <v>142</v>
      </c>
      <c r="L1017" s="178">
        <f t="shared" si="106"/>
        <v>0.48299319727891155</v>
      </c>
      <c r="M1017" s="235">
        <v>3</v>
      </c>
      <c r="N1017" s="138">
        <v>91</v>
      </c>
      <c r="O1017" s="195">
        <f t="shared" si="107"/>
        <v>0.2345360824742268</v>
      </c>
      <c r="P1017" s="170">
        <f t="shared" si="108"/>
        <v>389</v>
      </c>
      <c r="Q1017" s="171">
        <f t="shared" si="109"/>
        <v>297</v>
      </c>
      <c r="R1017" s="171">
        <f t="shared" si="110"/>
        <v>91</v>
      </c>
      <c r="S1017" s="187">
        <f t="shared" si="111"/>
        <v>0.2345360824742268</v>
      </c>
      <c r="T1017" s="248"/>
    </row>
    <row r="1018" spans="1:20" x14ac:dyDescent="0.2">
      <c r="A1018" s="186" t="s">
        <v>388</v>
      </c>
      <c r="B1018" s="175" t="s">
        <v>74</v>
      </c>
      <c r="C1018" s="176" t="s">
        <v>75</v>
      </c>
      <c r="D1018" s="168"/>
      <c r="E1018" s="169"/>
      <c r="F1018" s="169"/>
      <c r="G1018" s="169"/>
      <c r="H1018" s="192" t="str">
        <f t="shared" si="105"/>
        <v/>
      </c>
      <c r="I1018" s="234">
        <v>143</v>
      </c>
      <c r="J1018" s="138">
        <v>135</v>
      </c>
      <c r="K1018" s="138">
        <v>133</v>
      </c>
      <c r="L1018" s="178">
        <f t="shared" si="106"/>
        <v>0.98518518518518516</v>
      </c>
      <c r="M1018" s="235">
        <v>0</v>
      </c>
      <c r="N1018" s="138">
        <v>4</v>
      </c>
      <c r="O1018" s="195">
        <f t="shared" si="107"/>
        <v>2.8776978417266189E-2</v>
      </c>
      <c r="P1018" s="170">
        <f t="shared" si="108"/>
        <v>143</v>
      </c>
      <c r="Q1018" s="171">
        <f t="shared" si="109"/>
        <v>135</v>
      </c>
      <c r="R1018" s="171">
        <f t="shared" si="110"/>
        <v>4</v>
      </c>
      <c r="S1018" s="187">
        <f t="shared" si="111"/>
        <v>2.8776978417266189E-2</v>
      </c>
      <c r="T1018" s="248"/>
    </row>
    <row r="1019" spans="1:20" x14ac:dyDescent="0.2">
      <c r="A1019" s="186" t="s">
        <v>388</v>
      </c>
      <c r="B1019" s="175" t="s">
        <v>90</v>
      </c>
      <c r="C1019" s="176" t="s">
        <v>91</v>
      </c>
      <c r="D1019" s="168"/>
      <c r="E1019" s="169"/>
      <c r="F1019" s="169"/>
      <c r="G1019" s="169"/>
      <c r="H1019" s="192" t="str">
        <f t="shared" si="105"/>
        <v/>
      </c>
      <c r="I1019" s="234">
        <v>985</v>
      </c>
      <c r="J1019" s="138">
        <v>573</v>
      </c>
      <c r="K1019" s="138">
        <v>385</v>
      </c>
      <c r="L1019" s="178">
        <f t="shared" si="106"/>
        <v>0.67190226876090753</v>
      </c>
      <c r="M1019" s="235">
        <v>1</v>
      </c>
      <c r="N1019" s="138">
        <v>405</v>
      </c>
      <c r="O1019" s="195">
        <f t="shared" si="107"/>
        <v>0.41368743615934628</v>
      </c>
      <c r="P1019" s="170">
        <f t="shared" si="108"/>
        <v>985</v>
      </c>
      <c r="Q1019" s="171">
        <f t="shared" si="109"/>
        <v>574</v>
      </c>
      <c r="R1019" s="171">
        <f t="shared" si="110"/>
        <v>405</v>
      </c>
      <c r="S1019" s="187">
        <f t="shared" si="111"/>
        <v>0.41368743615934628</v>
      </c>
      <c r="T1019" s="248"/>
    </row>
    <row r="1020" spans="1:20" x14ac:dyDescent="0.2">
      <c r="A1020" s="186" t="s">
        <v>388</v>
      </c>
      <c r="B1020" s="175" t="s">
        <v>101</v>
      </c>
      <c r="C1020" s="176" t="s">
        <v>102</v>
      </c>
      <c r="D1020" s="168"/>
      <c r="E1020" s="169"/>
      <c r="F1020" s="169"/>
      <c r="G1020" s="169"/>
      <c r="H1020" s="192" t="str">
        <f t="shared" si="105"/>
        <v/>
      </c>
      <c r="I1020" s="234">
        <v>163</v>
      </c>
      <c r="J1020" s="138">
        <v>163</v>
      </c>
      <c r="K1020" s="138">
        <v>115</v>
      </c>
      <c r="L1020" s="178">
        <f t="shared" si="106"/>
        <v>0.70552147239263807</v>
      </c>
      <c r="M1020" s="235">
        <v>0</v>
      </c>
      <c r="N1020" s="138">
        <v>0</v>
      </c>
      <c r="O1020" s="195">
        <f t="shared" si="107"/>
        <v>0</v>
      </c>
      <c r="P1020" s="170">
        <f t="shared" si="108"/>
        <v>163</v>
      </c>
      <c r="Q1020" s="171">
        <f t="shared" si="109"/>
        <v>163</v>
      </c>
      <c r="R1020" s="171" t="str">
        <f t="shared" si="110"/>
        <v/>
      </c>
      <c r="S1020" s="187" t="str">
        <f t="shared" si="111"/>
        <v/>
      </c>
      <c r="T1020" s="248"/>
    </row>
    <row r="1021" spans="1:20" x14ac:dyDescent="0.2">
      <c r="A1021" s="186" t="s">
        <v>388</v>
      </c>
      <c r="B1021" s="175" t="s">
        <v>103</v>
      </c>
      <c r="C1021" s="176" t="s">
        <v>104</v>
      </c>
      <c r="D1021" s="168"/>
      <c r="E1021" s="169"/>
      <c r="F1021" s="169"/>
      <c r="G1021" s="169"/>
      <c r="H1021" s="192" t="str">
        <f t="shared" si="105"/>
        <v/>
      </c>
      <c r="I1021" s="234">
        <v>23</v>
      </c>
      <c r="J1021" s="138">
        <v>22</v>
      </c>
      <c r="K1021" s="138">
        <v>8</v>
      </c>
      <c r="L1021" s="178">
        <f t="shared" si="106"/>
        <v>0.36363636363636365</v>
      </c>
      <c r="M1021" s="235">
        <v>4</v>
      </c>
      <c r="N1021" s="138">
        <v>0</v>
      </c>
      <c r="O1021" s="195">
        <f t="shared" si="107"/>
        <v>0</v>
      </c>
      <c r="P1021" s="170">
        <f t="shared" si="108"/>
        <v>23</v>
      </c>
      <c r="Q1021" s="171">
        <f t="shared" si="109"/>
        <v>26</v>
      </c>
      <c r="R1021" s="171" t="str">
        <f t="shared" si="110"/>
        <v/>
      </c>
      <c r="S1021" s="187" t="str">
        <f t="shared" si="111"/>
        <v/>
      </c>
      <c r="T1021" s="248"/>
    </row>
    <row r="1022" spans="1:20" x14ac:dyDescent="0.2">
      <c r="A1022" s="186" t="s">
        <v>388</v>
      </c>
      <c r="B1022" s="175" t="s">
        <v>108</v>
      </c>
      <c r="C1022" s="176" t="s">
        <v>109</v>
      </c>
      <c r="D1022" s="168"/>
      <c r="E1022" s="169"/>
      <c r="F1022" s="169"/>
      <c r="G1022" s="169"/>
      <c r="H1022" s="192" t="str">
        <f t="shared" si="105"/>
        <v/>
      </c>
      <c r="I1022" s="234">
        <v>27</v>
      </c>
      <c r="J1022" s="138">
        <v>8</v>
      </c>
      <c r="K1022" s="138">
        <v>5</v>
      </c>
      <c r="L1022" s="178">
        <f t="shared" si="106"/>
        <v>0.625</v>
      </c>
      <c r="M1022" s="235">
        <v>0</v>
      </c>
      <c r="N1022" s="138">
        <v>19</v>
      </c>
      <c r="O1022" s="195">
        <f t="shared" si="107"/>
        <v>0.70370370370370372</v>
      </c>
      <c r="P1022" s="170">
        <f t="shared" si="108"/>
        <v>27</v>
      </c>
      <c r="Q1022" s="171">
        <f t="shared" si="109"/>
        <v>8</v>
      </c>
      <c r="R1022" s="171">
        <f t="shared" si="110"/>
        <v>19</v>
      </c>
      <c r="S1022" s="187">
        <f t="shared" si="111"/>
        <v>0.70370370370370372</v>
      </c>
      <c r="T1022" s="248"/>
    </row>
    <row r="1023" spans="1:20" x14ac:dyDescent="0.2">
      <c r="A1023" s="186" t="s">
        <v>388</v>
      </c>
      <c r="B1023" s="175" t="s">
        <v>112</v>
      </c>
      <c r="C1023" s="176" t="s">
        <v>113</v>
      </c>
      <c r="D1023" s="168"/>
      <c r="E1023" s="169"/>
      <c r="F1023" s="169"/>
      <c r="G1023" s="169"/>
      <c r="H1023" s="192" t="str">
        <f t="shared" si="105"/>
        <v/>
      </c>
      <c r="I1023" s="234">
        <v>4752</v>
      </c>
      <c r="J1023" s="138">
        <v>4220</v>
      </c>
      <c r="K1023" s="138">
        <v>2365</v>
      </c>
      <c r="L1023" s="178">
        <f t="shared" si="106"/>
        <v>0.56042654028436023</v>
      </c>
      <c r="M1023" s="235">
        <v>0</v>
      </c>
      <c r="N1023" s="138">
        <v>419</v>
      </c>
      <c r="O1023" s="195">
        <f t="shared" si="107"/>
        <v>9.0321189911618888E-2</v>
      </c>
      <c r="P1023" s="170">
        <f t="shared" si="108"/>
        <v>4752</v>
      </c>
      <c r="Q1023" s="171">
        <f t="shared" si="109"/>
        <v>4220</v>
      </c>
      <c r="R1023" s="171">
        <f t="shared" si="110"/>
        <v>419</v>
      </c>
      <c r="S1023" s="187">
        <f t="shared" si="111"/>
        <v>9.0321189911618888E-2</v>
      </c>
      <c r="T1023" s="248"/>
    </row>
    <row r="1024" spans="1:20" ht="29" x14ac:dyDescent="0.2">
      <c r="A1024" s="186" t="s">
        <v>388</v>
      </c>
      <c r="B1024" s="175" t="s">
        <v>166</v>
      </c>
      <c r="C1024" s="176" t="s">
        <v>355</v>
      </c>
      <c r="D1024" s="168"/>
      <c r="E1024" s="169"/>
      <c r="F1024" s="169"/>
      <c r="G1024" s="169"/>
      <c r="H1024" s="192" t="str">
        <f t="shared" si="105"/>
        <v/>
      </c>
      <c r="I1024" s="234">
        <v>1886</v>
      </c>
      <c r="J1024" s="138">
        <v>1848</v>
      </c>
      <c r="K1024" s="138">
        <v>1664</v>
      </c>
      <c r="L1024" s="178">
        <f t="shared" si="106"/>
        <v>0.90043290043290047</v>
      </c>
      <c r="M1024" s="235">
        <v>0</v>
      </c>
      <c r="N1024" s="138">
        <v>31</v>
      </c>
      <c r="O1024" s="195">
        <f t="shared" si="107"/>
        <v>1.6498137307078234E-2</v>
      </c>
      <c r="P1024" s="170">
        <f t="shared" si="108"/>
        <v>1886</v>
      </c>
      <c r="Q1024" s="171">
        <f t="shared" si="109"/>
        <v>1848</v>
      </c>
      <c r="R1024" s="171">
        <f t="shared" si="110"/>
        <v>31</v>
      </c>
      <c r="S1024" s="187">
        <f t="shared" si="111"/>
        <v>1.6498137307078234E-2</v>
      </c>
      <c r="T1024" s="248"/>
    </row>
    <row r="1025" spans="1:20" ht="29" x14ac:dyDescent="0.2">
      <c r="A1025" s="186" t="s">
        <v>388</v>
      </c>
      <c r="B1025" s="175" t="s">
        <v>166</v>
      </c>
      <c r="C1025" s="176" t="s">
        <v>168</v>
      </c>
      <c r="D1025" s="168"/>
      <c r="E1025" s="169"/>
      <c r="F1025" s="169"/>
      <c r="G1025" s="169"/>
      <c r="H1025" s="192" t="str">
        <f t="shared" si="105"/>
        <v/>
      </c>
      <c r="I1025" s="234">
        <v>2187</v>
      </c>
      <c r="J1025" s="138">
        <v>2046</v>
      </c>
      <c r="K1025" s="138">
        <v>1818</v>
      </c>
      <c r="L1025" s="178">
        <f t="shared" si="106"/>
        <v>0.88856304985337242</v>
      </c>
      <c r="M1025" s="235">
        <v>4</v>
      </c>
      <c r="N1025" s="138">
        <v>116</v>
      </c>
      <c r="O1025" s="195">
        <f t="shared" si="107"/>
        <v>5.3554939981532781E-2</v>
      </c>
      <c r="P1025" s="170">
        <f t="shared" si="108"/>
        <v>2187</v>
      </c>
      <c r="Q1025" s="171">
        <f t="shared" si="109"/>
        <v>2050</v>
      </c>
      <c r="R1025" s="171">
        <f t="shared" si="110"/>
        <v>116</v>
      </c>
      <c r="S1025" s="187">
        <f t="shared" si="111"/>
        <v>5.3554939981532781E-2</v>
      </c>
      <c r="T1025" s="248"/>
    </row>
    <row r="1026" spans="1:20" ht="29" x14ac:dyDescent="0.2">
      <c r="A1026" s="186" t="s">
        <v>388</v>
      </c>
      <c r="B1026" s="175" t="s">
        <v>166</v>
      </c>
      <c r="C1026" s="176" t="s">
        <v>356</v>
      </c>
      <c r="D1026" s="168"/>
      <c r="E1026" s="169"/>
      <c r="F1026" s="169"/>
      <c r="G1026" s="169"/>
      <c r="H1026" s="192" t="str">
        <f t="shared" ref="H1026:H1089" si="112">IF((E1026+G1026)&lt;&gt;0,G1026/(E1026+G1026),"")</f>
        <v/>
      </c>
      <c r="I1026" s="234">
        <v>318</v>
      </c>
      <c r="J1026" s="138">
        <v>317</v>
      </c>
      <c r="K1026" s="138">
        <v>316</v>
      </c>
      <c r="L1026" s="178">
        <f t="shared" ref="L1026:L1089" si="113">IF(J1026&lt;&gt;0,K1026/J1026,"")</f>
        <v>0.99684542586750791</v>
      </c>
      <c r="M1026" s="235">
        <v>0</v>
      </c>
      <c r="N1026" s="138">
        <v>0</v>
      </c>
      <c r="O1026" s="195">
        <f t="shared" ref="O1026:O1089" si="114">IF((J1026+M1026+N1026)&lt;&gt;0,N1026/(J1026+M1026+N1026),"")</f>
        <v>0</v>
      </c>
      <c r="P1026" s="170">
        <f t="shared" ref="P1026:P1089" si="115">IF(SUM(D1026,I1026)&gt;0,SUM(D1026,I1026),"")</f>
        <v>318</v>
      </c>
      <c r="Q1026" s="171">
        <f t="shared" ref="Q1026:Q1089" si="116">IF(SUM(E1026,J1026, M1026)&gt;0,SUM(E1026,J1026, M1026),"")</f>
        <v>317</v>
      </c>
      <c r="R1026" s="171" t="str">
        <f t="shared" ref="R1026:R1089" si="117">IF(SUM(G1026,N1026)&gt;0,SUM(G1026,N1026),"")</f>
        <v/>
      </c>
      <c r="S1026" s="187" t="str">
        <f t="shared" ref="S1026:S1089" si="118">IFERROR(IF((Q1026+R1026)&lt;&gt;0,R1026/(Q1026+R1026),""),"")</f>
        <v/>
      </c>
      <c r="T1026" s="248"/>
    </row>
    <row r="1027" spans="1:20" ht="29" x14ac:dyDescent="0.2">
      <c r="A1027" s="186" t="s">
        <v>388</v>
      </c>
      <c r="B1027" s="175" t="s">
        <v>166</v>
      </c>
      <c r="C1027" s="176" t="s">
        <v>167</v>
      </c>
      <c r="D1027" s="168"/>
      <c r="E1027" s="169"/>
      <c r="F1027" s="169"/>
      <c r="G1027" s="169"/>
      <c r="H1027" s="192" t="str">
        <f t="shared" si="112"/>
        <v/>
      </c>
      <c r="I1027" s="234">
        <v>341</v>
      </c>
      <c r="J1027" s="138">
        <v>336</v>
      </c>
      <c r="K1027" s="138">
        <v>330</v>
      </c>
      <c r="L1027" s="178">
        <f t="shared" si="113"/>
        <v>0.9821428571428571</v>
      </c>
      <c r="M1027" s="235">
        <v>1</v>
      </c>
      <c r="N1027" s="138">
        <v>8</v>
      </c>
      <c r="O1027" s="195">
        <f t="shared" si="114"/>
        <v>2.318840579710145E-2</v>
      </c>
      <c r="P1027" s="170">
        <f t="shared" si="115"/>
        <v>341</v>
      </c>
      <c r="Q1027" s="171">
        <f t="shared" si="116"/>
        <v>337</v>
      </c>
      <c r="R1027" s="171">
        <f t="shared" si="117"/>
        <v>8</v>
      </c>
      <c r="S1027" s="187">
        <f t="shared" si="118"/>
        <v>2.318840579710145E-2</v>
      </c>
      <c r="T1027" s="248"/>
    </row>
    <row r="1028" spans="1:20" x14ac:dyDescent="0.2">
      <c r="A1028" s="186" t="s">
        <v>388</v>
      </c>
      <c r="B1028" s="175" t="s">
        <v>180</v>
      </c>
      <c r="C1028" s="176" t="s">
        <v>182</v>
      </c>
      <c r="D1028" s="168"/>
      <c r="E1028" s="169"/>
      <c r="F1028" s="169"/>
      <c r="G1028" s="169"/>
      <c r="H1028" s="192" t="str">
        <f t="shared" si="112"/>
        <v/>
      </c>
      <c r="I1028" s="234">
        <v>194</v>
      </c>
      <c r="J1028" s="138">
        <v>184</v>
      </c>
      <c r="K1028" s="138">
        <v>182</v>
      </c>
      <c r="L1028" s="178">
        <f t="shared" si="113"/>
        <v>0.98913043478260865</v>
      </c>
      <c r="M1028" s="235">
        <v>0</v>
      </c>
      <c r="N1028" s="138">
        <v>7</v>
      </c>
      <c r="O1028" s="195">
        <f t="shared" si="114"/>
        <v>3.6649214659685861E-2</v>
      </c>
      <c r="P1028" s="170">
        <f t="shared" si="115"/>
        <v>194</v>
      </c>
      <c r="Q1028" s="171">
        <f t="shared" si="116"/>
        <v>184</v>
      </c>
      <c r="R1028" s="171">
        <f t="shared" si="117"/>
        <v>7</v>
      </c>
      <c r="S1028" s="187">
        <f t="shared" si="118"/>
        <v>3.6649214659685861E-2</v>
      </c>
      <c r="T1028" s="248"/>
    </row>
    <row r="1029" spans="1:20" x14ac:dyDescent="0.2">
      <c r="A1029" s="186" t="s">
        <v>388</v>
      </c>
      <c r="B1029" s="175" t="s">
        <v>536</v>
      </c>
      <c r="C1029" s="176" t="s">
        <v>116</v>
      </c>
      <c r="D1029" s="168"/>
      <c r="E1029" s="169"/>
      <c r="F1029" s="169"/>
      <c r="G1029" s="169"/>
      <c r="H1029" s="192" t="str">
        <f t="shared" si="112"/>
        <v/>
      </c>
      <c r="I1029" s="234">
        <v>11</v>
      </c>
      <c r="J1029" s="138">
        <v>3</v>
      </c>
      <c r="K1029" s="138">
        <v>0</v>
      </c>
      <c r="L1029" s="178">
        <f t="shared" si="113"/>
        <v>0</v>
      </c>
      <c r="M1029" s="235">
        <v>0</v>
      </c>
      <c r="N1029" s="138">
        <v>7</v>
      </c>
      <c r="O1029" s="195">
        <f t="shared" si="114"/>
        <v>0.7</v>
      </c>
      <c r="P1029" s="170">
        <f t="shared" si="115"/>
        <v>11</v>
      </c>
      <c r="Q1029" s="171">
        <f t="shared" si="116"/>
        <v>3</v>
      </c>
      <c r="R1029" s="171">
        <f t="shared" si="117"/>
        <v>7</v>
      </c>
      <c r="S1029" s="187">
        <f t="shared" si="118"/>
        <v>0.7</v>
      </c>
      <c r="T1029" s="248"/>
    </row>
    <row r="1030" spans="1:20" x14ac:dyDescent="0.2">
      <c r="A1030" s="186" t="s">
        <v>388</v>
      </c>
      <c r="B1030" s="175" t="s">
        <v>550</v>
      </c>
      <c r="C1030" s="176" t="s">
        <v>202</v>
      </c>
      <c r="D1030" s="168"/>
      <c r="E1030" s="169"/>
      <c r="F1030" s="169"/>
      <c r="G1030" s="169"/>
      <c r="H1030" s="192" t="str">
        <f t="shared" si="112"/>
        <v/>
      </c>
      <c r="I1030" s="234">
        <v>1680</v>
      </c>
      <c r="J1030" s="138">
        <v>1222</v>
      </c>
      <c r="K1030" s="138">
        <v>656</v>
      </c>
      <c r="L1030" s="178">
        <f t="shared" si="113"/>
        <v>0.53682487725040917</v>
      </c>
      <c r="M1030" s="235">
        <v>13</v>
      </c>
      <c r="N1030" s="138">
        <v>403</v>
      </c>
      <c r="O1030" s="195">
        <f t="shared" si="114"/>
        <v>0.24603174603174602</v>
      </c>
      <c r="P1030" s="170">
        <f t="shared" si="115"/>
        <v>1680</v>
      </c>
      <c r="Q1030" s="171">
        <f t="shared" si="116"/>
        <v>1235</v>
      </c>
      <c r="R1030" s="171">
        <f t="shared" si="117"/>
        <v>403</v>
      </c>
      <c r="S1030" s="187">
        <f t="shared" si="118"/>
        <v>0.24603174603174602</v>
      </c>
      <c r="T1030" s="248"/>
    </row>
    <row r="1031" spans="1:20" x14ac:dyDescent="0.2">
      <c r="A1031" s="186" t="s">
        <v>388</v>
      </c>
      <c r="B1031" s="175" t="s">
        <v>206</v>
      </c>
      <c r="C1031" s="176" t="s">
        <v>484</v>
      </c>
      <c r="D1031" s="168"/>
      <c r="E1031" s="169"/>
      <c r="F1031" s="169"/>
      <c r="G1031" s="169"/>
      <c r="H1031" s="192" t="str">
        <f t="shared" si="112"/>
        <v/>
      </c>
      <c r="I1031" s="234">
        <v>41</v>
      </c>
      <c r="J1031" s="138">
        <v>26</v>
      </c>
      <c r="K1031" s="138">
        <v>21</v>
      </c>
      <c r="L1031" s="178">
        <f t="shared" si="113"/>
        <v>0.80769230769230771</v>
      </c>
      <c r="M1031" s="235">
        <v>0</v>
      </c>
      <c r="N1031" s="138">
        <v>10</v>
      </c>
      <c r="O1031" s="195">
        <f t="shared" si="114"/>
        <v>0.27777777777777779</v>
      </c>
      <c r="P1031" s="170">
        <f t="shared" si="115"/>
        <v>41</v>
      </c>
      <c r="Q1031" s="171">
        <f t="shared" si="116"/>
        <v>26</v>
      </c>
      <c r="R1031" s="171">
        <f t="shared" si="117"/>
        <v>10</v>
      </c>
      <c r="S1031" s="187">
        <f t="shared" si="118"/>
        <v>0.27777777777777779</v>
      </c>
      <c r="T1031" s="248"/>
    </row>
    <row r="1032" spans="1:20" ht="29" x14ac:dyDescent="0.2">
      <c r="A1032" s="186" t="s">
        <v>388</v>
      </c>
      <c r="B1032" s="175" t="s">
        <v>209</v>
      </c>
      <c r="C1032" s="176" t="s">
        <v>210</v>
      </c>
      <c r="D1032" s="168"/>
      <c r="E1032" s="169"/>
      <c r="F1032" s="169"/>
      <c r="G1032" s="169"/>
      <c r="H1032" s="192" t="str">
        <f t="shared" si="112"/>
        <v/>
      </c>
      <c r="I1032" s="234">
        <v>301</v>
      </c>
      <c r="J1032" s="138">
        <v>232</v>
      </c>
      <c r="K1032" s="138">
        <v>123</v>
      </c>
      <c r="L1032" s="178">
        <f t="shared" si="113"/>
        <v>0.53017241379310343</v>
      </c>
      <c r="M1032" s="235">
        <v>1</v>
      </c>
      <c r="N1032" s="138">
        <v>67</v>
      </c>
      <c r="O1032" s="195">
        <f t="shared" si="114"/>
        <v>0.22333333333333333</v>
      </c>
      <c r="P1032" s="170">
        <f t="shared" si="115"/>
        <v>301</v>
      </c>
      <c r="Q1032" s="171">
        <f t="shared" si="116"/>
        <v>233</v>
      </c>
      <c r="R1032" s="171">
        <f t="shared" si="117"/>
        <v>67</v>
      </c>
      <c r="S1032" s="187">
        <f t="shared" si="118"/>
        <v>0.22333333333333333</v>
      </c>
      <c r="T1032" s="248"/>
    </row>
    <row r="1033" spans="1:20" x14ac:dyDescent="0.2">
      <c r="A1033" s="186" t="s">
        <v>388</v>
      </c>
      <c r="B1033" s="175" t="s">
        <v>212</v>
      </c>
      <c r="C1033" s="176" t="s">
        <v>214</v>
      </c>
      <c r="D1033" s="168"/>
      <c r="E1033" s="169"/>
      <c r="F1033" s="169"/>
      <c r="G1033" s="169"/>
      <c r="H1033" s="192" t="str">
        <f t="shared" si="112"/>
        <v/>
      </c>
      <c r="I1033" s="234">
        <v>1222</v>
      </c>
      <c r="J1033" s="138">
        <v>1174</v>
      </c>
      <c r="K1033" s="138">
        <v>920</v>
      </c>
      <c r="L1033" s="178">
        <f t="shared" si="113"/>
        <v>0.78364565587734247</v>
      </c>
      <c r="M1033" s="235">
        <v>3</v>
      </c>
      <c r="N1033" s="138">
        <v>42</v>
      </c>
      <c r="O1033" s="195">
        <f t="shared" si="114"/>
        <v>3.4454470877768664E-2</v>
      </c>
      <c r="P1033" s="170">
        <f t="shared" si="115"/>
        <v>1222</v>
      </c>
      <c r="Q1033" s="171">
        <f t="shared" si="116"/>
        <v>1177</v>
      </c>
      <c r="R1033" s="171">
        <f t="shared" si="117"/>
        <v>42</v>
      </c>
      <c r="S1033" s="187">
        <f t="shared" si="118"/>
        <v>3.4454470877768664E-2</v>
      </c>
      <c r="T1033" s="248"/>
    </row>
    <row r="1034" spans="1:20" x14ac:dyDescent="0.2">
      <c r="A1034" s="186" t="s">
        <v>388</v>
      </c>
      <c r="B1034" s="175" t="s">
        <v>217</v>
      </c>
      <c r="C1034" s="176" t="s">
        <v>218</v>
      </c>
      <c r="D1034" s="168"/>
      <c r="E1034" s="169"/>
      <c r="F1034" s="169"/>
      <c r="G1034" s="169"/>
      <c r="H1034" s="192" t="str">
        <f t="shared" si="112"/>
        <v/>
      </c>
      <c r="I1034" s="234">
        <v>223</v>
      </c>
      <c r="J1034" s="138">
        <v>209</v>
      </c>
      <c r="K1034" s="138">
        <v>77</v>
      </c>
      <c r="L1034" s="178">
        <f t="shared" si="113"/>
        <v>0.36842105263157893</v>
      </c>
      <c r="M1034" s="235">
        <v>3</v>
      </c>
      <c r="N1034" s="138">
        <v>3</v>
      </c>
      <c r="O1034" s="195">
        <f t="shared" si="114"/>
        <v>1.3953488372093023E-2</v>
      </c>
      <c r="P1034" s="170">
        <f t="shared" si="115"/>
        <v>223</v>
      </c>
      <c r="Q1034" s="171">
        <f t="shared" si="116"/>
        <v>212</v>
      </c>
      <c r="R1034" s="171">
        <f t="shared" si="117"/>
        <v>3</v>
      </c>
      <c r="S1034" s="187">
        <f t="shared" si="118"/>
        <v>1.3953488372093023E-2</v>
      </c>
      <c r="T1034" s="248"/>
    </row>
    <row r="1035" spans="1:20" x14ac:dyDescent="0.2">
      <c r="A1035" s="186" t="s">
        <v>420</v>
      </c>
      <c r="B1035" s="175" t="s">
        <v>11</v>
      </c>
      <c r="C1035" s="176" t="s">
        <v>12</v>
      </c>
      <c r="D1035" s="168"/>
      <c r="E1035" s="169"/>
      <c r="F1035" s="169"/>
      <c r="G1035" s="169"/>
      <c r="H1035" s="192" t="str">
        <f t="shared" si="112"/>
        <v/>
      </c>
      <c r="I1035" s="234">
        <v>5</v>
      </c>
      <c r="J1035" s="138">
        <v>4</v>
      </c>
      <c r="K1035" s="138">
        <v>4</v>
      </c>
      <c r="L1035" s="178">
        <f t="shared" si="113"/>
        <v>1</v>
      </c>
      <c r="M1035" s="235">
        <v>1</v>
      </c>
      <c r="N1035" s="138"/>
      <c r="O1035" s="195">
        <f t="shared" si="114"/>
        <v>0</v>
      </c>
      <c r="P1035" s="170">
        <f t="shared" si="115"/>
        <v>5</v>
      </c>
      <c r="Q1035" s="171">
        <f t="shared" si="116"/>
        <v>5</v>
      </c>
      <c r="R1035" s="171" t="str">
        <f t="shared" si="117"/>
        <v/>
      </c>
      <c r="S1035" s="187" t="str">
        <f t="shared" si="118"/>
        <v/>
      </c>
      <c r="T1035" s="248"/>
    </row>
    <row r="1036" spans="1:20" x14ac:dyDescent="0.2">
      <c r="A1036" s="186" t="s">
        <v>420</v>
      </c>
      <c r="B1036" s="175" t="s">
        <v>19</v>
      </c>
      <c r="C1036" s="176" t="s">
        <v>20</v>
      </c>
      <c r="D1036" s="168"/>
      <c r="E1036" s="169"/>
      <c r="F1036" s="169"/>
      <c r="G1036" s="169"/>
      <c r="H1036" s="192" t="str">
        <f t="shared" si="112"/>
        <v/>
      </c>
      <c r="I1036" s="234">
        <v>3</v>
      </c>
      <c r="J1036" s="138">
        <v>3</v>
      </c>
      <c r="K1036" s="138">
        <v>3</v>
      </c>
      <c r="L1036" s="178">
        <f t="shared" si="113"/>
        <v>1</v>
      </c>
      <c r="M1036" s="235"/>
      <c r="N1036" s="138"/>
      <c r="O1036" s="195">
        <f t="shared" si="114"/>
        <v>0</v>
      </c>
      <c r="P1036" s="170">
        <f t="shared" si="115"/>
        <v>3</v>
      </c>
      <c r="Q1036" s="171">
        <f t="shared" si="116"/>
        <v>3</v>
      </c>
      <c r="R1036" s="171" t="str">
        <f t="shared" si="117"/>
        <v/>
      </c>
      <c r="S1036" s="187" t="str">
        <f t="shared" si="118"/>
        <v/>
      </c>
      <c r="T1036" s="248"/>
    </row>
    <row r="1037" spans="1:20" x14ac:dyDescent="0.2">
      <c r="A1037" s="186" t="s">
        <v>420</v>
      </c>
      <c r="B1037" s="175" t="s">
        <v>40</v>
      </c>
      <c r="C1037" s="176" t="s">
        <v>41</v>
      </c>
      <c r="D1037" s="168"/>
      <c r="E1037" s="169"/>
      <c r="F1037" s="169"/>
      <c r="G1037" s="169"/>
      <c r="H1037" s="192" t="str">
        <f t="shared" si="112"/>
        <v/>
      </c>
      <c r="I1037" s="234">
        <v>76</v>
      </c>
      <c r="J1037" s="138">
        <v>64</v>
      </c>
      <c r="K1037" s="138">
        <v>39</v>
      </c>
      <c r="L1037" s="178">
        <f t="shared" si="113"/>
        <v>0.609375</v>
      </c>
      <c r="M1037" s="235"/>
      <c r="N1037" s="138">
        <v>3</v>
      </c>
      <c r="O1037" s="195">
        <f t="shared" si="114"/>
        <v>4.4776119402985072E-2</v>
      </c>
      <c r="P1037" s="170">
        <f t="shared" si="115"/>
        <v>76</v>
      </c>
      <c r="Q1037" s="171">
        <f t="shared" si="116"/>
        <v>64</v>
      </c>
      <c r="R1037" s="171">
        <f t="shared" si="117"/>
        <v>3</v>
      </c>
      <c r="S1037" s="187">
        <f t="shared" si="118"/>
        <v>4.4776119402985072E-2</v>
      </c>
      <c r="T1037" s="248"/>
    </row>
    <row r="1038" spans="1:20" x14ac:dyDescent="0.2">
      <c r="A1038" s="186" t="s">
        <v>420</v>
      </c>
      <c r="B1038" s="175" t="s">
        <v>40</v>
      </c>
      <c r="C1038" s="176" t="s">
        <v>44</v>
      </c>
      <c r="D1038" s="168"/>
      <c r="E1038" s="169"/>
      <c r="F1038" s="169"/>
      <c r="G1038" s="169"/>
      <c r="H1038" s="192" t="str">
        <f t="shared" si="112"/>
        <v/>
      </c>
      <c r="I1038" s="234">
        <v>89</v>
      </c>
      <c r="J1038" s="138">
        <v>78</v>
      </c>
      <c r="K1038" s="138">
        <v>37</v>
      </c>
      <c r="L1038" s="178">
        <f t="shared" si="113"/>
        <v>0.47435897435897434</v>
      </c>
      <c r="M1038" s="235"/>
      <c r="N1038" s="138">
        <v>5</v>
      </c>
      <c r="O1038" s="195">
        <f t="shared" si="114"/>
        <v>6.0240963855421686E-2</v>
      </c>
      <c r="P1038" s="170">
        <f t="shared" si="115"/>
        <v>89</v>
      </c>
      <c r="Q1038" s="171">
        <f t="shared" si="116"/>
        <v>78</v>
      </c>
      <c r="R1038" s="171">
        <f t="shared" si="117"/>
        <v>5</v>
      </c>
      <c r="S1038" s="187">
        <f t="shared" si="118"/>
        <v>6.0240963855421686E-2</v>
      </c>
      <c r="T1038" s="248"/>
    </row>
    <row r="1039" spans="1:20" x14ac:dyDescent="0.2">
      <c r="A1039" s="186" t="s">
        <v>420</v>
      </c>
      <c r="B1039" s="175" t="s">
        <v>59</v>
      </c>
      <c r="C1039" s="176" t="s">
        <v>266</v>
      </c>
      <c r="D1039" s="168"/>
      <c r="E1039" s="169"/>
      <c r="F1039" s="169"/>
      <c r="G1039" s="169"/>
      <c r="H1039" s="192" t="str">
        <f t="shared" si="112"/>
        <v/>
      </c>
      <c r="I1039" s="234">
        <v>3</v>
      </c>
      <c r="J1039" s="138">
        <v>3</v>
      </c>
      <c r="K1039" s="138">
        <v>3</v>
      </c>
      <c r="L1039" s="178">
        <f t="shared" si="113"/>
        <v>1</v>
      </c>
      <c r="M1039" s="235"/>
      <c r="N1039" s="138"/>
      <c r="O1039" s="195">
        <f t="shared" si="114"/>
        <v>0</v>
      </c>
      <c r="P1039" s="170">
        <f t="shared" si="115"/>
        <v>3</v>
      </c>
      <c r="Q1039" s="171">
        <f t="shared" si="116"/>
        <v>3</v>
      </c>
      <c r="R1039" s="171" t="str">
        <f t="shared" si="117"/>
        <v/>
      </c>
      <c r="S1039" s="187" t="str">
        <f t="shared" si="118"/>
        <v/>
      </c>
      <c r="T1039" s="248"/>
    </row>
    <row r="1040" spans="1:20" x14ac:dyDescent="0.2">
      <c r="A1040" s="186" t="s">
        <v>420</v>
      </c>
      <c r="B1040" s="175" t="s">
        <v>72</v>
      </c>
      <c r="C1040" s="176" t="s">
        <v>244</v>
      </c>
      <c r="D1040" s="168"/>
      <c r="E1040" s="169"/>
      <c r="F1040" s="169"/>
      <c r="G1040" s="169"/>
      <c r="H1040" s="192" t="str">
        <f t="shared" si="112"/>
        <v/>
      </c>
      <c r="I1040" s="234">
        <v>1</v>
      </c>
      <c r="J1040" s="138">
        <v>1</v>
      </c>
      <c r="K1040" s="138">
        <v>1</v>
      </c>
      <c r="L1040" s="178">
        <f t="shared" si="113"/>
        <v>1</v>
      </c>
      <c r="M1040" s="235"/>
      <c r="N1040" s="138"/>
      <c r="O1040" s="195">
        <f t="shared" si="114"/>
        <v>0</v>
      </c>
      <c r="P1040" s="170">
        <f t="shared" si="115"/>
        <v>1</v>
      </c>
      <c r="Q1040" s="171">
        <f t="shared" si="116"/>
        <v>1</v>
      </c>
      <c r="R1040" s="171" t="str">
        <f t="shared" si="117"/>
        <v/>
      </c>
      <c r="S1040" s="187" t="str">
        <f t="shared" si="118"/>
        <v/>
      </c>
      <c r="T1040" s="248"/>
    </row>
    <row r="1041" spans="1:20" x14ac:dyDescent="0.2">
      <c r="A1041" s="186" t="s">
        <v>420</v>
      </c>
      <c r="B1041" s="175" t="s">
        <v>81</v>
      </c>
      <c r="C1041" s="176" t="s">
        <v>82</v>
      </c>
      <c r="D1041" s="168"/>
      <c r="E1041" s="169"/>
      <c r="F1041" s="169"/>
      <c r="G1041" s="169"/>
      <c r="H1041" s="192" t="str">
        <f t="shared" si="112"/>
        <v/>
      </c>
      <c r="I1041" s="234">
        <v>2</v>
      </c>
      <c r="J1041" s="138">
        <v>1</v>
      </c>
      <c r="K1041" s="138"/>
      <c r="L1041" s="178">
        <f t="shared" si="113"/>
        <v>0</v>
      </c>
      <c r="M1041" s="235">
        <v>1</v>
      </c>
      <c r="N1041" s="138"/>
      <c r="O1041" s="195">
        <f t="shared" si="114"/>
        <v>0</v>
      </c>
      <c r="P1041" s="170">
        <f t="shared" si="115"/>
        <v>2</v>
      </c>
      <c r="Q1041" s="171">
        <f t="shared" si="116"/>
        <v>2</v>
      </c>
      <c r="R1041" s="171" t="str">
        <f t="shared" si="117"/>
        <v/>
      </c>
      <c r="S1041" s="187" t="str">
        <f t="shared" si="118"/>
        <v/>
      </c>
      <c r="T1041" s="248"/>
    </row>
    <row r="1042" spans="1:20" x14ac:dyDescent="0.2">
      <c r="A1042" s="186" t="s">
        <v>420</v>
      </c>
      <c r="B1042" s="175" t="s">
        <v>90</v>
      </c>
      <c r="C1042" s="176" t="s">
        <v>91</v>
      </c>
      <c r="D1042" s="168"/>
      <c r="E1042" s="169"/>
      <c r="F1042" s="169"/>
      <c r="G1042" s="169"/>
      <c r="H1042" s="192" t="str">
        <f t="shared" si="112"/>
        <v/>
      </c>
      <c r="I1042" s="234">
        <v>2268</v>
      </c>
      <c r="J1042" s="138">
        <v>1896</v>
      </c>
      <c r="K1042" s="138">
        <v>990</v>
      </c>
      <c r="L1042" s="178">
        <f t="shared" si="113"/>
        <v>0.52215189873417722</v>
      </c>
      <c r="M1042" s="235"/>
      <c r="N1042" s="138">
        <v>344</v>
      </c>
      <c r="O1042" s="195">
        <f t="shared" si="114"/>
        <v>0.15357142857142858</v>
      </c>
      <c r="P1042" s="170">
        <f t="shared" si="115"/>
        <v>2268</v>
      </c>
      <c r="Q1042" s="171">
        <f t="shared" si="116"/>
        <v>1896</v>
      </c>
      <c r="R1042" s="171">
        <f t="shared" si="117"/>
        <v>344</v>
      </c>
      <c r="S1042" s="187">
        <f t="shared" si="118"/>
        <v>0.15357142857142858</v>
      </c>
      <c r="T1042" s="248"/>
    </row>
    <row r="1043" spans="1:20" x14ac:dyDescent="0.2">
      <c r="A1043" s="186" t="s">
        <v>420</v>
      </c>
      <c r="B1043" s="175" t="s">
        <v>105</v>
      </c>
      <c r="C1043" s="176" t="s">
        <v>284</v>
      </c>
      <c r="D1043" s="168"/>
      <c r="E1043" s="169"/>
      <c r="F1043" s="169"/>
      <c r="G1043" s="169"/>
      <c r="H1043" s="192" t="str">
        <f t="shared" si="112"/>
        <v/>
      </c>
      <c r="I1043" s="234">
        <v>32</v>
      </c>
      <c r="J1043" s="138">
        <v>23</v>
      </c>
      <c r="K1043" s="138">
        <v>12</v>
      </c>
      <c r="L1043" s="178">
        <f t="shared" si="113"/>
        <v>0.52173913043478259</v>
      </c>
      <c r="M1043" s="235">
        <v>8</v>
      </c>
      <c r="N1043" s="138"/>
      <c r="O1043" s="195">
        <f t="shared" si="114"/>
        <v>0</v>
      </c>
      <c r="P1043" s="170">
        <f t="shared" si="115"/>
        <v>32</v>
      </c>
      <c r="Q1043" s="171">
        <f t="shared" si="116"/>
        <v>31</v>
      </c>
      <c r="R1043" s="171" t="str">
        <f t="shared" si="117"/>
        <v/>
      </c>
      <c r="S1043" s="187" t="str">
        <f t="shared" si="118"/>
        <v/>
      </c>
      <c r="T1043" s="248"/>
    </row>
    <row r="1044" spans="1:20" x14ac:dyDescent="0.2">
      <c r="A1044" s="186" t="s">
        <v>420</v>
      </c>
      <c r="B1044" s="175" t="s">
        <v>108</v>
      </c>
      <c r="C1044" s="176" t="s">
        <v>109</v>
      </c>
      <c r="D1044" s="168"/>
      <c r="E1044" s="169"/>
      <c r="F1044" s="169"/>
      <c r="G1044" s="169"/>
      <c r="H1044" s="192" t="str">
        <f t="shared" si="112"/>
        <v/>
      </c>
      <c r="I1044" s="234">
        <v>35</v>
      </c>
      <c r="J1044" s="138">
        <v>34</v>
      </c>
      <c r="K1044" s="138">
        <v>9</v>
      </c>
      <c r="L1044" s="178">
        <f t="shared" si="113"/>
        <v>0.26470588235294118</v>
      </c>
      <c r="M1044" s="235"/>
      <c r="N1044" s="138">
        <v>1</v>
      </c>
      <c r="O1044" s="195">
        <f t="shared" si="114"/>
        <v>2.8571428571428571E-2</v>
      </c>
      <c r="P1044" s="170">
        <f t="shared" si="115"/>
        <v>35</v>
      </c>
      <c r="Q1044" s="171">
        <f t="shared" si="116"/>
        <v>34</v>
      </c>
      <c r="R1044" s="171">
        <f t="shared" si="117"/>
        <v>1</v>
      </c>
      <c r="S1044" s="187">
        <f t="shared" si="118"/>
        <v>2.8571428571428571E-2</v>
      </c>
      <c r="T1044" s="248"/>
    </row>
    <row r="1045" spans="1:20" x14ac:dyDescent="0.2">
      <c r="A1045" s="186" t="s">
        <v>420</v>
      </c>
      <c r="B1045" s="175" t="s">
        <v>122</v>
      </c>
      <c r="C1045" s="176" t="s">
        <v>122</v>
      </c>
      <c r="D1045" s="168"/>
      <c r="E1045" s="169"/>
      <c r="F1045" s="169"/>
      <c r="G1045" s="169"/>
      <c r="H1045" s="192" t="str">
        <f t="shared" si="112"/>
        <v/>
      </c>
      <c r="I1045" s="234">
        <v>92</v>
      </c>
      <c r="J1045" s="138">
        <v>54</v>
      </c>
      <c r="K1045" s="138">
        <v>43</v>
      </c>
      <c r="L1045" s="178">
        <f t="shared" si="113"/>
        <v>0.79629629629629628</v>
      </c>
      <c r="M1045" s="235"/>
      <c r="N1045" s="138">
        <v>1</v>
      </c>
      <c r="O1045" s="195">
        <f t="shared" si="114"/>
        <v>1.8181818181818181E-2</v>
      </c>
      <c r="P1045" s="170">
        <f t="shared" si="115"/>
        <v>92</v>
      </c>
      <c r="Q1045" s="171">
        <f t="shared" si="116"/>
        <v>54</v>
      </c>
      <c r="R1045" s="171">
        <f t="shared" si="117"/>
        <v>1</v>
      </c>
      <c r="S1045" s="187">
        <f t="shared" si="118"/>
        <v>1.8181818181818181E-2</v>
      </c>
      <c r="T1045" s="248"/>
    </row>
    <row r="1046" spans="1:20" x14ac:dyDescent="0.2">
      <c r="A1046" s="186" t="s">
        <v>420</v>
      </c>
      <c r="B1046" s="175" t="s">
        <v>160</v>
      </c>
      <c r="C1046" s="176" t="s">
        <v>246</v>
      </c>
      <c r="D1046" s="168"/>
      <c r="E1046" s="169"/>
      <c r="F1046" s="169"/>
      <c r="G1046" s="169"/>
      <c r="H1046" s="192" t="str">
        <f t="shared" si="112"/>
        <v/>
      </c>
      <c r="I1046" s="234">
        <v>15</v>
      </c>
      <c r="J1046" s="138">
        <v>12</v>
      </c>
      <c r="K1046" s="138">
        <v>5</v>
      </c>
      <c r="L1046" s="178">
        <f t="shared" si="113"/>
        <v>0.41666666666666669</v>
      </c>
      <c r="M1046" s="235">
        <v>3</v>
      </c>
      <c r="N1046" s="138"/>
      <c r="O1046" s="195">
        <f t="shared" si="114"/>
        <v>0</v>
      </c>
      <c r="P1046" s="170">
        <f t="shared" si="115"/>
        <v>15</v>
      </c>
      <c r="Q1046" s="171">
        <f t="shared" si="116"/>
        <v>15</v>
      </c>
      <c r="R1046" s="171" t="str">
        <f t="shared" si="117"/>
        <v/>
      </c>
      <c r="S1046" s="187" t="str">
        <f t="shared" si="118"/>
        <v/>
      </c>
      <c r="T1046" s="248"/>
    </row>
    <row r="1047" spans="1:20" x14ac:dyDescent="0.2">
      <c r="A1047" s="186" t="s">
        <v>420</v>
      </c>
      <c r="B1047" s="175" t="s">
        <v>161</v>
      </c>
      <c r="C1047" s="176" t="s">
        <v>247</v>
      </c>
      <c r="D1047" s="168"/>
      <c r="E1047" s="169"/>
      <c r="F1047" s="169"/>
      <c r="G1047" s="169"/>
      <c r="H1047" s="192" t="str">
        <f t="shared" si="112"/>
        <v/>
      </c>
      <c r="I1047" s="234">
        <v>15</v>
      </c>
      <c r="J1047" s="138">
        <v>11</v>
      </c>
      <c r="K1047" s="138">
        <v>4</v>
      </c>
      <c r="L1047" s="178">
        <f t="shared" si="113"/>
        <v>0.36363636363636365</v>
      </c>
      <c r="M1047" s="235">
        <v>1</v>
      </c>
      <c r="N1047" s="138"/>
      <c r="O1047" s="195">
        <f t="shared" si="114"/>
        <v>0</v>
      </c>
      <c r="P1047" s="170">
        <f t="shared" si="115"/>
        <v>15</v>
      </c>
      <c r="Q1047" s="171">
        <f t="shared" si="116"/>
        <v>12</v>
      </c>
      <c r="R1047" s="171" t="str">
        <f t="shared" si="117"/>
        <v/>
      </c>
      <c r="S1047" s="187" t="str">
        <f t="shared" si="118"/>
        <v/>
      </c>
      <c r="T1047" s="248"/>
    </row>
    <row r="1048" spans="1:20" ht="29" x14ac:dyDescent="0.2">
      <c r="A1048" s="186" t="s">
        <v>420</v>
      </c>
      <c r="B1048" s="175" t="s">
        <v>166</v>
      </c>
      <c r="C1048" s="176" t="s">
        <v>168</v>
      </c>
      <c r="D1048" s="168"/>
      <c r="E1048" s="169"/>
      <c r="F1048" s="169"/>
      <c r="G1048" s="169"/>
      <c r="H1048" s="192" t="str">
        <f t="shared" si="112"/>
        <v/>
      </c>
      <c r="I1048" s="234">
        <v>980</v>
      </c>
      <c r="J1048" s="138">
        <v>891</v>
      </c>
      <c r="K1048" s="138">
        <v>856</v>
      </c>
      <c r="L1048" s="178">
        <f t="shared" si="113"/>
        <v>0.96071829405162734</v>
      </c>
      <c r="M1048" s="235">
        <v>11</v>
      </c>
      <c r="N1048" s="138">
        <v>42</v>
      </c>
      <c r="O1048" s="195">
        <f t="shared" si="114"/>
        <v>4.4491525423728813E-2</v>
      </c>
      <c r="P1048" s="170">
        <f t="shared" si="115"/>
        <v>980</v>
      </c>
      <c r="Q1048" s="171">
        <f t="shared" si="116"/>
        <v>902</v>
      </c>
      <c r="R1048" s="171">
        <f t="shared" si="117"/>
        <v>42</v>
      </c>
      <c r="S1048" s="187">
        <f t="shared" si="118"/>
        <v>4.4491525423728813E-2</v>
      </c>
      <c r="T1048" s="248"/>
    </row>
    <row r="1049" spans="1:20" x14ac:dyDescent="0.2">
      <c r="A1049" s="186" t="s">
        <v>420</v>
      </c>
      <c r="B1049" s="175" t="s">
        <v>183</v>
      </c>
      <c r="C1049" s="176" t="s">
        <v>184</v>
      </c>
      <c r="D1049" s="168"/>
      <c r="E1049" s="169"/>
      <c r="F1049" s="169"/>
      <c r="G1049" s="169"/>
      <c r="H1049" s="192" t="str">
        <f t="shared" si="112"/>
        <v/>
      </c>
      <c r="I1049" s="234">
        <v>4</v>
      </c>
      <c r="J1049" s="138">
        <v>3</v>
      </c>
      <c r="K1049" s="138"/>
      <c r="L1049" s="178">
        <f t="shared" si="113"/>
        <v>0</v>
      </c>
      <c r="M1049" s="235">
        <v>1</v>
      </c>
      <c r="N1049" s="138"/>
      <c r="O1049" s="195">
        <f t="shared" si="114"/>
        <v>0</v>
      </c>
      <c r="P1049" s="170">
        <f t="shared" si="115"/>
        <v>4</v>
      </c>
      <c r="Q1049" s="171">
        <f t="shared" si="116"/>
        <v>4</v>
      </c>
      <c r="R1049" s="171" t="str">
        <f t="shared" si="117"/>
        <v/>
      </c>
      <c r="S1049" s="187" t="str">
        <f t="shared" si="118"/>
        <v/>
      </c>
      <c r="T1049" s="248"/>
    </row>
    <row r="1050" spans="1:20" x14ac:dyDescent="0.2">
      <c r="A1050" s="186" t="s">
        <v>420</v>
      </c>
      <c r="B1050" s="175" t="s">
        <v>193</v>
      </c>
      <c r="C1050" s="176" t="s">
        <v>250</v>
      </c>
      <c r="D1050" s="168"/>
      <c r="E1050" s="169"/>
      <c r="F1050" s="169"/>
      <c r="G1050" s="169"/>
      <c r="H1050" s="192" t="str">
        <f t="shared" si="112"/>
        <v/>
      </c>
      <c r="I1050" s="234">
        <v>4</v>
      </c>
      <c r="J1050" s="138">
        <v>3</v>
      </c>
      <c r="K1050" s="138">
        <v>1</v>
      </c>
      <c r="L1050" s="178">
        <f t="shared" si="113"/>
        <v>0.33333333333333331</v>
      </c>
      <c r="M1050" s="235"/>
      <c r="N1050" s="138"/>
      <c r="O1050" s="195">
        <f t="shared" si="114"/>
        <v>0</v>
      </c>
      <c r="P1050" s="170">
        <f t="shared" si="115"/>
        <v>4</v>
      </c>
      <c r="Q1050" s="171">
        <f t="shared" si="116"/>
        <v>3</v>
      </c>
      <c r="R1050" s="171" t="str">
        <f t="shared" si="117"/>
        <v/>
      </c>
      <c r="S1050" s="187" t="str">
        <f t="shared" si="118"/>
        <v/>
      </c>
      <c r="T1050" s="248"/>
    </row>
    <row r="1051" spans="1:20" x14ac:dyDescent="0.2">
      <c r="A1051" s="186" t="s">
        <v>420</v>
      </c>
      <c r="B1051" s="175" t="s">
        <v>193</v>
      </c>
      <c r="C1051" s="176" t="s">
        <v>302</v>
      </c>
      <c r="D1051" s="168"/>
      <c r="E1051" s="169"/>
      <c r="F1051" s="169"/>
      <c r="G1051" s="169"/>
      <c r="H1051" s="192" t="str">
        <f t="shared" si="112"/>
        <v/>
      </c>
      <c r="I1051" s="234">
        <v>1</v>
      </c>
      <c r="J1051" s="138">
        <v>1</v>
      </c>
      <c r="K1051" s="138">
        <v>1</v>
      </c>
      <c r="L1051" s="178">
        <f t="shared" si="113"/>
        <v>1</v>
      </c>
      <c r="M1051" s="235"/>
      <c r="N1051" s="138"/>
      <c r="O1051" s="195">
        <f t="shared" si="114"/>
        <v>0</v>
      </c>
      <c r="P1051" s="170">
        <f t="shared" si="115"/>
        <v>1</v>
      </c>
      <c r="Q1051" s="171">
        <f t="shared" si="116"/>
        <v>1</v>
      </c>
      <c r="R1051" s="171" t="str">
        <f t="shared" si="117"/>
        <v/>
      </c>
      <c r="S1051" s="187" t="str">
        <f t="shared" si="118"/>
        <v/>
      </c>
      <c r="T1051" s="248"/>
    </row>
    <row r="1052" spans="1:20" x14ac:dyDescent="0.2">
      <c r="A1052" s="186" t="s">
        <v>420</v>
      </c>
      <c r="B1052" s="175" t="s">
        <v>196</v>
      </c>
      <c r="C1052" s="176" t="s">
        <v>197</v>
      </c>
      <c r="D1052" s="168"/>
      <c r="E1052" s="169"/>
      <c r="F1052" s="169"/>
      <c r="G1052" s="169"/>
      <c r="H1052" s="192" t="str">
        <f t="shared" si="112"/>
        <v/>
      </c>
      <c r="I1052" s="234">
        <v>352</v>
      </c>
      <c r="J1052" s="138">
        <v>326</v>
      </c>
      <c r="K1052" s="138">
        <v>118</v>
      </c>
      <c r="L1052" s="178">
        <f t="shared" si="113"/>
        <v>0.3619631901840491</v>
      </c>
      <c r="M1052" s="235"/>
      <c r="N1052" s="138">
        <v>18</v>
      </c>
      <c r="O1052" s="195">
        <f t="shared" si="114"/>
        <v>5.232558139534884E-2</v>
      </c>
      <c r="P1052" s="170">
        <f t="shared" si="115"/>
        <v>352</v>
      </c>
      <c r="Q1052" s="171">
        <f t="shared" si="116"/>
        <v>326</v>
      </c>
      <c r="R1052" s="171">
        <f t="shared" si="117"/>
        <v>18</v>
      </c>
      <c r="S1052" s="187">
        <f t="shared" si="118"/>
        <v>5.232558139534884E-2</v>
      </c>
      <c r="T1052" s="248"/>
    </row>
    <row r="1053" spans="1:20" x14ac:dyDescent="0.2">
      <c r="A1053" s="186" t="s">
        <v>420</v>
      </c>
      <c r="B1053" s="175" t="s">
        <v>550</v>
      </c>
      <c r="C1053" s="176" t="s">
        <v>202</v>
      </c>
      <c r="D1053" s="168"/>
      <c r="E1053" s="169"/>
      <c r="F1053" s="169"/>
      <c r="G1053" s="169"/>
      <c r="H1053" s="192" t="str">
        <f t="shared" si="112"/>
        <v/>
      </c>
      <c r="I1053" s="234">
        <v>1377</v>
      </c>
      <c r="J1053" s="138">
        <v>1234</v>
      </c>
      <c r="K1053" s="138">
        <v>1120</v>
      </c>
      <c r="L1053" s="178">
        <f t="shared" si="113"/>
        <v>0.90761750405186381</v>
      </c>
      <c r="M1053" s="235"/>
      <c r="N1053" s="138">
        <v>102</v>
      </c>
      <c r="O1053" s="195">
        <f t="shared" si="114"/>
        <v>7.6347305389221562E-2</v>
      </c>
      <c r="P1053" s="170">
        <f t="shared" si="115"/>
        <v>1377</v>
      </c>
      <c r="Q1053" s="171">
        <f t="shared" si="116"/>
        <v>1234</v>
      </c>
      <c r="R1053" s="171">
        <f t="shared" si="117"/>
        <v>102</v>
      </c>
      <c r="S1053" s="187">
        <f t="shared" si="118"/>
        <v>7.6347305389221562E-2</v>
      </c>
      <c r="T1053" s="248"/>
    </row>
    <row r="1054" spans="1:20" ht="29" x14ac:dyDescent="0.2">
      <c r="A1054" s="186" t="s">
        <v>420</v>
      </c>
      <c r="B1054" s="175" t="s">
        <v>209</v>
      </c>
      <c r="C1054" s="176" t="s">
        <v>210</v>
      </c>
      <c r="D1054" s="168"/>
      <c r="E1054" s="169"/>
      <c r="F1054" s="169"/>
      <c r="G1054" s="169"/>
      <c r="H1054" s="192" t="str">
        <f t="shared" si="112"/>
        <v/>
      </c>
      <c r="I1054" s="234">
        <v>817</v>
      </c>
      <c r="J1054" s="138">
        <v>618</v>
      </c>
      <c r="K1054" s="138">
        <v>464</v>
      </c>
      <c r="L1054" s="178">
        <f t="shared" si="113"/>
        <v>0.7508090614886731</v>
      </c>
      <c r="M1054" s="235"/>
      <c r="N1054" s="138">
        <v>178</v>
      </c>
      <c r="O1054" s="195">
        <f t="shared" si="114"/>
        <v>0.2236180904522613</v>
      </c>
      <c r="P1054" s="170">
        <f t="shared" si="115"/>
        <v>817</v>
      </c>
      <c r="Q1054" s="171">
        <f t="shared" si="116"/>
        <v>618</v>
      </c>
      <c r="R1054" s="171">
        <f t="shared" si="117"/>
        <v>178</v>
      </c>
      <c r="S1054" s="187">
        <f t="shared" si="118"/>
        <v>0.2236180904522613</v>
      </c>
      <c r="T1054" s="248"/>
    </row>
    <row r="1055" spans="1:20" x14ac:dyDescent="0.2">
      <c r="A1055" s="186" t="s">
        <v>420</v>
      </c>
      <c r="B1055" s="175" t="s">
        <v>212</v>
      </c>
      <c r="C1055" s="176" t="s">
        <v>214</v>
      </c>
      <c r="D1055" s="168"/>
      <c r="E1055" s="169"/>
      <c r="F1055" s="169"/>
      <c r="G1055" s="169"/>
      <c r="H1055" s="192" t="str">
        <f t="shared" si="112"/>
        <v/>
      </c>
      <c r="I1055" s="234">
        <v>509</v>
      </c>
      <c r="J1055" s="138">
        <v>496</v>
      </c>
      <c r="K1055" s="138">
        <v>428</v>
      </c>
      <c r="L1055" s="178">
        <f t="shared" si="113"/>
        <v>0.86290322580645162</v>
      </c>
      <c r="M1055" s="235"/>
      <c r="N1055" s="138">
        <v>6</v>
      </c>
      <c r="O1055" s="195">
        <f t="shared" si="114"/>
        <v>1.1952191235059761E-2</v>
      </c>
      <c r="P1055" s="170">
        <f t="shared" si="115"/>
        <v>509</v>
      </c>
      <c r="Q1055" s="171">
        <f t="shared" si="116"/>
        <v>496</v>
      </c>
      <c r="R1055" s="171">
        <f t="shared" si="117"/>
        <v>6</v>
      </c>
      <c r="S1055" s="187">
        <f t="shared" si="118"/>
        <v>1.1952191235059761E-2</v>
      </c>
      <c r="T1055" s="248"/>
    </row>
    <row r="1056" spans="1:20" x14ac:dyDescent="0.2">
      <c r="A1056" s="186" t="s">
        <v>420</v>
      </c>
      <c r="B1056" s="175" t="s">
        <v>217</v>
      </c>
      <c r="C1056" s="176" t="s">
        <v>221</v>
      </c>
      <c r="D1056" s="168"/>
      <c r="E1056" s="169"/>
      <c r="F1056" s="169"/>
      <c r="G1056" s="169"/>
      <c r="H1056" s="192" t="str">
        <f t="shared" si="112"/>
        <v/>
      </c>
      <c r="I1056" s="234">
        <v>133</v>
      </c>
      <c r="J1056" s="138">
        <v>119</v>
      </c>
      <c r="K1056" s="138">
        <v>110</v>
      </c>
      <c r="L1056" s="178">
        <f t="shared" si="113"/>
        <v>0.92436974789915971</v>
      </c>
      <c r="M1056" s="235"/>
      <c r="N1056" s="138">
        <v>9</v>
      </c>
      <c r="O1056" s="195">
        <f t="shared" si="114"/>
        <v>7.03125E-2</v>
      </c>
      <c r="P1056" s="170">
        <f t="shared" si="115"/>
        <v>133</v>
      </c>
      <c r="Q1056" s="171">
        <f t="shared" si="116"/>
        <v>119</v>
      </c>
      <c r="R1056" s="171">
        <f t="shared" si="117"/>
        <v>9</v>
      </c>
      <c r="S1056" s="187">
        <f t="shared" si="118"/>
        <v>7.03125E-2</v>
      </c>
      <c r="T1056" s="248"/>
    </row>
    <row r="1057" spans="1:20" ht="29" x14ac:dyDescent="0.2">
      <c r="A1057" s="186" t="s">
        <v>420</v>
      </c>
      <c r="B1057" s="175" t="s">
        <v>217</v>
      </c>
      <c r="C1057" s="176" t="s">
        <v>222</v>
      </c>
      <c r="D1057" s="168"/>
      <c r="E1057" s="169"/>
      <c r="F1057" s="169"/>
      <c r="G1057" s="169"/>
      <c r="H1057" s="192" t="str">
        <f t="shared" si="112"/>
        <v/>
      </c>
      <c r="I1057" s="234">
        <v>74</v>
      </c>
      <c r="J1057" s="138">
        <v>74</v>
      </c>
      <c r="K1057" s="138">
        <v>74</v>
      </c>
      <c r="L1057" s="178">
        <f t="shared" si="113"/>
        <v>1</v>
      </c>
      <c r="M1057" s="235"/>
      <c r="N1057" s="138"/>
      <c r="O1057" s="195">
        <f t="shared" si="114"/>
        <v>0</v>
      </c>
      <c r="P1057" s="170">
        <f t="shared" si="115"/>
        <v>74</v>
      </c>
      <c r="Q1057" s="171">
        <f t="shared" si="116"/>
        <v>74</v>
      </c>
      <c r="R1057" s="171" t="str">
        <f t="shared" si="117"/>
        <v/>
      </c>
      <c r="S1057" s="187" t="str">
        <f t="shared" si="118"/>
        <v/>
      </c>
      <c r="T1057" s="248"/>
    </row>
    <row r="1058" spans="1:20" x14ac:dyDescent="0.2">
      <c r="A1058" s="186" t="s">
        <v>420</v>
      </c>
      <c r="B1058" s="175" t="s">
        <v>217</v>
      </c>
      <c r="C1058" s="176" t="s">
        <v>223</v>
      </c>
      <c r="D1058" s="168"/>
      <c r="E1058" s="169"/>
      <c r="F1058" s="169"/>
      <c r="G1058" s="169"/>
      <c r="H1058" s="192" t="str">
        <f t="shared" si="112"/>
        <v/>
      </c>
      <c r="I1058" s="234">
        <v>44</v>
      </c>
      <c r="J1058" s="138">
        <v>43</v>
      </c>
      <c r="K1058" s="138">
        <v>40</v>
      </c>
      <c r="L1058" s="178">
        <f t="shared" si="113"/>
        <v>0.93023255813953487</v>
      </c>
      <c r="M1058" s="235"/>
      <c r="N1058" s="138"/>
      <c r="O1058" s="195">
        <f t="shared" si="114"/>
        <v>0</v>
      </c>
      <c r="P1058" s="170">
        <f t="shared" si="115"/>
        <v>44</v>
      </c>
      <c r="Q1058" s="171">
        <f t="shared" si="116"/>
        <v>43</v>
      </c>
      <c r="R1058" s="171" t="str">
        <f t="shared" si="117"/>
        <v/>
      </c>
      <c r="S1058" s="187" t="str">
        <f t="shared" si="118"/>
        <v/>
      </c>
      <c r="T1058" s="248"/>
    </row>
    <row r="1059" spans="1:20" x14ac:dyDescent="0.2">
      <c r="A1059" s="186" t="s">
        <v>424</v>
      </c>
      <c r="B1059" s="175" t="s">
        <v>2</v>
      </c>
      <c r="C1059" s="176" t="s">
        <v>3</v>
      </c>
      <c r="D1059" s="168"/>
      <c r="E1059" s="169"/>
      <c r="F1059" s="169"/>
      <c r="G1059" s="169"/>
      <c r="H1059" s="192" t="str">
        <f t="shared" si="112"/>
        <v/>
      </c>
      <c r="I1059" s="234">
        <v>2305</v>
      </c>
      <c r="J1059" s="138">
        <v>319</v>
      </c>
      <c r="K1059" s="138">
        <v>70</v>
      </c>
      <c r="L1059" s="178">
        <f t="shared" si="113"/>
        <v>0.21943573667711599</v>
      </c>
      <c r="M1059" s="235"/>
      <c r="N1059" s="138">
        <v>1914</v>
      </c>
      <c r="O1059" s="195">
        <f t="shared" si="114"/>
        <v>0.8571428571428571</v>
      </c>
      <c r="P1059" s="170">
        <f t="shared" si="115"/>
        <v>2305</v>
      </c>
      <c r="Q1059" s="171">
        <f t="shared" si="116"/>
        <v>319</v>
      </c>
      <c r="R1059" s="171">
        <f t="shared" si="117"/>
        <v>1914</v>
      </c>
      <c r="S1059" s="187">
        <f t="shared" si="118"/>
        <v>0.8571428571428571</v>
      </c>
      <c r="T1059" s="248"/>
    </row>
    <row r="1060" spans="1:20" x14ac:dyDescent="0.2">
      <c r="A1060" s="186" t="s">
        <v>424</v>
      </c>
      <c r="B1060" s="175" t="s">
        <v>8</v>
      </c>
      <c r="C1060" s="176" t="s">
        <v>9</v>
      </c>
      <c r="D1060" s="168"/>
      <c r="E1060" s="169"/>
      <c r="F1060" s="169"/>
      <c r="G1060" s="169"/>
      <c r="H1060" s="192" t="str">
        <f t="shared" si="112"/>
        <v/>
      </c>
      <c r="I1060" s="234">
        <v>14</v>
      </c>
      <c r="J1060" s="138">
        <v>13</v>
      </c>
      <c r="K1060" s="138">
        <v>1</v>
      </c>
      <c r="L1060" s="178">
        <f t="shared" si="113"/>
        <v>7.6923076923076927E-2</v>
      </c>
      <c r="M1060" s="235"/>
      <c r="N1060" s="138"/>
      <c r="O1060" s="195">
        <f t="shared" si="114"/>
        <v>0</v>
      </c>
      <c r="P1060" s="170">
        <f t="shared" si="115"/>
        <v>14</v>
      </c>
      <c r="Q1060" s="171">
        <f t="shared" si="116"/>
        <v>13</v>
      </c>
      <c r="R1060" s="171" t="str">
        <f t="shared" si="117"/>
        <v/>
      </c>
      <c r="S1060" s="187" t="str">
        <f t="shared" si="118"/>
        <v/>
      </c>
      <c r="T1060" s="248"/>
    </row>
    <row r="1061" spans="1:20" x14ac:dyDescent="0.2">
      <c r="A1061" s="186" t="s">
        <v>424</v>
      </c>
      <c r="B1061" s="175" t="s">
        <v>8</v>
      </c>
      <c r="C1061" s="176" t="s">
        <v>258</v>
      </c>
      <c r="D1061" s="168"/>
      <c r="E1061" s="169"/>
      <c r="F1061" s="169"/>
      <c r="G1061" s="169"/>
      <c r="H1061" s="192" t="str">
        <f t="shared" si="112"/>
        <v/>
      </c>
      <c r="I1061" s="234">
        <v>16</v>
      </c>
      <c r="J1061" s="138">
        <v>16</v>
      </c>
      <c r="K1061" s="138">
        <v>6</v>
      </c>
      <c r="L1061" s="178">
        <f t="shared" si="113"/>
        <v>0.375</v>
      </c>
      <c r="M1061" s="235"/>
      <c r="N1061" s="138"/>
      <c r="O1061" s="195">
        <f t="shared" si="114"/>
        <v>0</v>
      </c>
      <c r="P1061" s="170">
        <f t="shared" si="115"/>
        <v>16</v>
      </c>
      <c r="Q1061" s="171">
        <f t="shared" si="116"/>
        <v>16</v>
      </c>
      <c r="R1061" s="171" t="str">
        <f t="shared" si="117"/>
        <v/>
      </c>
      <c r="S1061" s="187" t="str">
        <f t="shared" si="118"/>
        <v/>
      </c>
      <c r="T1061" s="248"/>
    </row>
    <row r="1062" spans="1:20" x14ac:dyDescent="0.2">
      <c r="A1062" s="186" t="s">
        <v>424</v>
      </c>
      <c r="B1062" s="175" t="s">
        <v>8</v>
      </c>
      <c r="C1062" s="176" t="s">
        <v>10</v>
      </c>
      <c r="D1062" s="168"/>
      <c r="E1062" s="169"/>
      <c r="F1062" s="169"/>
      <c r="G1062" s="169"/>
      <c r="H1062" s="192" t="str">
        <f t="shared" si="112"/>
        <v/>
      </c>
      <c r="I1062" s="234">
        <v>12</v>
      </c>
      <c r="J1062" s="138">
        <v>12</v>
      </c>
      <c r="K1062" s="138">
        <v>1</v>
      </c>
      <c r="L1062" s="178">
        <f t="shared" si="113"/>
        <v>8.3333333333333329E-2</v>
      </c>
      <c r="M1062" s="235"/>
      <c r="N1062" s="138"/>
      <c r="O1062" s="195">
        <f t="shared" si="114"/>
        <v>0</v>
      </c>
      <c r="P1062" s="170">
        <f t="shared" si="115"/>
        <v>12</v>
      </c>
      <c r="Q1062" s="171">
        <f t="shared" si="116"/>
        <v>12</v>
      </c>
      <c r="R1062" s="171" t="str">
        <f t="shared" si="117"/>
        <v/>
      </c>
      <c r="S1062" s="187" t="str">
        <f t="shared" si="118"/>
        <v/>
      </c>
      <c r="T1062" s="248"/>
    </row>
    <row r="1063" spans="1:20" x14ac:dyDescent="0.2">
      <c r="A1063" s="186" t="s">
        <v>424</v>
      </c>
      <c r="B1063" s="175" t="s">
        <v>33</v>
      </c>
      <c r="C1063" s="176" t="s">
        <v>35</v>
      </c>
      <c r="D1063" s="168"/>
      <c r="E1063" s="169"/>
      <c r="F1063" s="169"/>
      <c r="G1063" s="169"/>
      <c r="H1063" s="192" t="str">
        <f t="shared" si="112"/>
        <v/>
      </c>
      <c r="I1063" s="234">
        <v>37</v>
      </c>
      <c r="J1063" s="138">
        <v>36</v>
      </c>
      <c r="K1063" s="138">
        <v>10</v>
      </c>
      <c r="L1063" s="178">
        <f t="shared" si="113"/>
        <v>0.27777777777777779</v>
      </c>
      <c r="M1063" s="235"/>
      <c r="N1063" s="138">
        <v>1</v>
      </c>
      <c r="O1063" s="195">
        <f t="shared" si="114"/>
        <v>2.7027027027027029E-2</v>
      </c>
      <c r="P1063" s="170">
        <f t="shared" si="115"/>
        <v>37</v>
      </c>
      <c r="Q1063" s="171">
        <f t="shared" si="116"/>
        <v>36</v>
      </c>
      <c r="R1063" s="171">
        <f t="shared" si="117"/>
        <v>1</v>
      </c>
      <c r="S1063" s="187">
        <f t="shared" si="118"/>
        <v>2.7027027027027029E-2</v>
      </c>
      <c r="T1063" s="248"/>
    </row>
    <row r="1064" spans="1:20" x14ac:dyDescent="0.2">
      <c r="A1064" s="186" t="s">
        <v>424</v>
      </c>
      <c r="B1064" s="175" t="s">
        <v>40</v>
      </c>
      <c r="C1064" s="176" t="s">
        <v>41</v>
      </c>
      <c r="D1064" s="168"/>
      <c r="E1064" s="169"/>
      <c r="F1064" s="169"/>
      <c r="G1064" s="169"/>
      <c r="H1064" s="192" t="str">
        <f t="shared" si="112"/>
        <v/>
      </c>
      <c r="I1064" s="234">
        <v>1338</v>
      </c>
      <c r="J1064" s="138">
        <v>1141</v>
      </c>
      <c r="K1064" s="138">
        <v>72</v>
      </c>
      <c r="L1064" s="178">
        <f t="shared" si="113"/>
        <v>6.3102541630148987E-2</v>
      </c>
      <c r="M1064" s="235">
        <v>1</v>
      </c>
      <c r="N1064" s="138">
        <v>137</v>
      </c>
      <c r="O1064" s="195">
        <f t="shared" si="114"/>
        <v>0.10711493354182955</v>
      </c>
      <c r="P1064" s="170">
        <f t="shared" si="115"/>
        <v>1338</v>
      </c>
      <c r="Q1064" s="171">
        <f t="shared" si="116"/>
        <v>1142</v>
      </c>
      <c r="R1064" s="171">
        <f t="shared" si="117"/>
        <v>137</v>
      </c>
      <c r="S1064" s="187">
        <f t="shared" si="118"/>
        <v>0.10711493354182955</v>
      </c>
      <c r="T1064" s="248"/>
    </row>
    <row r="1065" spans="1:20" x14ac:dyDescent="0.2">
      <c r="A1065" s="186" t="s">
        <v>424</v>
      </c>
      <c r="B1065" s="175" t="s">
        <v>40</v>
      </c>
      <c r="C1065" s="176" t="s">
        <v>44</v>
      </c>
      <c r="D1065" s="168"/>
      <c r="E1065" s="169"/>
      <c r="F1065" s="169"/>
      <c r="G1065" s="169"/>
      <c r="H1065" s="192" t="str">
        <f t="shared" si="112"/>
        <v/>
      </c>
      <c r="I1065" s="234">
        <v>250</v>
      </c>
      <c r="J1065" s="138">
        <v>238</v>
      </c>
      <c r="K1065" s="138">
        <v>154</v>
      </c>
      <c r="L1065" s="178">
        <f t="shared" si="113"/>
        <v>0.6470588235294118</v>
      </c>
      <c r="M1065" s="235"/>
      <c r="N1065" s="138">
        <v>8</v>
      </c>
      <c r="O1065" s="195">
        <f t="shared" si="114"/>
        <v>3.2520325203252036E-2</v>
      </c>
      <c r="P1065" s="170">
        <f t="shared" si="115"/>
        <v>250</v>
      </c>
      <c r="Q1065" s="171">
        <f t="shared" si="116"/>
        <v>238</v>
      </c>
      <c r="R1065" s="171">
        <f t="shared" si="117"/>
        <v>8</v>
      </c>
      <c r="S1065" s="187">
        <f t="shared" si="118"/>
        <v>3.2520325203252036E-2</v>
      </c>
      <c r="T1065" s="248"/>
    </row>
    <row r="1066" spans="1:20" x14ac:dyDescent="0.2">
      <c r="A1066" s="186" t="s">
        <v>424</v>
      </c>
      <c r="B1066" s="175" t="s">
        <v>63</v>
      </c>
      <c r="C1066" s="176" t="s">
        <v>64</v>
      </c>
      <c r="D1066" s="168"/>
      <c r="E1066" s="169"/>
      <c r="F1066" s="169"/>
      <c r="G1066" s="169"/>
      <c r="H1066" s="192" t="str">
        <f t="shared" si="112"/>
        <v/>
      </c>
      <c r="I1066" s="234">
        <v>1754</v>
      </c>
      <c r="J1066" s="138">
        <v>962</v>
      </c>
      <c r="K1066" s="138">
        <v>41</v>
      </c>
      <c r="L1066" s="178">
        <f t="shared" si="113"/>
        <v>4.2619542619542622E-2</v>
      </c>
      <c r="M1066" s="235">
        <v>6</v>
      </c>
      <c r="N1066" s="138">
        <v>732</v>
      </c>
      <c r="O1066" s="195">
        <f t="shared" si="114"/>
        <v>0.43058823529411766</v>
      </c>
      <c r="P1066" s="170">
        <f t="shared" si="115"/>
        <v>1754</v>
      </c>
      <c r="Q1066" s="171">
        <f t="shared" si="116"/>
        <v>968</v>
      </c>
      <c r="R1066" s="171">
        <f t="shared" si="117"/>
        <v>732</v>
      </c>
      <c r="S1066" s="187">
        <f t="shared" si="118"/>
        <v>0.43058823529411766</v>
      </c>
      <c r="T1066" s="248"/>
    </row>
    <row r="1067" spans="1:20" x14ac:dyDescent="0.2">
      <c r="A1067" s="186" t="s">
        <v>424</v>
      </c>
      <c r="B1067" s="175" t="s">
        <v>79</v>
      </c>
      <c r="C1067" s="176" t="s">
        <v>80</v>
      </c>
      <c r="D1067" s="168"/>
      <c r="E1067" s="169"/>
      <c r="F1067" s="169"/>
      <c r="G1067" s="169"/>
      <c r="H1067" s="192" t="str">
        <f t="shared" si="112"/>
        <v/>
      </c>
      <c r="I1067" s="234">
        <v>438</v>
      </c>
      <c r="J1067" s="138">
        <v>114</v>
      </c>
      <c r="K1067" s="138">
        <v>59</v>
      </c>
      <c r="L1067" s="178">
        <f t="shared" si="113"/>
        <v>0.51754385964912286</v>
      </c>
      <c r="M1067" s="235">
        <v>2</v>
      </c>
      <c r="N1067" s="138">
        <v>306</v>
      </c>
      <c r="O1067" s="195">
        <f t="shared" si="114"/>
        <v>0.72511848341232232</v>
      </c>
      <c r="P1067" s="170">
        <f t="shared" si="115"/>
        <v>438</v>
      </c>
      <c r="Q1067" s="171">
        <f t="shared" si="116"/>
        <v>116</v>
      </c>
      <c r="R1067" s="171">
        <f t="shared" si="117"/>
        <v>306</v>
      </c>
      <c r="S1067" s="187">
        <f t="shared" si="118"/>
        <v>0.72511848341232232</v>
      </c>
      <c r="T1067" s="248"/>
    </row>
    <row r="1068" spans="1:20" x14ac:dyDescent="0.2">
      <c r="A1068" s="186" t="s">
        <v>424</v>
      </c>
      <c r="B1068" s="175" t="s">
        <v>90</v>
      </c>
      <c r="C1068" s="176" t="s">
        <v>91</v>
      </c>
      <c r="D1068" s="168"/>
      <c r="E1068" s="169"/>
      <c r="F1068" s="169"/>
      <c r="G1068" s="169"/>
      <c r="H1068" s="192" t="str">
        <f t="shared" si="112"/>
        <v/>
      </c>
      <c r="I1068" s="234">
        <v>1220</v>
      </c>
      <c r="J1068" s="138">
        <v>628</v>
      </c>
      <c r="K1068" s="138">
        <v>215</v>
      </c>
      <c r="L1068" s="178">
        <f t="shared" si="113"/>
        <v>0.34235668789808915</v>
      </c>
      <c r="M1068" s="235">
        <v>3</v>
      </c>
      <c r="N1068" s="138">
        <v>516</v>
      </c>
      <c r="O1068" s="195">
        <f t="shared" si="114"/>
        <v>0.44986922406277247</v>
      </c>
      <c r="P1068" s="170">
        <f t="shared" si="115"/>
        <v>1220</v>
      </c>
      <c r="Q1068" s="171">
        <f t="shared" si="116"/>
        <v>631</v>
      </c>
      <c r="R1068" s="171">
        <f t="shared" si="117"/>
        <v>516</v>
      </c>
      <c r="S1068" s="187">
        <f t="shared" si="118"/>
        <v>0.44986922406277247</v>
      </c>
      <c r="T1068" s="248"/>
    </row>
    <row r="1069" spans="1:20" x14ac:dyDescent="0.2">
      <c r="A1069" s="186" t="s">
        <v>424</v>
      </c>
      <c r="B1069" s="175" t="s">
        <v>101</v>
      </c>
      <c r="C1069" s="176" t="s">
        <v>102</v>
      </c>
      <c r="D1069" s="168"/>
      <c r="E1069" s="169"/>
      <c r="F1069" s="169"/>
      <c r="G1069" s="169"/>
      <c r="H1069" s="192" t="str">
        <f t="shared" si="112"/>
        <v/>
      </c>
      <c r="I1069" s="234">
        <v>188</v>
      </c>
      <c r="J1069" s="138">
        <v>177</v>
      </c>
      <c r="K1069" s="138">
        <v>49</v>
      </c>
      <c r="L1069" s="178">
        <f t="shared" si="113"/>
        <v>0.2768361581920904</v>
      </c>
      <c r="M1069" s="235">
        <v>6</v>
      </c>
      <c r="N1069" s="138">
        <v>2</v>
      </c>
      <c r="O1069" s="195">
        <f t="shared" si="114"/>
        <v>1.0810810810810811E-2</v>
      </c>
      <c r="P1069" s="170">
        <f t="shared" si="115"/>
        <v>188</v>
      </c>
      <c r="Q1069" s="171">
        <f t="shared" si="116"/>
        <v>183</v>
      </c>
      <c r="R1069" s="171">
        <f t="shared" si="117"/>
        <v>2</v>
      </c>
      <c r="S1069" s="187">
        <f t="shared" si="118"/>
        <v>1.0810810810810811E-2</v>
      </c>
      <c r="T1069" s="248"/>
    </row>
    <row r="1070" spans="1:20" x14ac:dyDescent="0.2">
      <c r="A1070" s="186" t="s">
        <v>424</v>
      </c>
      <c r="B1070" s="175" t="s">
        <v>103</v>
      </c>
      <c r="C1070" s="176" t="s">
        <v>104</v>
      </c>
      <c r="D1070" s="168"/>
      <c r="E1070" s="169"/>
      <c r="F1070" s="169"/>
      <c r="G1070" s="169"/>
      <c r="H1070" s="192" t="str">
        <f t="shared" si="112"/>
        <v/>
      </c>
      <c r="I1070" s="234">
        <v>290</v>
      </c>
      <c r="J1070" s="138">
        <v>253</v>
      </c>
      <c r="K1070" s="138">
        <v>183</v>
      </c>
      <c r="L1070" s="178">
        <f t="shared" si="113"/>
        <v>0.72332015810276684</v>
      </c>
      <c r="M1070" s="235">
        <v>1</v>
      </c>
      <c r="N1070" s="138">
        <v>25</v>
      </c>
      <c r="O1070" s="195">
        <f t="shared" si="114"/>
        <v>8.9605734767025089E-2</v>
      </c>
      <c r="P1070" s="170">
        <f t="shared" si="115"/>
        <v>290</v>
      </c>
      <c r="Q1070" s="171">
        <f t="shared" si="116"/>
        <v>254</v>
      </c>
      <c r="R1070" s="171">
        <f t="shared" si="117"/>
        <v>25</v>
      </c>
      <c r="S1070" s="187">
        <f t="shared" si="118"/>
        <v>8.9605734767025089E-2</v>
      </c>
      <c r="T1070" s="248"/>
    </row>
    <row r="1071" spans="1:20" x14ac:dyDescent="0.2">
      <c r="A1071" s="186" t="s">
        <v>424</v>
      </c>
      <c r="B1071" s="175" t="s">
        <v>119</v>
      </c>
      <c r="C1071" s="176" t="s">
        <v>119</v>
      </c>
      <c r="D1071" s="168"/>
      <c r="E1071" s="169"/>
      <c r="F1071" s="169"/>
      <c r="G1071" s="169"/>
      <c r="H1071" s="192" t="str">
        <f t="shared" si="112"/>
        <v/>
      </c>
      <c r="I1071" s="234">
        <v>176</v>
      </c>
      <c r="J1071" s="138">
        <v>167</v>
      </c>
      <c r="K1071" s="138">
        <v>144</v>
      </c>
      <c r="L1071" s="178">
        <f t="shared" si="113"/>
        <v>0.86227544910179643</v>
      </c>
      <c r="M1071" s="235"/>
      <c r="N1071" s="138">
        <v>3</v>
      </c>
      <c r="O1071" s="195">
        <f t="shared" si="114"/>
        <v>1.7647058823529412E-2</v>
      </c>
      <c r="P1071" s="170">
        <f t="shared" si="115"/>
        <v>176</v>
      </c>
      <c r="Q1071" s="171">
        <f t="shared" si="116"/>
        <v>167</v>
      </c>
      <c r="R1071" s="171">
        <f t="shared" si="117"/>
        <v>3</v>
      </c>
      <c r="S1071" s="187">
        <f t="shared" si="118"/>
        <v>1.7647058823529412E-2</v>
      </c>
      <c r="T1071" s="248"/>
    </row>
    <row r="1072" spans="1:20" x14ac:dyDescent="0.2">
      <c r="A1072" s="186" t="s">
        <v>424</v>
      </c>
      <c r="B1072" s="175" t="s">
        <v>511</v>
      </c>
      <c r="C1072" s="176" t="s">
        <v>512</v>
      </c>
      <c r="D1072" s="168"/>
      <c r="E1072" s="169"/>
      <c r="F1072" s="169"/>
      <c r="G1072" s="169"/>
      <c r="H1072" s="192" t="str">
        <f t="shared" si="112"/>
        <v/>
      </c>
      <c r="I1072" s="234">
        <v>5793</v>
      </c>
      <c r="J1072" s="138">
        <v>3671</v>
      </c>
      <c r="K1072" s="138">
        <v>1452</v>
      </c>
      <c r="L1072" s="178">
        <f t="shared" si="113"/>
        <v>0.39553255243802776</v>
      </c>
      <c r="M1072" s="235">
        <v>12</v>
      </c>
      <c r="N1072" s="138">
        <v>2034</v>
      </c>
      <c r="O1072" s="195">
        <f t="shared" si="114"/>
        <v>0.35578100402308904</v>
      </c>
      <c r="P1072" s="170">
        <f t="shared" si="115"/>
        <v>5793</v>
      </c>
      <c r="Q1072" s="171">
        <f t="shared" si="116"/>
        <v>3683</v>
      </c>
      <c r="R1072" s="171">
        <f t="shared" si="117"/>
        <v>2034</v>
      </c>
      <c r="S1072" s="187">
        <f t="shared" si="118"/>
        <v>0.35578100402308904</v>
      </c>
      <c r="T1072" s="248"/>
    </row>
    <row r="1073" spans="1:20" x14ac:dyDescent="0.2">
      <c r="A1073" s="186" t="s">
        <v>424</v>
      </c>
      <c r="B1073" s="175" t="s">
        <v>127</v>
      </c>
      <c r="C1073" s="176" t="s">
        <v>286</v>
      </c>
      <c r="D1073" s="168">
        <v>0</v>
      </c>
      <c r="E1073" s="169">
        <v>0</v>
      </c>
      <c r="F1073" s="169">
        <v>0</v>
      </c>
      <c r="G1073" s="169">
        <v>0</v>
      </c>
      <c r="H1073" s="192" t="str">
        <f t="shared" si="112"/>
        <v/>
      </c>
      <c r="I1073" s="234">
        <v>0</v>
      </c>
      <c r="J1073" s="138">
        <v>0</v>
      </c>
      <c r="K1073" s="138">
        <v>0</v>
      </c>
      <c r="L1073" s="178" t="str">
        <f t="shared" si="113"/>
        <v/>
      </c>
      <c r="M1073" s="235">
        <v>0</v>
      </c>
      <c r="N1073" s="138">
        <v>0</v>
      </c>
      <c r="O1073" s="195" t="str">
        <f t="shared" si="114"/>
        <v/>
      </c>
      <c r="P1073" s="170" t="str">
        <f t="shared" si="115"/>
        <v/>
      </c>
      <c r="Q1073" s="171" t="str">
        <f t="shared" si="116"/>
        <v/>
      </c>
      <c r="R1073" s="171" t="str">
        <f t="shared" si="117"/>
        <v/>
      </c>
      <c r="S1073" s="187" t="str">
        <f t="shared" si="118"/>
        <v/>
      </c>
      <c r="T1073" s="248"/>
    </row>
    <row r="1074" spans="1:20" x14ac:dyDescent="0.2">
      <c r="A1074" s="186" t="s">
        <v>424</v>
      </c>
      <c r="B1074" s="175" t="s">
        <v>131</v>
      </c>
      <c r="C1074" s="176" t="s">
        <v>291</v>
      </c>
      <c r="D1074" s="168"/>
      <c r="E1074" s="169"/>
      <c r="F1074" s="169"/>
      <c r="G1074" s="169"/>
      <c r="H1074" s="192" t="str">
        <f t="shared" si="112"/>
        <v/>
      </c>
      <c r="I1074" s="234">
        <v>1138</v>
      </c>
      <c r="J1074" s="138">
        <v>292</v>
      </c>
      <c r="K1074" s="138">
        <v>49</v>
      </c>
      <c r="L1074" s="178">
        <f t="shared" si="113"/>
        <v>0.1678082191780822</v>
      </c>
      <c r="M1074" s="235"/>
      <c r="N1074" s="138">
        <v>820</v>
      </c>
      <c r="O1074" s="195">
        <f t="shared" si="114"/>
        <v>0.73741007194244601</v>
      </c>
      <c r="P1074" s="170">
        <f t="shared" si="115"/>
        <v>1138</v>
      </c>
      <c r="Q1074" s="171">
        <f t="shared" si="116"/>
        <v>292</v>
      </c>
      <c r="R1074" s="171">
        <f t="shared" si="117"/>
        <v>820</v>
      </c>
      <c r="S1074" s="187">
        <f t="shared" si="118"/>
        <v>0.73741007194244601</v>
      </c>
      <c r="T1074" s="248"/>
    </row>
    <row r="1075" spans="1:20" x14ac:dyDescent="0.2">
      <c r="A1075" s="186" t="s">
        <v>424</v>
      </c>
      <c r="B1075" s="175" t="s">
        <v>162</v>
      </c>
      <c r="C1075" s="176" t="s">
        <v>163</v>
      </c>
      <c r="D1075" s="168"/>
      <c r="E1075" s="169"/>
      <c r="F1075" s="169"/>
      <c r="G1075" s="169"/>
      <c r="H1075" s="192" t="str">
        <f t="shared" si="112"/>
        <v/>
      </c>
      <c r="I1075" s="234">
        <v>14</v>
      </c>
      <c r="J1075" s="138">
        <v>9</v>
      </c>
      <c r="K1075" s="138">
        <v>6</v>
      </c>
      <c r="L1075" s="178">
        <f t="shared" si="113"/>
        <v>0.66666666666666663</v>
      </c>
      <c r="M1075" s="235"/>
      <c r="N1075" s="138">
        <v>3</v>
      </c>
      <c r="O1075" s="195">
        <f t="shared" si="114"/>
        <v>0.25</v>
      </c>
      <c r="P1075" s="170">
        <f t="shared" si="115"/>
        <v>14</v>
      </c>
      <c r="Q1075" s="171">
        <f t="shared" si="116"/>
        <v>9</v>
      </c>
      <c r="R1075" s="171">
        <f t="shared" si="117"/>
        <v>3</v>
      </c>
      <c r="S1075" s="187">
        <f t="shared" si="118"/>
        <v>0.25</v>
      </c>
      <c r="T1075" s="248"/>
    </row>
    <row r="1076" spans="1:20" ht="29" x14ac:dyDescent="0.2">
      <c r="A1076" s="186" t="s">
        <v>424</v>
      </c>
      <c r="B1076" s="175" t="s">
        <v>166</v>
      </c>
      <c r="C1076" s="176" t="s">
        <v>168</v>
      </c>
      <c r="D1076" s="168"/>
      <c r="E1076" s="169"/>
      <c r="F1076" s="169"/>
      <c r="G1076" s="169"/>
      <c r="H1076" s="192" t="str">
        <f t="shared" si="112"/>
        <v/>
      </c>
      <c r="I1076" s="234">
        <v>239</v>
      </c>
      <c r="J1076" s="138">
        <v>154</v>
      </c>
      <c r="K1076" s="138">
        <v>52</v>
      </c>
      <c r="L1076" s="178">
        <f t="shared" si="113"/>
        <v>0.33766233766233766</v>
      </c>
      <c r="M1076" s="235"/>
      <c r="N1076" s="138">
        <v>50</v>
      </c>
      <c r="O1076" s="195">
        <f t="shared" si="114"/>
        <v>0.24509803921568626</v>
      </c>
      <c r="P1076" s="170">
        <f t="shared" si="115"/>
        <v>239</v>
      </c>
      <c r="Q1076" s="171">
        <f t="shared" si="116"/>
        <v>154</v>
      </c>
      <c r="R1076" s="171">
        <f t="shared" si="117"/>
        <v>50</v>
      </c>
      <c r="S1076" s="187">
        <f t="shared" si="118"/>
        <v>0.24509803921568626</v>
      </c>
      <c r="T1076" s="248"/>
    </row>
    <row r="1077" spans="1:20" x14ac:dyDescent="0.2">
      <c r="A1077" s="186" t="s">
        <v>424</v>
      </c>
      <c r="B1077" s="175" t="s">
        <v>172</v>
      </c>
      <c r="C1077" s="176" t="s">
        <v>173</v>
      </c>
      <c r="D1077" s="168"/>
      <c r="E1077" s="169"/>
      <c r="F1077" s="169"/>
      <c r="G1077" s="169"/>
      <c r="H1077" s="192" t="str">
        <f t="shared" si="112"/>
        <v/>
      </c>
      <c r="I1077" s="234">
        <v>602</v>
      </c>
      <c r="J1077" s="138">
        <v>568</v>
      </c>
      <c r="K1077" s="138">
        <v>519</v>
      </c>
      <c r="L1077" s="178">
        <f t="shared" si="113"/>
        <v>0.91373239436619713</v>
      </c>
      <c r="M1077" s="235">
        <v>2</v>
      </c>
      <c r="N1077" s="138">
        <v>24</v>
      </c>
      <c r="O1077" s="195">
        <f t="shared" si="114"/>
        <v>4.0404040404040407E-2</v>
      </c>
      <c r="P1077" s="170">
        <f t="shared" si="115"/>
        <v>602</v>
      </c>
      <c r="Q1077" s="171">
        <f t="shared" si="116"/>
        <v>570</v>
      </c>
      <c r="R1077" s="171">
        <f t="shared" si="117"/>
        <v>24</v>
      </c>
      <c r="S1077" s="187">
        <f t="shared" si="118"/>
        <v>4.0404040404040407E-2</v>
      </c>
      <c r="T1077" s="248"/>
    </row>
    <row r="1078" spans="1:20" x14ac:dyDescent="0.2">
      <c r="A1078" s="186" t="s">
        <v>424</v>
      </c>
      <c r="B1078" s="175" t="s">
        <v>200</v>
      </c>
      <c r="C1078" s="176" t="s">
        <v>201</v>
      </c>
      <c r="D1078" s="168"/>
      <c r="E1078" s="169"/>
      <c r="F1078" s="169"/>
      <c r="G1078" s="169"/>
      <c r="H1078" s="192" t="str">
        <f t="shared" si="112"/>
        <v/>
      </c>
      <c r="I1078" s="234">
        <v>1184</v>
      </c>
      <c r="J1078" s="138">
        <v>648</v>
      </c>
      <c r="K1078" s="138">
        <v>183</v>
      </c>
      <c r="L1078" s="178">
        <f t="shared" si="113"/>
        <v>0.28240740740740738</v>
      </c>
      <c r="M1078" s="235">
        <v>1</v>
      </c>
      <c r="N1078" s="138">
        <v>528</v>
      </c>
      <c r="O1078" s="195">
        <f t="shared" si="114"/>
        <v>0.44859813084112149</v>
      </c>
      <c r="P1078" s="170">
        <f t="shared" si="115"/>
        <v>1184</v>
      </c>
      <c r="Q1078" s="171">
        <f t="shared" si="116"/>
        <v>649</v>
      </c>
      <c r="R1078" s="171">
        <f t="shared" si="117"/>
        <v>528</v>
      </c>
      <c r="S1078" s="187">
        <f t="shared" si="118"/>
        <v>0.44859813084112149</v>
      </c>
      <c r="T1078" s="248"/>
    </row>
    <row r="1079" spans="1:20" x14ac:dyDescent="0.2">
      <c r="A1079" s="186" t="s">
        <v>424</v>
      </c>
      <c r="B1079" s="175" t="s">
        <v>550</v>
      </c>
      <c r="C1079" s="176" t="s">
        <v>203</v>
      </c>
      <c r="D1079" s="168"/>
      <c r="E1079" s="169"/>
      <c r="F1079" s="169"/>
      <c r="G1079" s="169"/>
      <c r="H1079" s="192" t="str">
        <f t="shared" si="112"/>
        <v/>
      </c>
      <c r="I1079" s="234">
        <v>2380</v>
      </c>
      <c r="J1079" s="138">
        <v>1947</v>
      </c>
      <c r="K1079" s="138">
        <v>1109</v>
      </c>
      <c r="L1079" s="178">
        <f t="shared" si="113"/>
        <v>0.56959424756034926</v>
      </c>
      <c r="M1079" s="235">
        <v>3</v>
      </c>
      <c r="N1079" s="138">
        <v>369</v>
      </c>
      <c r="O1079" s="195">
        <f t="shared" si="114"/>
        <v>0.1591203104786546</v>
      </c>
      <c r="P1079" s="170">
        <f t="shared" si="115"/>
        <v>2380</v>
      </c>
      <c r="Q1079" s="171">
        <f t="shared" si="116"/>
        <v>1950</v>
      </c>
      <c r="R1079" s="171">
        <f t="shared" si="117"/>
        <v>369</v>
      </c>
      <c r="S1079" s="187">
        <f t="shared" si="118"/>
        <v>0.1591203104786546</v>
      </c>
      <c r="T1079" s="248"/>
    </row>
    <row r="1080" spans="1:20" ht="29" x14ac:dyDescent="0.2">
      <c r="A1080" s="186" t="s">
        <v>424</v>
      </c>
      <c r="B1080" s="175" t="s">
        <v>209</v>
      </c>
      <c r="C1080" s="176" t="s">
        <v>210</v>
      </c>
      <c r="D1080" s="168"/>
      <c r="E1080" s="169"/>
      <c r="F1080" s="169"/>
      <c r="G1080" s="169"/>
      <c r="H1080" s="192" t="str">
        <f t="shared" si="112"/>
        <v/>
      </c>
      <c r="I1080" s="234">
        <v>714</v>
      </c>
      <c r="J1080" s="138">
        <v>426</v>
      </c>
      <c r="K1080" s="138">
        <v>290</v>
      </c>
      <c r="L1080" s="178">
        <f t="shared" si="113"/>
        <v>0.68075117370892024</v>
      </c>
      <c r="M1080" s="235">
        <v>3</v>
      </c>
      <c r="N1080" s="138">
        <v>265</v>
      </c>
      <c r="O1080" s="195">
        <f t="shared" si="114"/>
        <v>0.38184438040345819</v>
      </c>
      <c r="P1080" s="170">
        <f t="shared" si="115"/>
        <v>714</v>
      </c>
      <c r="Q1080" s="171">
        <f t="shared" si="116"/>
        <v>429</v>
      </c>
      <c r="R1080" s="171">
        <f t="shared" si="117"/>
        <v>265</v>
      </c>
      <c r="S1080" s="187">
        <f t="shared" si="118"/>
        <v>0.38184438040345819</v>
      </c>
      <c r="T1080" s="248"/>
    </row>
    <row r="1081" spans="1:20" x14ac:dyDescent="0.2">
      <c r="A1081" s="186" t="s">
        <v>424</v>
      </c>
      <c r="B1081" s="175" t="s">
        <v>212</v>
      </c>
      <c r="C1081" s="176" t="s">
        <v>214</v>
      </c>
      <c r="D1081" s="168"/>
      <c r="E1081" s="169"/>
      <c r="F1081" s="169"/>
      <c r="G1081" s="169"/>
      <c r="H1081" s="192" t="str">
        <f t="shared" si="112"/>
        <v/>
      </c>
      <c r="I1081" s="234">
        <v>2070</v>
      </c>
      <c r="J1081" s="138">
        <v>1869</v>
      </c>
      <c r="K1081" s="138">
        <v>1304</v>
      </c>
      <c r="L1081" s="178">
        <f t="shared" si="113"/>
        <v>0.69769930444087747</v>
      </c>
      <c r="M1081" s="235">
        <v>2</v>
      </c>
      <c r="N1081" s="138">
        <v>177</v>
      </c>
      <c r="O1081" s="195">
        <f t="shared" si="114"/>
        <v>8.642578125E-2</v>
      </c>
      <c r="P1081" s="170">
        <f t="shared" si="115"/>
        <v>2070</v>
      </c>
      <c r="Q1081" s="171">
        <f t="shared" si="116"/>
        <v>1871</v>
      </c>
      <c r="R1081" s="171">
        <f t="shared" si="117"/>
        <v>177</v>
      </c>
      <c r="S1081" s="187">
        <f t="shared" si="118"/>
        <v>8.642578125E-2</v>
      </c>
      <c r="T1081" s="248"/>
    </row>
    <row r="1082" spans="1:20" x14ac:dyDescent="0.2">
      <c r="A1082" s="186" t="s">
        <v>424</v>
      </c>
      <c r="B1082" s="175" t="s">
        <v>217</v>
      </c>
      <c r="C1082" s="176" t="s">
        <v>221</v>
      </c>
      <c r="D1082" s="168"/>
      <c r="E1082" s="169"/>
      <c r="F1082" s="169"/>
      <c r="G1082" s="169"/>
      <c r="H1082" s="192" t="str">
        <f t="shared" si="112"/>
        <v/>
      </c>
      <c r="I1082" s="234">
        <v>72</v>
      </c>
      <c r="J1082" s="138">
        <v>70</v>
      </c>
      <c r="K1082" s="138">
        <v>13</v>
      </c>
      <c r="L1082" s="178">
        <f t="shared" si="113"/>
        <v>0.18571428571428572</v>
      </c>
      <c r="M1082" s="235"/>
      <c r="N1082" s="138"/>
      <c r="O1082" s="195">
        <f t="shared" si="114"/>
        <v>0</v>
      </c>
      <c r="P1082" s="170">
        <f t="shared" si="115"/>
        <v>72</v>
      </c>
      <c r="Q1082" s="171">
        <f t="shared" si="116"/>
        <v>70</v>
      </c>
      <c r="R1082" s="171" t="str">
        <f t="shared" si="117"/>
        <v/>
      </c>
      <c r="S1082" s="187" t="str">
        <f t="shared" si="118"/>
        <v/>
      </c>
      <c r="T1082" s="248"/>
    </row>
    <row r="1083" spans="1:20" x14ac:dyDescent="0.2">
      <c r="A1083" s="186" t="s">
        <v>424</v>
      </c>
      <c r="B1083" s="175" t="s">
        <v>217</v>
      </c>
      <c r="C1083" s="176" t="s">
        <v>223</v>
      </c>
      <c r="D1083" s="168"/>
      <c r="E1083" s="169"/>
      <c r="F1083" s="169"/>
      <c r="G1083" s="169"/>
      <c r="H1083" s="192" t="str">
        <f t="shared" si="112"/>
        <v/>
      </c>
      <c r="I1083" s="234">
        <v>31</v>
      </c>
      <c r="J1083" s="138">
        <v>28</v>
      </c>
      <c r="K1083" s="138">
        <v>1</v>
      </c>
      <c r="L1083" s="178">
        <f t="shared" si="113"/>
        <v>3.5714285714285712E-2</v>
      </c>
      <c r="M1083" s="235">
        <v>1</v>
      </c>
      <c r="N1083" s="138">
        <v>1</v>
      </c>
      <c r="O1083" s="195">
        <f t="shared" si="114"/>
        <v>3.3333333333333333E-2</v>
      </c>
      <c r="P1083" s="170">
        <f t="shared" si="115"/>
        <v>31</v>
      </c>
      <c r="Q1083" s="171">
        <f t="shared" si="116"/>
        <v>29</v>
      </c>
      <c r="R1083" s="171">
        <f t="shared" si="117"/>
        <v>1</v>
      </c>
      <c r="S1083" s="187">
        <f t="shared" si="118"/>
        <v>3.3333333333333333E-2</v>
      </c>
      <c r="T1083" s="248"/>
    </row>
    <row r="1084" spans="1:20" x14ac:dyDescent="0.2">
      <c r="A1084" s="186" t="s">
        <v>389</v>
      </c>
      <c r="B1084" s="175" t="s">
        <v>2</v>
      </c>
      <c r="C1084" s="176" t="s">
        <v>3</v>
      </c>
      <c r="D1084" s="168">
        <v>1</v>
      </c>
      <c r="E1084" s="169">
        <v>0</v>
      </c>
      <c r="F1084" s="169">
        <v>1</v>
      </c>
      <c r="G1084" s="169">
        <v>0</v>
      </c>
      <c r="H1084" s="192" t="str">
        <f t="shared" si="112"/>
        <v/>
      </c>
      <c r="I1084" s="234">
        <v>4771</v>
      </c>
      <c r="J1084" s="138">
        <v>1546</v>
      </c>
      <c r="K1084" s="138">
        <v>658</v>
      </c>
      <c r="L1084" s="178">
        <f t="shared" si="113"/>
        <v>0.42561448900388099</v>
      </c>
      <c r="M1084" s="235">
        <v>10</v>
      </c>
      <c r="N1084" s="138">
        <v>3126</v>
      </c>
      <c r="O1084" s="195">
        <f t="shared" si="114"/>
        <v>0.6676633917129432</v>
      </c>
      <c r="P1084" s="170">
        <f t="shared" si="115"/>
        <v>4772</v>
      </c>
      <c r="Q1084" s="171">
        <f t="shared" si="116"/>
        <v>1556</v>
      </c>
      <c r="R1084" s="171">
        <f t="shared" si="117"/>
        <v>3126</v>
      </c>
      <c r="S1084" s="187">
        <f t="shared" si="118"/>
        <v>0.6676633917129432</v>
      </c>
      <c r="T1084" s="248"/>
    </row>
    <row r="1085" spans="1:20" x14ac:dyDescent="0.2">
      <c r="A1085" s="186" t="s">
        <v>389</v>
      </c>
      <c r="B1085" s="175" t="s">
        <v>4</v>
      </c>
      <c r="C1085" s="176" t="s">
        <v>5</v>
      </c>
      <c r="D1085" s="168">
        <v>1</v>
      </c>
      <c r="E1085" s="169">
        <v>0</v>
      </c>
      <c r="F1085" s="169">
        <v>0</v>
      </c>
      <c r="G1085" s="169">
        <v>0</v>
      </c>
      <c r="H1085" s="192" t="str">
        <f t="shared" si="112"/>
        <v/>
      </c>
      <c r="I1085" s="234">
        <v>691</v>
      </c>
      <c r="J1085" s="138">
        <v>328</v>
      </c>
      <c r="K1085" s="138">
        <v>129</v>
      </c>
      <c r="L1085" s="178">
        <f t="shared" si="113"/>
        <v>0.39329268292682928</v>
      </c>
      <c r="M1085" s="235">
        <v>0</v>
      </c>
      <c r="N1085" s="138">
        <v>349</v>
      </c>
      <c r="O1085" s="195">
        <f t="shared" si="114"/>
        <v>0.51550960118168387</v>
      </c>
      <c r="P1085" s="170">
        <f t="shared" si="115"/>
        <v>692</v>
      </c>
      <c r="Q1085" s="171">
        <f t="shared" si="116"/>
        <v>328</v>
      </c>
      <c r="R1085" s="171">
        <f t="shared" si="117"/>
        <v>349</v>
      </c>
      <c r="S1085" s="187">
        <f t="shared" si="118"/>
        <v>0.51550960118168387</v>
      </c>
      <c r="T1085" s="248"/>
    </row>
    <row r="1086" spans="1:20" x14ac:dyDescent="0.2">
      <c r="A1086" s="186" t="s">
        <v>389</v>
      </c>
      <c r="B1086" s="175" t="s">
        <v>6</v>
      </c>
      <c r="C1086" s="176" t="s">
        <v>7</v>
      </c>
      <c r="D1086" s="168">
        <v>2</v>
      </c>
      <c r="E1086" s="169">
        <v>2</v>
      </c>
      <c r="F1086" s="169">
        <v>0</v>
      </c>
      <c r="G1086" s="169">
        <v>0</v>
      </c>
      <c r="H1086" s="192">
        <f t="shared" si="112"/>
        <v>0</v>
      </c>
      <c r="I1086" s="234">
        <v>24</v>
      </c>
      <c r="J1086" s="138">
        <v>18</v>
      </c>
      <c r="K1086" s="138">
        <v>10</v>
      </c>
      <c r="L1086" s="178">
        <f t="shared" si="113"/>
        <v>0.55555555555555558</v>
      </c>
      <c r="M1086" s="235">
        <v>0</v>
      </c>
      <c r="N1086" s="138">
        <v>5</v>
      </c>
      <c r="O1086" s="195">
        <f t="shared" si="114"/>
        <v>0.21739130434782608</v>
      </c>
      <c r="P1086" s="170">
        <f t="shared" si="115"/>
        <v>26</v>
      </c>
      <c r="Q1086" s="171">
        <f t="shared" si="116"/>
        <v>20</v>
      </c>
      <c r="R1086" s="171">
        <f t="shared" si="117"/>
        <v>5</v>
      </c>
      <c r="S1086" s="187">
        <f t="shared" si="118"/>
        <v>0.2</v>
      </c>
      <c r="T1086" s="248"/>
    </row>
    <row r="1087" spans="1:20" x14ac:dyDescent="0.2">
      <c r="A1087" s="186" t="s">
        <v>389</v>
      </c>
      <c r="B1087" s="175" t="s">
        <v>8</v>
      </c>
      <c r="C1087" s="176" t="s">
        <v>10</v>
      </c>
      <c r="D1087" s="168">
        <v>1</v>
      </c>
      <c r="E1087" s="169">
        <v>1</v>
      </c>
      <c r="F1087" s="169">
        <v>0</v>
      </c>
      <c r="G1087" s="169">
        <v>0</v>
      </c>
      <c r="H1087" s="192">
        <f t="shared" si="112"/>
        <v>0</v>
      </c>
      <c r="I1087" s="234">
        <v>765</v>
      </c>
      <c r="J1087" s="138">
        <v>597</v>
      </c>
      <c r="K1087" s="138">
        <v>160</v>
      </c>
      <c r="L1087" s="178">
        <f t="shared" si="113"/>
        <v>0.26800670016750416</v>
      </c>
      <c r="M1087" s="235">
        <v>6</v>
      </c>
      <c r="N1087" s="138">
        <v>139</v>
      </c>
      <c r="O1087" s="195">
        <f t="shared" si="114"/>
        <v>0.18733153638814015</v>
      </c>
      <c r="P1087" s="170">
        <f t="shared" si="115"/>
        <v>766</v>
      </c>
      <c r="Q1087" s="171">
        <f t="shared" si="116"/>
        <v>604</v>
      </c>
      <c r="R1087" s="171">
        <f t="shared" si="117"/>
        <v>139</v>
      </c>
      <c r="S1087" s="187">
        <f t="shared" si="118"/>
        <v>0.18707940780619112</v>
      </c>
      <c r="T1087" s="248"/>
    </row>
    <row r="1088" spans="1:20" x14ac:dyDescent="0.2">
      <c r="A1088" s="186" t="s">
        <v>389</v>
      </c>
      <c r="B1088" s="175" t="s">
        <v>11</v>
      </c>
      <c r="C1088" s="176" t="s">
        <v>12</v>
      </c>
      <c r="D1088" s="168">
        <v>0</v>
      </c>
      <c r="E1088" s="169">
        <v>0</v>
      </c>
      <c r="F1088" s="169">
        <v>0</v>
      </c>
      <c r="G1088" s="169">
        <v>0</v>
      </c>
      <c r="H1088" s="192" t="str">
        <f t="shared" si="112"/>
        <v/>
      </c>
      <c r="I1088" s="234">
        <v>0</v>
      </c>
      <c r="J1088" s="138">
        <v>0</v>
      </c>
      <c r="K1088" s="138">
        <v>0</v>
      </c>
      <c r="L1088" s="178" t="str">
        <f t="shared" si="113"/>
        <v/>
      </c>
      <c r="M1088" s="235">
        <v>0</v>
      </c>
      <c r="N1088" s="138">
        <v>0</v>
      </c>
      <c r="O1088" s="195" t="str">
        <f t="shared" si="114"/>
        <v/>
      </c>
      <c r="P1088" s="170" t="str">
        <f t="shared" si="115"/>
        <v/>
      </c>
      <c r="Q1088" s="171" t="str">
        <f t="shared" si="116"/>
        <v/>
      </c>
      <c r="R1088" s="171" t="str">
        <f t="shared" si="117"/>
        <v/>
      </c>
      <c r="S1088" s="187" t="str">
        <f t="shared" si="118"/>
        <v/>
      </c>
      <c r="T1088" s="248"/>
    </row>
    <row r="1089" spans="1:20" x14ac:dyDescent="0.2">
      <c r="A1089" s="186" t="s">
        <v>389</v>
      </c>
      <c r="B1089" s="175" t="s">
        <v>15</v>
      </c>
      <c r="C1089" s="176" t="s">
        <v>16</v>
      </c>
      <c r="D1089" s="168">
        <v>0</v>
      </c>
      <c r="E1089" s="169">
        <v>0</v>
      </c>
      <c r="F1089" s="169">
        <v>0</v>
      </c>
      <c r="G1089" s="169">
        <v>0</v>
      </c>
      <c r="H1089" s="192" t="str">
        <f t="shared" si="112"/>
        <v/>
      </c>
      <c r="I1089" s="234">
        <v>23</v>
      </c>
      <c r="J1089" s="138">
        <v>19</v>
      </c>
      <c r="K1089" s="138">
        <v>10</v>
      </c>
      <c r="L1089" s="178">
        <f t="shared" si="113"/>
        <v>0.52631578947368418</v>
      </c>
      <c r="M1089" s="235">
        <v>0</v>
      </c>
      <c r="N1089" s="138">
        <v>1</v>
      </c>
      <c r="O1089" s="195">
        <f t="shared" si="114"/>
        <v>0.05</v>
      </c>
      <c r="P1089" s="170">
        <f t="shared" si="115"/>
        <v>23</v>
      </c>
      <c r="Q1089" s="171">
        <f t="shared" si="116"/>
        <v>19</v>
      </c>
      <c r="R1089" s="171">
        <f t="shared" si="117"/>
        <v>1</v>
      </c>
      <c r="S1089" s="187">
        <f t="shared" si="118"/>
        <v>0.05</v>
      </c>
      <c r="T1089" s="248"/>
    </row>
    <row r="1090" spans="1:20" x14ac:dyDescent="0.2">
      <c r="A1090" s="186" t="s">
        <v>389</v>
      </c>
      <c r="B1090" s="175" t="s">
        <v>21</v>
      </c>
      <c r="C1090" s="176" t="s">
        <v>22</v>
      </c>
      <c r="D1090" s="168">
        <v>1</v>
      </c>
      <c r="E1090" s="169">
        <v>0</v>
      </c>
      <c r="F1090" s="169">
        <v>0</v>
      </c>
      <c r="G1090" s="169">
        <v>0</v>
      </c>
      <c r="H1090" s="192" t="str">
        <f t="shared" ref="H1090:H1153" si="119">IF((E1090+G1090)&lt;&gt;0,G1090/(E1090+G1090),"")</f>
        <v/>
      </c>
      <c r="I1090" s="234">
        <v>276</v>
      </c>
      <c r="J1090" s="138">
        <v>226</v>
      </c>
      <c r="K1090" s="138">
        <v>61</v>
      </c>
      <c r="L1090" s="178">
        <f t="shared" ref="L1090:L1153" si="120">IF(J1090&lt;&gt;0,K1090/J1090,"")</f>
        <v>0.26991150442477874</v>
      </c>
      <c r="M1090" s="235">
        <v>1</v>
      </c>
      <c r="N1090" s="138">
        <v>42</v>
      </c>
      <c r="O1090" s="195">
        <f t="shared" ref="O1090:O1153" si="121">IF((J1090+M1090+N1090)&lt;&gt;0,N1090/(J1090+M1090+N1090),"")</f>
        <v>0.15613382899628253</v>
      </c>
      <c r="P1090" s="170">
        <f t="shared" ref="P1090:P1153" si="122">IF(SUM(D1090,I1090)&gt;0,SUM(D1090,I1090),"")</f>
        <v>277</v>
      </c>
      <c r="Q1090" s="171">
        <f t="shared" ref="Q1090:Q1153" si="123">IF(SUM(E1090,J1090, M1090)&gt;0,SUM(E1090,J1090, M1090),"")</f>
        <v>227</v>
      </c>
      <c r="R1090" s="171">
        <f t="shared" ref="R1090:R1153" si="124">IF(SUM(G1090,N1090)&gt;0,SUM(G1090,N1090),"")</f>
        <v>42</v>
      </c>
      <c r="S1090" s="187">
        <f t="shared" ref="S1090:S1153" si="125">IFERROR(IF((Q1090+R1090)&lt;&gt;0,R1090/(Q1090+R1090),""),"")</f>
        <v>0.15613382899628253</v>
      </c>
      <c r="T1090" s="248"/>
    </row>
    <row r="1091" spans="1:20" ht="29" x14ac:dyDescent="0.2">
      <c r="A1091" s="186" t="s">
        <v>389</v>
      </c>
      <c r="B1091" s="175" t="s">
        <v>24</v>
      </c>
      <c r="C1091" s="176" t="s">
        <v>25</v>
      </c>
      <c r="D1091" s="168">
        <v>0</v>
      </c>
      <c r="E1091" s="169">
        <v>0</v>
      </c>
      <c r="F1091" s="169">
        <v>0</v>
      </c>
      <c r="G1091" s="169">
        <v>0</v>
      </c>
      <c r="H1091" s="192" t="str">
        <f t="shared" si="119"/>
        <v/>
      </c>
      <c r="I1091" s="234">
        <v>57</v>
      </c>
      <c r="J1091" s="138">
        <v>39</v>
      </c>
      <c r="K1091" s="138">
        <v>20</v>
      </c>
      <c r="L1091" s="178">
        <f t="shared" si="120"/>
        <v>0.51282051282051277</v>
      </c>
      <c r="M1091" s="235">
        <v>0</v>
      </c>
      <c r="N1091" s="138">
        <v>17</v>
      </c>
      <c r="O1091" s="195">
        <f t="shared" si="121"/>
        <v>0.30357142857142855</v>
      </c>
      <c r="P1091" s="170">
        <f t="shared" si="122"/>
        <v>57</v>
      </c>
      <c r="Q1091" s="171">
        <f t="shared" si="123"/>
        <v>39</v>
      </c>
      <c r="R1091" s="171">
        <f t="shared" si="124"/>
        <v>17</v>
      </c>
      <c r="S1091" s="187">
        <f t="shared" si="125"/>
        <v>0.30357142857142855</v>
      </c>
      <c r="T1091" s="248"/>
    </row>
    <row r="1092" spans="1:20" x14ac:dyDescent="0.2">
      <c r="A1092" s="186" t="s">
        <v>389</v>
      </c>
      <c r="B1092" s="175" t="s">
        <v>26</v>
      </c>
      <c r="C1092" s="176" t="s">
        <v>29</v>
      </c>
      <c r="D1092" s="168">
        <v>4</v>
      </c>
      <c r="E1092" s="169">
        <v>4</v>
      </c>
      <c r="F1092" s="169">
        <v>3</v>
      </c>
      <c r="G1092" s="169">
        <v>0</v>
      </c>
      <c r="H1092" s="192">
        <f t="shared" si="119"/>
        <v>0</v>
      </c>
      <c r="I1092" s="234">
        <v>120</v>
      </c>
      <c r="J1092" s="138">
        <v>82</v>
      </c>
      <c r="K1092" s="138">
        <v>41</v>
      </c>
      <c r="L1092" s="178">
        <f t="shared" si="120"/>
        <v>0.5</v>
      </c>
      <c r="M1092" s="235">
        <v>0</v>
      </c>
      <c r="N1092" s="138">
        <v>21</v>
      </c>
      <c r="O1092" s="195">
        <f t="shared" si="121"/>
        <v>0.20388349514563106</v>
      </c>
      <c r="P1092" s="170">
        <f t="shared" si="122"/>
        <v>124</v>
      </c>
      <c r="Q1092" s="171">
        <f t="shared" si="123"/>
        <v>86</v>
      </c>
      <c r="R1092" s="171">
        <f t="shared" si="124"/>
        <v>21</v>
      </c>
      <c r="S1092" s="187">
        <f t="shared" si="125"/>
        <v>0.19626168224299065</v>
      </c>
      <c r="T1092" s="248"/>
    </row>
    <row r="1093" spans="1:20" x14ac:dyDescent="0.2">
      <c r="A1093" s="186" t="s">
        <v>389</v>
      </c>
      <c r="B1093" s="175" t="s">
        <v>30</v>
      </c>
      <c r="C1093" s="176" t="s">
        <v>31</v>
      </c>
      <c r="D1093" s="168">
        <v>1</v>
      </c>
      <c r="E1093" s="169">
        <v>1</v>
      </c>
      <c r="F1093" s="169">
        <v>1</v>
      </c>
      <c r="G1093" s="169">
        <v>0</v>
      </c>
      <c r="H1093" s="192">
        <f t="shared" si="119"/>
        <v>0</v>
      </c>
      <c r="I1093" s="234">
        <v>241</v>
      </c>
      <c r="J1093" s="138">
        <v>164</v>
      </c>
      <c r="K1093" s="138">
        <v>105</v>
      </c>
      <c r="L1093" s="178">
        <f t="shared" si="120"/>
        <v>0.6402439024390244</v>
      </c>
      <c r="M1093" s="235">
        <v>2</v>
      </c>
      <c r="N1093" s="138">
        <v>70</v>
      </c>
      <c r="O1093" s="195">
        <f t="shared" si="121"/>
        <v>0.29661016949152541</v>
      </c>
      <c r="P1093" s="170">
        <f t="shared" si="122"/>
        <v>242</v>
      </c>
      <c r="Q1093" s="171">
        <f t="shared" si="123"/>
        <v>167</v>
      </c>
      <c r="R1093" s="171">
        <f t="shared" si="124"/>
        <v>70</v>
      </c>
      <c r="S1093" s="187">
        <f t="shared" si="125"/>
        <v>0.29535864978902954</v>
      </c>
      <c r="T1093" s="248"/>
    </row>
    <row r="1094" spans="1:20" x14ac:dyDescent="0.2">
      <c r="A1094" s="186" t="s">
        <v>389</v>
      </c>
      <c r="B1094" s="175" t="s">
        <v>33</v>
      </c>
      <c r="C1094" s="176" t="s">
        <v>34</v>
      </c>
      <c r="D1094" s="168">
        <v>1</v>
      </c>
      <c r="E1094" s="169">
        <v>0</v>
      </c>
      <c r="F1094" s="169">
        <v>0</v>
      </c>
      <c r="G1094" s="169">
        <v>0</v>
      </c>
      <c r="H1094" s="192" t="str">
        <f t="shared" si="119"/>
        <v/>
      </c>
      <c r="I1094" s="234">
        <v>295</v>
      </c>
      <c r="J1094" s="138">
        <v>273</v>
      </c>
      <c r="K1094" s="138">
        <v>182</v>
      </c>
      <c r="L1094" s="178">
        <f t="shared" si="120"/>
        <v>0.66666666666666663</v>
      </c>
      <c r="M1094" s="235">
        <v>4</v>
      </c>
      <c r="N1094" s="138">
        <v>7</v>
      </c>
      <c r="O1094" s="195">
        <f t="shared" si="121"/>
        <v>2.464788732394366E-2</v>
      </c>
      <c r="P1094" s="170">
        <f t="shared" si="122"/>
        <v>296</v>
      </c>
      <c r="Q1094" s="171">
        <f t="shared" si="123"/>
        <v>277</v>
      </c>
      <c r="R1094" s="171">
        <f t="shared" si="124"/>
        <v>7</v>
      </c>
      <c r="S1094" s="187">
        <f t="shared" si="125"/>
        <v>2.464788732394366E-2</v>
      </c>
      <c r="T1094" s="248"/>
    </row>
    <row r="1095" spans="1:20" x14ac:dyDescent="0.2">
      <c r="A1095" s="186" t="s">
        <v>389</v>
      </c>
      <c r="B1095" s="175" t="s">
        <v>33</v>
      </c>
      <c r="C1095" s="176" t="s">
        <v>35</v>
      </c>
      <c r="D1095" s="168">
        <v>3</v>
      </c>
      <c r="E1095" s="169">
        <v>3</v>
      </c>
      <c r="F1095" s="169">
        <v>2</v>
      </c>
      <c r="G1095" s="169">
        <v>0</v>
      </c>
      <c r="H1095" s="192">
        <f t="shared" si="119"/>
        <v>0</v>
      </c>
      <c r="I1095" s="234">
        <v>602</v>
      </c>
      <c r="J1095" s="138">
        <v>552</v>
      </c>
      <c r="K1095" s="138">
        <v>428</v>
      </c>
      <c r="L1095" s="178">
        <f t="shared" si="120"/>
        <v>0.77536231884057971</v>
      </c>
      <c r="M1095" s="235">
        <v>5</v>
      </c>
      <c r="N1095" s="138">
        <v>16</v>
      </c>
      <c r="O1095" s="195">
        <f t="shared" si="121"/>
        <v>2.7923211169284468E-2</v>
      </c>
      <c r="P1095" s="170">
        <f t="shared" si="122"/>
        <v>605</v>
      </c>
      <c r="Q1095" s="171">
        <f t="shared" si="123"/>
        <v>560</v>
      </c>
      <c r="R1095" s="171">
        <f t="shared" si="124"/>
        <v>16</v>
      </c>
      <c r="S1095" s="187">
        <f t="shared" si="125"/>
        <v>2.7777777777777776E-2</v>
      </c>
      <c r="T1095" s="248"/>
    </row>
    <row r="1096" spans="1:20" x14ac:dyDescent="0.2">
      <c r="A1096" s="186" t="s">
        <v>389</v>
      </c>
      <c r="B1096" s="175" t="s">
        <v>33</v>
      </c>
      <c r="C1096" s="176" t="s">
        <v>36</v>
      </c>
      <c r="D1096" s="168">
        <v>9</v>
      </c>
      <c r="E1096" s="169">
        <v>6</v>
      </c>
      <c r="F1096" s="169">
        <v>5</v>
      </c>
      <c r="G1096" s="169">
        <v>0</v>
      </c>
      <c r="H1096" s="192">
        <f t="shared" si="119"/>
        <v>0</v>
      </c>
      <c r="I1096" s="234">
        <v>883</v>
      </c>
      <c r="J1096" s="138">
        <v>858</v>
      </c>
      <c r="K1096" s="138">
        <v>715</v>
      </c>
      <c r="L1096" s="178">
        <f t="shared" si="120"/>
        <v>0.83333333333333337</v>
      </c>
      <c r="M1096" s="235">
        <v>2</v>
      </c>
      <c r="N1096" s="138">
        <v>18</v>
      </c>
      <c r="O1096" s="195">
        <f t="shared" si="121"/>
        <v>2.0501138952164009E-2</v>
      </c>
      <c r="P1096" s="170">
        <f t="shared" si="122"/>
        <v>892</v>
      </c>
      <c r="Q1096" s="171">
        <f t="shared" si="123"/>
        <v>866</v>
      </c>
      <c r="R1096" s="171">
        <f t="shared" si="124"/>
        <v>18</v>
      </c>
      <c r="S1096" s="187">
        <f t="shared" si="125"/>
        <v>2.0361990950226245E-2</v>
      </c>
      <c r="T1096" s="248"/>
    </row>
    <row r="1097" spans="1:20" ht="29" x14ac:dyDescent="0.2">
      <c r="A1097" s="186" t="s">
        <v>389</v>
      </c>
      <c r="B1097" s="175" t="s">
        <v>38</v>
      </c>
      <c r="C1097" s="176" t="s">
        <v>39</v>
      </c>
      <c r="D1097" s="168">
        <v>1</v>
      </c>
      <c r="E1097" s="169">
        <v>0</v>
      </c>
      <c r="F1097" s="169">
        <v>0</v>
      </c>
      <c r="G1097" s="169">
        <v>0</v>
      </c>
      <c r="H1097" s="192" t="str">
        <f t="shared" si="119"/>
        <v/>
      </c>
      <c r="I1097" s="234">
        <v>42</v>
      </c>
      <c r="J1097" s="138">
        <v>32</v>
      </c>
      <c r="K1097" s="138">
        <v>20</v>
      </c>
      <c r="L1097" s="178">
        <f t="shared" si="120"/>
        <v>0.625</v>
      </c>
      <c r="M1097" s="235">
        <v>0</v>
      </c>
      <c r="N1097" s="138">
        <v>8</v>
      </c>
      <c r="O1097" s="195">
        <f t="shared" si="121"/>
        <v>0.2</v>
      </c>
      <c r="P1097" s="170">
        <f t="shared" si="122"/>
        <v>43</v>
      </c>
      <c r="Q1097" s="171">
        <f t="shared" si="123"/>
        <v>32</v>
      </c>
      <c r="R1097" s="171">
        <f t="shared" si="124"/>
        <v>8</v>
      </c>
      <c r="S1097" s="187">
        <f t="shared" si="125"/>
        <v>0.2</v>
      </c>
      <c r="T1097" s="248"/>
    </row>
    <row r="1098" spans="1:20" x14ac:dyDescent="0.2">
      <c r="A1098" s="186" t="s">
        <v>389</v>
      </c>
      <c r="B1098" s="175" t="s">
        <v>40</v>
      </c>
      <c r="C1098" s="176" t="s">
        <v>41</v>
      </c>
      <c r="D1098" s="168">
        <v>1</v>
      </c>
      <c r="E1098" s="169">
        <v>0</v>
      </c>
      <c r="F1098" s="169">
        <v>0</v>
      </c>
      <c r="G1098" s="169">
        <v>1</v>
      </c>
      <c r="H1098" s="192">
        <f t="shared" si="119"/>
        <v>1</v>
      </c>
      <c r="I1098" s="234">
        <v>2059</v>
      </c>
      <c r="J1098" s="138">
        <v>1939</v>
      </c>
      <c r="K1098" s="138">
        <v>1158</v>
      </c>
      <c r="L1098" s="178">
        <f t="shared" si="120"/>
        <v>0.59721505930892216</v>
      </c>
      <c r="M1098" s="235">
        <v>0</v>
      </c>
      <c r="N1098" s="138">
        <v>77</v>
      </c>
      <c r="O1098" s="195">
        <f t="shared" si="121"/>
        <v>3.8194444444444448E-2</v>
      </c>
      <c r="P1098" s="170">
        <f t="shared" si="122"/>
        <v>2060</v>
      </c>
      <c r="Q1098" s="171">
        <f t="shared" si="123"/>
        <v>1939</v>
      </c>
      <c r="R1098" s="171">
        <f t="shared" si="124"/>
        <v>78</v>
      </c>
      <c r="S1098" s="187">
        <f t="shared" si="125"/>
        <v>3.867129400099157E-2</v>
      </c>
      <c r="T1098" s="248"/>
    </row>
    <row r="1099" spans="1:20" ht="29" x14ac:dyDescent="0.2">
      <c r="A1099" s="186" t="s">
        <v>389</v>
      </c>
      <c r="B1099" s="175" t="s">
        <v>40</v>
      </c>
      <c r="C1099" s="176" t="s">
        <v>43</v>
      </c>
      <c r="D1099" s="168">
        <v>1</v>
      </c>
      <c r="E1099" s="169">
        <v>0</v>
      </c>
      <c r="F1099" s="169">
        <v>0</v>
      </c>
      <c r="G1099" s="169">
        <v>1</v>
      </c>
      <c r="H1099" s="192">
        <f t="shared" si="119"/>
        <v>1</v>
      </c>
      <c r="I1099" s="234">
        <v>793</v>
      </c>
      <c r="J1099" s="138">
        <v>693</v>
      </c>
      <c r="K1099" s="138">
        <v>247</v>
      </c>
      <c r="L1099" s="178">
        <f t="shared" si="120"/>
        <v>0.35642135642135642</v>
      </c>
      <c r="M1099" s="235">
        <v>0</v>
      </c>
      <c r="N1099" s="138">
        <v>90</v>
      </c>
      <c r="O1099" s="195">
        <f t="shared" si="121"/>
        <v>0.11494252873563218</v>
      </c>
      <c r="P1099" s="170">
        <f t="shared" si="122"/>
        <v>794</v>
      </c>
      <c r="Q1099" s="171">
        <f t="shared" si="123"/>
        <v>693</v>
      </c>
      <c r="R1099" s="171">
        <f t="shared" si="124"/>
        <v>91</v>
      </c>
      <c r="S1099" s="187">
        <f t="shared" si="125"/>
        <v>0.11607142857142858</v>
      </c>
      <c r="T1099" s="248"/>
    </row>
    <row r="1100" spans="1:20" x14ac:dyDescent="0.2">
      <c r="A1100" s="186" t="s">
        <v>389</v>
      </c>
      <c r="B1100" s="175" t="s">
        <v>40</v>
      </c>
      <c r="C1100" s="176" t="s">
        <v>44</v>
      </c>
      <c r="D1100" s="168">
        <v>2</v>
      </c>
      <c r="E1100" s="169">
        <v>2</v>
      </c>
      <c r="F1100" s="169">
        <v>0</v>
      </c>
      <c r="G1100" s="169">
        <v>0</v>
      </c>
      <c r="H1100" s="192">
        <f t="shared" si="119"/>
        <v>0</v>
      </c>
      <c r="I1100" s="234">
        <v>1770</v>
      </c>
      <c r="J1100" s="138">
        <v>1692</v>
      </c>
      <c r="K1100" s="138">
        <v>1111</v>
      </c>
      <c r="L1100" s="178">
        <f t="shared" si="120"/>
        <v>0.65661938534278963</v>
      </c>
      <c r="M1100" s="235">
        <v>0</v>
      </c>
      <c r="N1100" s="138">
        <v>50</v>
      </c>
      <c r="O1100" s="195">
        <f t="shared" si="121"/>
        <v>2.8702640642939151E-2</v>
      </c>
      <c r="P1100" s="170">
        <f t="shared" si="122"/>
        <v>1772</v>
      </c>
      <c r="Q1100" s="171">
        <f t="shared" si="123"/>
        <v>1694</v>
      </c>
      <c r="R1100" s="171">
        <f t="shared" si="124"/>
        <v>50</v>
      </c>
      <c r="S1100" s="187">
        <f t="shared" si="125"/>
        <v>2.8669724770642203E-2</v>
      </c>
      <c r="T1100" s="248"/>
    </row>
    <row r="1101" spans="1:20" x14ac:dyDescent="0.2">
      <c r="A1101" s="186" t="s">
        <v>389</v>
      </c>
      <c r="B1101" s="175" t="s">
        <v>45</v>
      </c>
      <c r="C1101" s="176" t="s">
        <v>46</v>
      </c>
      <c r="D1101" s="168">
        <v>3</v>
      </c>
      <c r="E1101" s="169">
        <v>3</v>
      </c>
      <c r="F1101" s="169">
        <v>3</v>
      </c>
      <c r="G1101" s="169">
        <v>0</v>
      </c>
      <c r="H1101" s="192">
        <f t="shared" si="119"/>
        <v>0</v>
      </c>
      <c r="I1101" s="234">
        <v>45</v>
      </c>
      <c r="J1101" s="138">
        <v>39</v>
      </c>
      <c r="K1101" s="138">
        <v>24</v>
      </c>
      <c r="L1101" s="178">
        <f t="shared" si="120"/>
        <v>0.61538461538461542</v>
      </c>
      <c r="M1101" s="235">
        <v>0</v>
      </c>
      <c r="N1101" s="138">
        <v>5</v>
      </c>
      <c r="O1101" s="195">
        <f t="shared" si="121"/>
        <v>0.11363636363636363</v>
      </c>
      <c r="P1101" s="170">
        <f t="shared" si="122"/>
        <v>48</v>
      </c>
      <c r="Q1101" s="171">
        <f t="shared" si="123"/>
        <v>42</v>
      </c>
      <c r="R1101" s="171">
        <f t="shared" si="124"/>
        <v>5</v>
      </c>
      <c r="S1101" s="187">
        <f t="shared" si="125"/>
        <v>0.10638297872340426</v>
      </c>
      <c r="T1101" s="248"/>
    </row>
    <row r="1102" spans="1:20" ht="43" x14ac:dyDescent="0.2">
      <c r="A1102" s="186" t="s">
        <v>389</v>
      </c>
      <c r="B1102" s="175" t="s">
        <v>533</v>
      </c>
      <c r="C1102" s="176" t="s">
        <v>47</v>
      </c>
      <c r="D1102" s="168">
        <v>0</v>
      </c>
      <c r="E1102" s="169">
        <v>0</v>
      </c>
      <c r="F1102" s="169">
        <v>0</v>
      </c>
      <c r="G1102" s="169">
        <v>0</v>
      </c>
      <c r="H1102" s="192" t="str">
        <f t="shared" si="119"/>
        <v/>
      </c>
      <c r="I1102" s="234">
        <v>5</v>
      </c>
      <c r="J1102" s="138">
        <v>4</v>
      </c>
      <c r="K1102" s="138">
        <v>1</v>
      </c>
      <c r="L1102" s="178">
        <f t="shared" si="120"/>
        <v>0.25</v>
      </c>
      <c r="M1102" s="235">
        <v>1</v>
      </c>
      <c r="N1102" s="138">
        <v>0</v>
      </c>
      <c r="O1102" s="195">
        <f t="shared" si="121"/>
        <v>0</v>
      </c>
      <c r="P1102" s="170">
        <f t="shared" si="122"/>
        <v>5</v>
      </c>
      <c r="Q1102" s="171">
        <f t="shared" si="123"/>
        <v>5</v>
      </c>
      <c r="R1102" s="171" t="str">
        <f t="shared" si="124"/>
        <v/>
      </c>
      <c r="S1102" s="187" t="str">
        <f t="shared" si="125"/>
        <v/>
      </c>
      <c r="T1102" s="248"/>
    </row>
    <row r="1103" spans="1:20" x14ac:dyDescent="0.2">
      <c r="A1103" s="186" t="s">
        <v>389</v>
      </c>
      <c r="B1103" s="175" t="s">
        <v>48</v>
      </c>
      <c r="C1103" s="176" t="s">
        <v>49</v>
      </c>
      <c r="D1103" s="168">
        <v>1</v>
      </c>
      <c r="E1103" s="169">
        <v>0</v>
      </c>
      <c r="F1103" s="169">
        <v>0</v>
      </c>
      <c r="G1103" s="169">
        <v>0</v>
      </c>
      <c r="H1103" s="192" t="str">
        <f t="shared" si="119"/>
        <v/>
      </c>
      <c r="I1103" s="234">
        <v>14</v>
      </c>
      <c r="J1103" s="138">
        <v>12</v>
      </c>
      <c r="K1103" s="138">
        <v>7</v>
      </c>
      <c r="L1103" s="178">
        <f t="shared" si="120"/>
        <v>0.58333333333333337</v>
      </c>
      <c r="M1103" s="235">
        <v>0</v>
      </c>
      <c r="N1103" s="138">
        <v>1</v>
      </c>
      <c r="O1103" s="195">
        <f t="shared" si="121"/>
        <v>7.6923076923076927E-2</v>
      </c>
      <c r="P1103" s="170">
        <f t="shared" si="122"/>
        <v>15</v>
      </c>
      <c r="Q1103" s="171">
        <f t="shared" si="123"/>
        <v>12</v>
      </c>
      <c r="R1103" s="171">
        <f t="shared" si="124"/>
        <v>1</v>
      </c>
      <c r="S1103" s="187">
        <f t="shared" si="125"/>
        <v>7.6923076923076927E-2</v>
      </c>
      <c r="T1103" s="248"/>
    </row>
    <row r="1104" spans="1:20" x14ac:dyDescent="0.2">
      <c r="A1104" s="186" t="s">
        <v>389</v>
      </c>
      <c r="B1104" s="175" t="s">
        <v>51</v>
      </c>
      <c r="C1104" s="176" t="s">
        <v>52</v>
      </c>
      <c r="D1104" s="168">
        <v>0</v>
      </c>
      <c r="E1104" s="169">
        <v>0</v>
      </c>
      <c r="F1104" s="169">
        <v>0</v>
      </c>
      <c r="G1104" s="169">
        <v>0</v>
      </c>
      <c r="H1104" s="192" t="str">
        <f t="shared" si="119"/>
        <v/>
      </c>
      <c r="I1104" s="234">
        <v>50</v>
      </c>
      <c r="J1104" s="138">
        <v>21</v>
      </c>
      <c r="K1104" s="138">
        <v>13</v>
      </c>
      <c r="L1104" s="178">
        <f t="shared" si="120"/>
        <v>0.61904761904761907</v>
      </c>
      <c r="M1104" s="235">
        <v>1</v>
      </c>
      <c r="N1104" s="138">
        <v>27</v>
      </c>
      <c r="O1104" s="195">
        <f t="shared" si="121"/>
        <v>0.55102040816326525</v>
      </c>
      <c r="P1104" s="170">
        <f t="shared" si="122"/>
        <v>50</v>
      </c>
      <c r="Q1104" s="171">
        <f t="shared" si="123"/>
        <v>22</v>
      </c>
      <c r="R1104" s="171">
        <f t="shared" si="124"/>
        <v>27</v>
      </c>
      <c r="S1104" s="187">
        <f t="shared" si="125"/>
        <v>0.55102040816326525</v>
      </c>
      <c r="T1104" s="248"/>
    </row>
    <row r="1105" spans="1:20" x14ac:dyDescent="0.2">
      <c r="A1105" s="186" t="s">
        <v>389</v>
      </c>
      <c r="B1105" s="175" t="s">
        <v>53</v>
      </c>
      <c r="C1105" s="176" t="s">
        <v>54</v>
      </c>
      <c r="D1105" s="168">
        <v>23</v>
      </c>
      <c r="E1105" s="169">
        <v>8</v>
      </c>
      <c r="F1105" s="169">
        <v>7</v>
      </c>
      <c r="G1105" s="169">
        <v>13</v>
      </c>
      <c r="H1105" s="192">
        <f t="shared" si="119"/>
        <v>0.61904761904761907</v>
      </c>
      <c r="I1105" s="234">
        <v>1945</v>
      </c>
      <c r="J1105" s="138">
        <v>1058</v>
      </c>
      <c r="K1105" s="138">
        <v>356</v>
      </c>
      <c r="L1105" s="178">
        <f t="shared" si="120"/>
        <v>0.33648393194706994</v>
      </c>
      <c r="M1105" s="235">
        <v>8</v>
      </c>
      <c r="N1105" s="138">
        <v>837</v>
      </c>
      <c r="O1105" s="195">
        <f t="shared" si="121"/>
        <v>0.43983184445612189</v>
      </c>
      <c r="P1105" s="170">
        <f t="shared" si="122"/>
        <v>1968</v>
      </c>
      <c r="Q1105" s="171">
        <f t="shared" si="123"/>
        <v>1074</v>
      </c>
      <c r="R1105" s="171">
        <f t="shared" si="124"/>
        <v>850</v>
      </c>
      <c r="S1105" s="187">
        <f t="shared" si="125"/>
        <v>0.44178794178794178</v>
      </c>
      <c r="T1105" s="248"/>
    </row>
    <row r="1106" spans="1:20" x14ac:dyDescent="0.2">
      <c r="A1106" s="186" t="s">
        <v>389</v>
      </c>
      <c r="B1106" s="175" t="s">
        <v>55</v>
      </c>
      <c r="C1106" s="176" t="s">
        <v>56</v>
      </c>
      <c r="D1106" s="168">
        <v>0</v>
      </c>
      <c r="E1106" s="169">
        <v>0</v>
      </c>
      <c r="F1106" s="169">
        <v>0</v>
      </c>
      <c r="G1106" s="169">
        <v>0</v>
      </c>
      <c r="H1106" s="192" t="str">
        <f t="shared" si="119"/>
        <v/>
      </c>
      <c r="I1106" s="234">
        <v>1</v>
      </c>
      <c r="J1106" s="138">
        <v>0</v>
      </c>
      <c r="K1106" s="138">
        <v>0</v>
      </c>
      <c r="L1106" s="178" t="str">
        <f t="shared" si="120"/>
        <v/>
      </c>
      <c r="M1106" s="235">
        <v>0</v>
      </c>
      <c r="N1106" s="138">
        <v>0</v>
      </c>
      <c r="O1106" s="195" t="str">
        <f t="shared" si="121"/>
        <v/>
      </c>
      <c r="P1106" s="170">
        <f t="shared" si="122"/>
        <v>1</v>
      </c>
      <c r="Q1106" s="171" t="str">
        <f t="shared" si="123"/>
        <v/>
      </c>
      <c r="R1106" s="171" t="str">
        <f t="shared" si="124"/>
        <v/>
      </c>
      <c r="S1106" s="187" t="str">
        <f t="shared" si="125"/>
        <v/>
      </c>
      <c r="T1106" s="248"/>
    </row>
    <row r="1107" spans="1:20" x14ac:dyDescent="0.2">
      <c r="A1107" s="186" t="s">
        <v>389</v>
      </c>
      <c r="B1107" s="175" t="s">
        <v>57</v>
      </c>
      <c r="C1107" s="176" t="s">
        <v>58</v>
      </c>
      <c r="D1107" s="168">
        <v>0</v>
      </c>
      <c r="E1107" s="169">
        <v>0</v>
      </c>
      <c r="F1107" s="169">
        <v>0</v>
      </c>
      <c r="G1107" s="169">
        <v>0</v>
      </c>
      <c r="H1107" s="192" t="str">
        <f t="shared" si="119"/>
        <v/>
      </c>
      <c r="I1107" s="234">
        <v>2</v>
      </c>
      <c r="J1107" s="138">
        <v>0</v>
      </c>
      <c r="K1107" s="138">
        <v>0</v>
      </c>
      <c r="L1107" s="178" t="str">
        <f t="shared" si="120"/>
        <v/>
      </c>
      <c r="M1107" s="235">
        <v>0</v>
      </c>
      <c r="N1107" s="138">
        <v>0</v>
      </c>
      <c r="O1107" s="195" t="str">
        <f t="shared" si="121"/>
        <v/>
      </c>
      <c r="P1107" s="170">
        <f t="shared" si="122"/>
        <v>2</v>
      </c>
      <c r="Q1107" s="171" t="str">
        <f t="shared" si="123"/>
        <v/>
      </c>
      <c r="R1107" s="171" t="str">
        <f t="shared" si="124"/>
        <v/>
      </c>
      <c r="S1107" s="187" t="str">
        <f t="shared" si="125"/>
        <v/>
      </c>
      <c r="T1107" s="248"/>
    </row>
    <row r="1108" spans="1:20" x14ac:dyDescent="0.2">
      <c r="A1108" s="186" t="s">
        <v>389</v>
      </c>
      <c r="B1108" s="175" t="s">
        <v>59</v>
      </c>
      <c r="C1108" s="176" t="s">
        <v>266</v>
      </c>
      <c r="D1108" s="168">
        <v>0</v>
      </c>
      <c r="E1108" s="169">
        <v>0</v>
      </c>
      <c r="F1108" s="169">
        <v>0</v>
      </c>
      <c r="G1108" s="169">
        <v>0</v>
      </c>
      <c r="H1108" s="192" t="str">
        <f t="shared" si="119"/>
        <v/>
      </c>
      <c r="I1108" s="234">
        <v>0</v>
      </c>
      <c r="J1108" s="138">
        <v>0</v>
      </c>
      <c r="K1108" s="138">
        <v>0</v>
      </c>
      <c r="L1108" s="178" t="str">
        <f t="shared" si="120"/>
        <v/>
      </c>
      <c r="M1108" s="235">
        <v>0</v>
      </c>
      <c r="N1108" s="138">
        <v>0</v>
      </c>
      <c r="O1108" s="195" t="str">
        <f t="shared" si="121"/>
        <v/>
      </c>
      <c r="P1108" s="170" t="str">
        <f t="shared" si="122"/>
        <v/>
      </c>
      <c r="Q1108" s="171" t="str">
        <f t="shared" si="123"/>
        <v/>
      </c>
      <c r="R1108" s="171" t="str">
        <f t="shared" si="124"/>
        <v/>
      </c>
      <c r="S1108" s="187" t="str">
        <f t="shared" si="125"/>
        <v/>
      </c>
      <c r="T1108" s="248"/>
    </row>
    <row r="1109" spans="1:20" ht="29" x14ac:dyDescent="0.2">
      <c r="A1109" s="186" t="s">
        <v>389</v>
      </c>
      <c r="B1109" s="175" t="s">
        <v>60</v>
      </c>
      <c r="C1109" s="176" t="s">
        <v>61</v>
      </c>
      <c r="D1109" s="168">
        <v>0</v>
      </c>
      <c r="E1109" s="169">
        <v>0</v>
      </c>
      <c r="F1109" s="169">
        <v>0</v>
      </c>
      <c r="G1109" s="169">
        <v>0</v>
      </c>
      <c r="H1109" s="192" t="str">
        <f t="shared" si="119"/>
        <v/>
      </c>
      <c r="I1109" s="234">
        <v>1761</v>
      </c>
      <c r="J1109" s="138">
        <v>1156</v>
      </c>
      <c r="K1109" s="138">
        <v>233</v>
      </c>
      <c r="L1109" s="178">
        <f t="shared" si="120"/>
        <v>0.20155709342560554</v>
      </c>
      <c r="M1109" s="235">
        <v>0</v>
      </c>
      <c r="N1109" s="138">
        <v>567</v>
      </c>
      <c r="O1109" s="195">
        <f t="shared" si="121"/>
        <v>0.32907719094602439</v>
      </c>
      <c r="P1109" s="170">
        <f t="shared" si="122"/>
        <v>1761</v>
      </c>
      <c r="Q1109" s="171">
        <f t="shared" si="123"/>
        <v>1156</v>
      </c>
      <c r="R1109" s="171">
        <f t="shared" si="124"/>
        <v>567</v>
      </c>
      <c r="S1109" s="187">
        <f t="shared" si="125"/>
        <v>0.32907719094602439</v>
      </c>
      <c r="T1109" s="248"/>
    </row>
    <row r="1110" spans="1:20" x14ac:dyDescent="0.2">
      <c r="A1110" s="186" t="s">
        <v>389</v>
      </c>
      <c r="B1110" s="175" t="s">
        <v>63</v>
      </c>
      <c r="C1110" s="176" t="s">
        <v>64</v>
      </c>
      <c r="D1110" s="168">
        <v>2</v>
      </c>
      <c r="E1110" s="169">
        <v>0</v>
      </c>
      <c r="F1110" s="169">
        <v>0</v>
      </c>
      <c r="G1110" s="169">
        <v>0</v>
      </c>
      <c r="H1110" s="192" t="str">
        <f t="shared" si="119"/>
        <v/>
      </c>
      <c r="I1110" s="234">
        <v>10616</v>
      </c>
      <c r="J1110" s="138">
        <v>7974</v>
      </c>
      <c r="K1110" s="138">
        <v>3572</v>
      </c>
      <c r="L1110" s="178">
        <f t="shared" si="120"/>
        <v>0.44795585653373465</v>
      </c>
      <c r="M1110" s="235">
        <v>88</v>
      </c>
      <c r="N1110" s="138">
        <v>2354</v>
      </c>
      <c r="O1110" s="195">
        <f t="shared" si="121"/>
        <v>0.22599846390168971</v>
      </c>
      <c r="P1110" s="170">
        <f t="shared" si="122"/>
        <v>10618</v>
      </c>
      <c r="Q1110" s="171">
        <f t="shared" si="123"/>
        <v>8062</v>
      </c>
      <c r="R1110" s="171">
        <f t="shared" si="124"/>
        <v>2354</v>
      </c>
      <c r="S1110" s="187">
        <f t="shared" si="125"/>
        <v>0.22599846390168971</v>
      </c>
      <c r="T1110" s="248"/>
    </row>
    <row r="1111" spans="1:20" x14ac:dyDescent="0.2">
      <c r="A1111" s="186" t="s">
        <v>389</v>
      </c>
      <c r="B1111" s="175" t="s">
        <v>67</v>
      </c>
      <c r="C1111" s="176" t="s">
        <v>68</v>
      </c>
      <c r="D1111" s="168">
        <v>9</v>
      </c>
      <c r="E1111" s="169">
        <v>0</v>
      </c>
      <c r="F1111" s="169">
        <v>0</v>
      </c>
      <c r="G1111" s="169">
        <v>6</v>
      </c>
      <c r="H1111" s="192">
        <f t="shared" si="119"/>
        <v>1</v>
      </c>
      <c r="I1111" s="234">
        <v>1945</v>
      </c>
      <c r="J1111" s="138">
        <v>1251</v>
      </c>
      <c r="K1111" s="138">
        <v>297</v>
      </c>
      <c r="L1111" s="178">
        <f t="shared" si="120"/>
        <v>0.23741007194244604</v>
      </c>
      <c r="M1111" s="235">
        <v>6</v>
      </c>
      <c r="N1111" s="138">
        <v>647</v>
      </c>
      <c r="O1111" s="195">
        <f t="shared" si="121"/>
        <v>0.33981092436974791</v>
      </c>
      <c r="P1111" s="170">
        <f t="shared" si="122"/>
        <v>1954</v>
      </c>
      <c r="Q1111" s="171">
        <f t="shared" si="123"/>
        <v>1257</v>
      </c>
      <c r="R1111" s="171">
        <f t="shared" si="124"/>
        <v>653</v>
      </c>
      <c r="S1111" s="187">
        <f t="shared" si="125"/>
        <v>0.34188481675392668</v>
      </c>
      <c r="T1111" s="248"/>
    </row>
    <row r="1112" spans="1:20" x14ac:dyDescent="0.2">
      <c r="A1112" s="186" t="s">
        <v>389</v>
      </c>
      <c r="B1112" s="175" t="s">
        <v>69</v>
      </c>
      <c r="C1112" s="176" t="s">
        <v>70</v>
      </c>
      <c r="D1112" s="168">
        <v>0</v>
      </c>
      <c r="E1112" s="169">
        <v>0</v>
      </c>
      <c r="F1112" s="169">
        <v>0</v>
      </c>
      <c r="G1112" s="169">
        <v>0</v>
      </c>
      <c r="H1112" s="192" t="str">
        <f t="shared" si="119"/>
        <v/>
      </c>
      <c r="I1112" s="234">
        <v>3</v>
      </c>
      <c r="J1112" s="138">
        <v>2</v>
      </c>
      <c r="K1112" s="138">
        <v>1</v>
      </c>
      <c r="L1112" s="178">
        <f t="shared" si="120"/>
        <v>0.5</v>
      </c>
      <c r="M1112" s="235">
        <v>0</v>
      </c>
      <c r="N1112" s="138">
        <v>1</v>
      </c>
      <c r="O1112" s="195">
        <f t="shared" si="121"/>
        <v>0.33333333333333331</v>
      </c>
      <c r="P1112" s="170">
        <f t="shared" si="122"/>
        <v>3</v>
      </c>
      <c r="Q1112" s="171">
        <f t="shared" si="123"/>
        <v>2</v>
      </c>
      <c r="R1112" s="171">
        <f t="shared" si="124"/>
        <v>1</v>
      </c>
      <c r="S1112" s="187">
        <f t="shared" si="125"/>
        <v>0.33333333333333331</v>
      </c>
      <c r="T1112" s="248"/>
    </row>
    <row r="1113" spans="1:20" x14ac:dyDescent="0.2">
      <c r="A1113" s="186" t="s">
        <v>389</v>
      </c>
      <c r="B1113" s="175" t="s">
        <v>548</v>
      </c>
      <c r="C1113" s="176" t="s">
        <v>71</v>
      </c>
      <c r="D1113" s="168">
        <v>0</v>
      </c>
      <c r="E1113" s="169">
        <v>0</v>
      </c>
      <c r="F1113" s="169">
        <v>0</v>
      </c>
      <c r="G1113" s="169">
        <v>0</v>
      </c>
      <c r="H1113" s="192" t="str">
        <f t="shared" si="119"/>
        <v/>
      </c>
      <c r="I1113" s="234">
        <v>141</v>
      </c>
      <c r="J1113" s="138">
        <v>18</v>
      </c>
      <c r="K1113" s="138">
        <v>4</v>
      </c>
      <c r="L1113" s="178">
        <f t="shared" si="120"/>
        <v>0.22222222222222221</v>
      </c>
      <c r="M1113" s="235">
        <v>97</v>
      </c>
      <c r="N1113" s="138">
        <v>22</v>
      </c>
      <c r="O1113" s="195">
        <f t="shared" si="121"/>
        <v>0.16058394160583941</v>
      </c>
      <c r="P1113" s="170">
        <f t="shared" si="122"/>
        <v>141</v>
      </c>
      <c r="Q1113" s="171">
        <f t="shared" si="123"/>
        <v>115</v>
      </c>
      <c r="R1113" s="171">
        <f t="shared" si="124"/>
        <v>22</v>
      </c>
      <c r="S1113" s="187">
        <f t="shared" si="125"/>
        <v>0.16058394160583941</v>
      </c>
      <c r="T1113" s="248"/>
    </row>
    <row r="1114" spans="1:20" x14ac:dyDescent="0.2">
      <c r="A1114" s="186" t="s">
        <v>389</v>
      </c>
      <c r="B1114" s="175" t="s">
        <v>72</v>
      </c>
      <c r="C1114" s="176" t="s">
        <v>244</v>
      </c>
      <c r="D1114" s="168">
        <v>0</v>
      </c>
      <c r="E1114" s="169">
        <v>0</v>
      </c>
      <c r="F1114" s="169">
        <v>0</v>
      </c>
      <c r="G1114" s="169">
        <v>0</v>
      </c>
      <c r="H1114" s="192" t="str">
        <f t="shared" si="119"/>
        <v/>
      </c>
      <c r="I1114" s="234">
        <v>5</v>
      </c>
      <c r="J1114" s="138">
        <v>1</v>
      </c>
      <c r="K1114" s="138">
        <v>1</v>
      </c>
      <c r="L1114" s="178">
        <f t="shared" si="120"/>
        <v>1</v>
      </c>
      <c r="M1114" s="235">
        <v>1</v>
      </c>
      <c r="N1114" s="138">
        <v>0</v>
      </c>
      <c r="O1114" s="195">
        <f t="shared" si="121"/>
        <v>0</v>
      </c>
      <c r="P1114" s="170">
        <f t="shared" si="122"/>
        <v>5</v>
      </c>
      <c r="Q1114" s="171">
        <f t="shared" si="123"/>
        <v>2</v>
      </c>
      <c r="R1114" s="171" t="str">
        <f t="shared" si="124"/>
        <v/>
      </c>
      <c r="S1114" s="187" t="str">
        <f t="shared" si="125"/>
        <v/>
      </c>
      <c r="T1114" s="248"/>
    </row>
    <row r="1115" spans="1:20" x14ac:dyDescent="0.2">
      <c r="A1115" s="186" t="s">
        <v>389</v>
      </c>
      <c r="B1115" s="175" t="s">
        <v>74</v>
      </c>
      <c r="C1115" s="176" t="s">
        <v>75</v>
      </c>
      <c r="D1115" s="168">
        <v>1</v>
      </c>
      <c r="E1115" s="169">
        <v>0</v>
      </c>
      <c r="F1115" s="169">
        <v>0</v>
      </c>
      <c r="G1115" s="169">
        <v>0</v>
      </c>
      <c r="H1115" s="192" t="str">
        <f t="shared" si="119"/>
        <v/>
      </c>
      <c r="I1115" s="234">
        <v>352</v>
      </c>
      <c r="J1115" s="138">
        <v>244</v>
      </c>
      <c r="K1115" s="138">
        <v>96</v>
      </c>
      <c r="L1115" s="178">
        <f t="shared" si="120"/>
        <v>0.39344262295081966</v>
      </c>
      <c r="M1115" s="235">
        <v>3</v>
      </c>
      <c r="N1115" s="138">
        <v>101</v>
      </c>
      <c r="O1115" s="195">
        <f t="shared" si="121"/>
        <v>0.29022988505747127</v>
      </c>
      <c r="P1115" s="170">
        <f t="shared" si="122"/>
        <v>353</v>
      </c>
      <c r="Q1115" s="171">
        <f t="shared" si="123"/>
        <v>247</v>
      </c>
      <c r="R1115" s="171">
        <f t="shared" si="124"/>
        <v>101</v>
      </c>
      <c r="S1115" s="187">
        <f t="shared" si="125"/>
        <v>0.29022988505747127</v>
      </c>
      <c r="T1115" s="248"/>
    </row>
    <row r="1116" spans="1:20" x14ac:dyDescent="0.2">
      <c r="A1116" s="186" t="s">
        <v>389</v>
      </c>
      <c r="B1116" s="175" t="s">
        <v>76</v>
      </c>
      <c r="C1116" s="176" t="s">
        <v>77</v>
      </c>
      <c r="D1116" s="168">
        <v>0</v>
      </c>
      <c r="E1116" s="169">
        <v>0</v>
      </c>
      <c r="F1116" s="169">
        <v>0</v>
      </c>
      <c r="G1116" s="169">
        <v>0</v>
      </c>
      <c r="H1116" s="192" t="str">
        <f t="shared" si="119"/>
        <v/>
      </c>
      <c r="I1116" s="234">
        <v>5</v>
      </c>
      <c r="J1116" s="138">
        <v>5</v>
      </c>
      <c r="K1116" s="138">
        <v>3</v>
      </c>
      <c r="L1116" s="178">
        <f t="shared" si="120"/>
        <v>0.6</v>
      </c>
      <c r="M1116" s="235">
        <v>0</v>
      </c>
      <c r="N1116" s="138">
        <v>0</v>
      </c>
      <c r="O1116" s="195">
        <f t="shared" si="121"/>
        <v>0</v>
      </c>
      <c r="P1116" s="170">
        <f t="shared" si="122"/>
        <v>5</v>
      </c>
      <c r="Q1116" s="171">
        <f t="shared" si="123"/>
        <v>5</v>
      </c>
      <c r="R1116" s="171" t="str">
        <f t="shared" si="124"/>
        <v/>
      </c>
      <c r="S1116" s="187" t="str">
        <f t="shared" si="125"/>
        <v/>
      </c>
      <c r="T1116" s="248"/>
    </row>
    <row r="1117" spans="1:20" x14ac:dyDescent="0.2">
      <c r="A1117" s="186" t="s">
        <v>389</v>
      </c>
      <c r="B1117" s="175" t="s">
        <v>79</v>
      </c>
      <c r="C1117" s="176" t="s">
        <v>80</v>
      </c>
      <c r="D1117" s="168">
        <v>366</v>
      </c>
      <c r="E1117" s="169">
        <v>245</v>
      </c>
      <c r="F1117" s="169">
        <v>188</v>
      </c>
      <c r="G1117" s="169">
        <v>92</v>
      </c>
      <c r="H1117" s="192">
        <f t="shared" si="119"/>
        <v>0.27299703264094954</v>
      </c>
      <c r="I1117" s="234">
        <v>9603</v>
      </c>
      <c r="J1117" s="138">
        <v>4497</v>
      </c>
      <c r="K1117" s="138">
        <v>1271</v>
      </c>
      <c r="L1117" s="178">
        <f t="shared" si="120"/>
        <v>0.28263286635534801</v>
      </c>
      <c r="M1117" s="235">
        <v>2</v>
      </c>
      <c r="N1117" s="138">
        <v>4896</v>
      </c>
      <c r="O1117" s="195">
        <f t="shared" si="121"/>
        <v>0.52112825971261312</v>
      </c>
      <c r="P1117" s="170">
        <f t="shared" si="122"/>
        <v>9969</v>
      </c>
      <c r="Q1117" s="171">
        <f t="shared" si="123"/>
        <v>4744</v>
      </c>
      <c r="R1117" s="171">
        <f t="shared" si="124"/>
        <v>4988</v>
      </c>
      <c r="S1117" s="187">
        <f t="shared" si="125"/>
        <v>0.51253596383066169</v>
      </c>
      <c r="T1117" s="248"/>
    </row>
    <row r="1118" spans="1:20" x14ac:dyDescent="0.2">
      <c r="A1118" s="186" t="s">
        <v>389</v>
      </c>
      <c r="B1118" s="175" t="s">
        <v>81</v>
      </c>
      <c r="C1118" s="176" t="s">
        <v>82</v>
      </c>
      <c r="D1118" s="168">
        <v>0</v>
      </c>
      <c r="E1118" s="169">
        <v>0</v>
      </c>
      <c r="F1118" s="169">
        <v>0</v>
      </c>
      <c r="G1118" s="169">
        <v>0</v>
      </c>
      <c r="H1118" s="192" t="str">
        <f t="shared" si="119"/>
        <v/>
      </c>
      <c r="I1118" s="234">
        <v>13</v>
      </c>
      <c r="J1118" s="138">
        <v>9</v>
      </c>
      <c r="K1118" s="138">
        <v>1</v>
      </c>
      <c r="L1118" s="178">
        <f t="shared" si="120"/>
        <v>0.1111111111111111</v>
      </c>
      <c r="M1118" s="235">
        <v>2</v>
      </c>
      <c r="N1118" s="138">
        <v>0</v>
      </c>
      <c r="O1118" s="195">
        <f t="shared" si="121"/>
        <v>0</v>
      </c>
      <c r="P1118" s="170">
        <f t="shared" si="122"/>
        <v>13</v>
      </c>
      <c r="Q1118" s="171">
        <f t="shared" si="123"/>
        <v>11</v>
      </c>
      <c r="R1118" s="171" t="str">
        <f t="shared" si="124"/>
        <v/>
      </c>
      <c r="S1118" s="187" t="str">
        <f t="shared" si="125"/>
        <v/>
      </c>
      <c r="T1118" s="248"/>
    </row>
    <row r="1119" spans="1:20" x14ac:dyDescent="0.2">
      <c r="A1119" s="186" t="s">
        <v>389</v>
      </c>
      <c r="B1119" s="175" t="s">
        <v>530</v>
      </c>
      <c r="C1119" s="176" t="s">
        <v>87</v>
      </c>
      <c r="D1119" s="168">
        <v>1</v>
      </c>
      <c r="E1119" s="169">
        <v>0</v>
      </c>
      <c r="F1119" s="169">
        <v>0</v>
      </c>
      <c r="G1119" s="169">
        <v>0</v>
      </c>
      <c r="H1119" s="192" t="str">
        <f t="shared" si="119"/>
        <v/>
      </c>
      <c r="I1119" s="234">
        <v>314</v>
      </c>
      <c r="J1119" s="138">
        <v>301</v>
      </c>
      <c r="K1119" s="138">
        <v>134</v>
      </c>
      <c r="L1119" s="178">
        <f t="shared" si="120"/>
        <v>0.44518272425249167</v>
      </c>
      <c r="M1119" s="235">
        <v>0</v>
      </c>
      <c r="N1119" s="138">
        <v>10</v>
      </c>
      <c r="O1119" s="195">
        <f t="shared" si="121"/>
        <v>3.215434083601286E-2</v>
      </c>
      <c r="P1119" s="170">
        <f t="shared" si="122"/>
        <v>315</v>
      </c>
      <c r="Q1119" s="171">
        <f t="shared" si="123"/>
        <v>301</v>
      </c>
      <c r="R1119" s="171">
        <f t="shared" si="124"/>
        <v>10</v>
      </c>
      <c r="S1119" s="187">
        <f t="shared" si="125"/>
        <v>3.215434083601286E-2</v>
      </c>
      <c r="T1119" s="248"/>
    </row>
    <row r="1120" spans="1:20" x14ac:dyDescent="0.2">
      <c r="A1120" s="186" t="s">
        <v>389</v>
      </c>
      <c r="B1120" s="175" t="s">
        <v>88</v>
      </c>
      <c r="C1120" s="176" t="s">
        <v>89</v>
      </c>
      <c r="D1120" s="168">
        <v>0</v>
      </c>
      <c r="E1120" s="169">
        <v>0</v>
      </c>
      <c r="F1120" s="169">
        <v>0</v>
      </c>
      <c r="G1120" s="169">
        <v>0</v>
      </c>
      <c r="H1120" s="192" t="str">
        <f t="shared" si="119"/>
        <v/>
      </c>
      <c r="I1120" s="234">
        <v>12</v>
      </c>
      <c r="J1120" s="138">
        <v>6</v>
      </c>
      <c r="K1120" s="138">
        <v>4</v>
      </c>
      <c r="L1120" s="178">
        <f t="shared" si="120"/>
        <v>0.66666666666666663</v>
      </c>
      <c r="M1120" s="235">
        <v>0</v>
      </c>
      <c r="N1120" s="138">
        <v>6</v>
      </c>
      <c r="O1120" s="195">
        <f t="shared" si="121"/>
        <v>0.5</v>
      </c>
      <c r="P1120" s="170">
        <f t="shared" si="122"/>
        <v>12</v>
      </c>
      <c r="Q1120" s="171">
        <f t="shared" si="123"/>
        <v>6</v>
      </c>
      <c r="R1120" s="171">
        <f t="shared" si="124"/>
        <v>6</v>
      </c>
      <c r="S1120" s="187">
        <f t="shared" si="125"/>
        <v>0.5</v>
      </c>
      <c r="T1120" s="248"/>
    </row>
    <row r="1121" spans="1:20" x14ac:dyDescent="0.2">
      <c r="A1121" s="186" t="s">
        <v>389</v>
      </c>
      <c r="B1121" s="175" t="s">
        <v>90</v>
      </c>
      <c r="C1121" s="176" t="s">
        <v>95</v>
      </c>
      <c r="D1121" s="168">
        <v>0</v>
      </c>
      <c r="E1121" s="169">
        <v>0</v>
      </c>
      <c r="F1121" s="169">
        <v>0</v>
      </c>
      <c r="G1121" s="169">
        <v>0</v>
      </c>
      <c r="H1121" s="192" t="str">
        <f t="shared" si="119"/>
        <v/>
      </c>
      <c r="I1121" s="234">
        <v>0</v>
      </c>
      <c r="J1121" s="138">
        <v>0</v>
      </c>
      <c r="K1121" s="138">
        <v>0</v>
      </c>
      <c r="L1121" s="178" t="str">
        <f t="shared" si="120"/>
        <v/>
      </c>
      <c r="M1121" s="235">
        <v>0</v>
      </c>
      <c r="N1121" s="138">
        <v>0</v>
      </c>
      <c r="O1121" s="195" t="str">
        <f t="shared" si="121"/>
        <v/>
      </c>
      <c r="P1121" s="170" t="str">
        <f t="shared" si="122"/>
        <v/>
      </c>
      <c r="Q1121" s="171" t="str">
        <f t="shared" si="123"/>
        <v/>
      </c>
      <c r="R1121" s="171" t="str">
        <f t="shared" si="124"/>
        <v/>
      </c>
      <c r="S1121" s="187" t="str">
        <f t="shared" si="125"/>
        <v/>
      </c>
      <c r="T1121" s="248"/>
    </row>
    <row r="1122" spans="1:20" x14ac:dyDescent="0.2">
      <c r="A1122" s="186" t="s">
        <v>389</v>
      </c>
      <c r="B1122" s="175" t="s">
        <v>90</v>
      </c>
      <c r="C1122" s="176" t="s">
        <v>94</v>
      </c>
      <c r="D1122" s="168">
        <v>0</v>
      </c>
      <c r="E1122" s="169">
        <v>0</v>
      </c>
      <c r="F1122" s="169">
        <v>0</v>
      </c>
      <c r="G1122" s="169">
        <v>0</v>
      </c>
      <c r="H1122" s="192" t="str">
        <f t="shared" si="119"/>
        <v/>
      </c>
      <c r="I1122" s="234">
        <v>0</v>
      </c>
      <c r="J1122" s="138">
        <v>0</v>
      </c>
      <c r="K1122" s="138">
        <v>0</v>
      </c>
      <c r="L1122" s="178" t="str">
        <f t="shared" si="120"/>
        <v/>
      </c>
      <c r="M1122" s="235">
        <v>0</v>
      </c>
      <c r="N1122" s="138">
        <v>0</v>
      </c>
      <c r="O1122" s="195" t="str">
        <f t="shared" si="121"/>
        <v/>
      </c>
      <c r="P1122" s="170" t="str">
        <f t="shared" si="122"/>
        <v/>
      </c>
      <c r="Q1122" s="171" t="str">
        <f t="shared" si="123"/>
        <v/>
      </c>
      <c r="R1122" s="171" t="str">
        <f t="shared" si="124"/>
        <v/>
      </c>
      <c r="S1122" s="187" t="str">
        <f t="shared" si="125"/>
        <v/>
      </c>
      <c r="T1122" s="248"/>
    </row>
    <row r="1123" spans="1:20" x14ac:dyDescent="0.2">
      <c r="A1123" s="186" t="s">
        <v>389</v>
      </c>
      <c r="B1123" s="175" t="s">
        <v>90</v>
      </c>
      <c r="C1123" s="176" t="s">
        <v>91</v>
      </c>
      <c r="D1123" s="168">
        <v>9</v>
      </c>
      <c r="E1123" s="169">
        <v>1</v>
      </c>
      <c r="F1123" s="169">
        <v>0</v>
      </c>
      <c r="G1123" s="169">
        <v>6</v>
      </c>
      <c r="H1123" s="192">
        <f t="shared" si="119"/>
        <v>0.8571428571428571</v>
      </c>
      <c r="I1123" s="234">
        <v>52616</v>
      </c>
      <c r="J1123" s="138">
        <v>43941</v>
      </c>
      <c r="K1123" s="138">
        <v>32985</v>
      </c>
      <c r="L1123" s="178">
        <f t="shared" si="120"/>
        <v>0.75066566532395718</v>
      </c>
      <c r="M1123" s="235">
        <v>0</v>
      </c>
      <c r="N1123" s="138">
        <v>7940</v>
      </c>
      <c r="O1123" s="195">
        <f t="shared" si="121"/>
        <v>0.15304253965806364</v>
      </c>
      <c r="P1123" s="170">
        <f t="shared" si="122"/>
        <v>52625</v>
      </c>
      <c r="Q1123" s="171">
        <f t="shared" si="123"/>
        <v>43942</v>
      </c>
      <c r="R1123" s="171">
        <f t="shared" si="124"/>
        <v>7946</v>
      </c>
      <c r="S1123" s="187">
        <f t="shared" si="125"/>
        <v>0.15313752698119026</v>
      </c>
      <c r="T1123" s="248"/>
    </row>
    <row r="1124" spans="1:20" x14ac:dyDescent="0.2">
      <c r="A1124" s="186" t="s">
        <v>389</v>
      </c>
      <c r="B1124" s="175" t="s">
        <v>96</v>
      </c>
      <c r="C1124" s="176" t="s">
        <v>97</v>
      </c>
      <c r="D1124" s="168">
        <v>0</v>
      </c>
      <c r="E1124" s="169">
        <v>0</v>
      </c>
      <c r="F1124" s="169">
        <v>0</v>
      </c>
      <c r="G1124" s="169">
        <v>0</v>
      </c>
      <c r="H1124" s="192" t="str">
        <f t="shared" si="119"/>
        <v/>
      </c>
      <c r="I1124" s="234">
        <v>23738</v>
      </c>
      <c r="J1124" s="138">
        <v>21338</v>
      </c>
      <c r="K1124" s="138">
        <v>7466</v>
      </c>
      <c r="L1124" s="178">
        <f t="shared" si="120"/>
        <v>0.34989221107882651</v>
      </c>
      <c r="M1124" s="235">
        <v>142</v>
      </c>
      <c r="N1124" s="138">
        <v>1957</v>
      </c>
      <c r="O1124" s="195">
        <f t="shared" si="121"/>
        <v>8.350044800955754E-2</v>
      </c>
      <c r="P1124" s="170">
        <f t="shared" si="122"/>
        <v>23738</v>
      </c>
      <c r="Q1124" s="171">
        <f t="shared" si="123"/>
        <v>21480</v>
      </c>
      <c r="R1124" s="171">
        <f t="shared" si="124"/>
        <v>1957</v>
      </c>
      <c r="S1124" s="187">
        <f t="shared" si="125"/>
        <v>8.350044800955754E-2</v>
      </c>
      <c r="T1124" s="248"/>
    </row>
    <row r="1125" spans="1:20" x14ac:dyDescent="0.2">
      <c r="A1125" s="186" t="s">
        <v>389</v>
      </c>
      <c r="B1125" s="175" t="s">
        <v>532</v>
      </c>
      <c r="C1125" s="176" t="s">
        <v>98</v>
      </c>
      <c r="D1125" s="168">
        <v>19</v>
      </c>
      <c r="E1125" s="169">
        <v>13</v>
      </c>
      <c r="F1125" s="169">
        <v>0</v>
      </c>
      <c r="G1125" s="169">
        <v>5</v>
      </c>
      <c r="H1125" s="192">
        <f t="shared" si="119"/>
        <v>0.27777777777777779</v>
      </c>
      <c r="I1125" s="234">
        <v>9066</v>
      </c>
      <c r="J1125" s="138">
        <v>6157</v>
      </c>
      <c r="K1125" s="138">
        <v>1521</v>
      </c>
      <c r="L1125" s="178">
        <f t="shared" si="120"/>
        <v>0.24703589410427157</v>
      </c>
      <c r="M1125" s="235">
        <v>88</v>
      </c>
      <c r="N1125" s="138">
        <v>2630</v>
      </c>
      <c r="O1125" s="195">
        <f t="shared" si="121"/>
        <v>0.29633802816901411</v>
      </c>
      <c r="P1125" s="170">
        <f t="shared" si="122"/>
        <v>9085</v>
      </c>
      <c r="Q1125" s="171">
        <f t="shared" si="123"/>
        <v>6258</v>
      </c>
      <c r="R1125" s="171">
        <f t="shared" si="124"/>
        <v>2635</v>
      </c>
      <c r="S1125" s="187">
        <f t="shared" si="125"/>
        <v>0.29630046103677049</v>
      </c>
      <c r="T1125" s="248"/>
    </row>
    <row r="1126" spans="1:20" x14ac:dyDescent="0.2">
      <c r="A1126" s="186" t="s">
        <v>389</v>
      </c>
      <c r="B1126" s="175" t="s">
        <v>99</v>
      </c>
      <c r="C1126" s="176" t="s">
        <v>492</v>
      </c>
      <c r="D1126" s="168">
        <v>0</v>
      </c>
      <c r="E1126" s="169">
        <v>0</v>
      </c>
      <c r="F1126" s="169">
        <v>0</v>
      </c>
      <c r="G1126" s="169">
        <v>0</v>
      </c>
      <c r="H1126" s="192" t="str">
        <f t="shared" si="119"/>
        <v/>
      </c>
      <c r="I1126" s="234">
        <v>1179</v>
      </c>
      <c r="J1126" s="138">
        <v>853</v>
      </c>
      <c r="K1126" s="138">
        <v>284</v>
      </c>
      <c r="L1126" s="178">
        <f t="shared" si="120"/>
        <v>0.33294255568581477</v>
      </c>
      <c r="M1126" s="235">
        <v>51</v>
      </c>
      <c r="N1126" s="138">
        <v>251</v>
      </c>
      <c r="O1126" s="195">
        <f t="shared" si="121"/>
        <v>0.21731601731601732</v>
      </c>
      <c r="P1126" s="170">
        <f t="shared" si="122"/>
        <v>1179</v>
      </c>
      <c r="Q1126" s="171">
        <f t="shared" si="123"/>
        <v>904</v>
      </c>
      <c r="R1126" s="171">
        <f t="shared" si="124"/>
        <v>251</v>
      </c>
      <c r="S1126" s="187">
        <f t="shared" si="125"/>
        <v>0.21731601731601732</v>
      </c>
      <c r="T1126" s="248"/>
    </row>
    <row r="1127" spans="1:20" x14ac:dyDescent="0.2">
      <c r="A1127" s="186" t="s">
        <v>389</v>
      </c>
      <c r="B1127" s="175" t="s">
        <v>99</v>
      </c>
      <c r="C1127" s="176" t="s">
        <v>100</v>
      </c>
      <c r="D1127" s="168">
        <v>0</v>
      </c>
      <c r="E1127" s="169">
        <v>0</v>
      </c>
      <c r="F1127" s="169">
        <v>0</v>
      </c>
      <c r="G1127" s="169">
        <v>0</v>
      </c>
      <c r="H1127" s="192" t="str">
        <f t="shared" si="119"/>
        <v/>
      </c>
      <c r="I1127" s="234">
        <v>1438</v>
      </c>
      <c r="J1127" s="138">
        <v>843</v>
      </c>
      <c r="K1127" s="138">
        <v>218</v>
      </c>
      <c r="L1127" s="178">
        <f t="shared" si="120"/>
        <v>0.25860023724792408</v>
      </c>
      <c r="M1127" s="235">
        <v>28</v>
      </c>
      <c r="N1127" s="138">
        <v>528</v>
      </c>
      <c r="O1127" s="195">
        <f t="shared" si="121"/>
        <v>0.37741243745532521</v>
      </c>
      <c r="P1127" s="170">
        <f t="shared" si="122"/>
        <v>1438</v>
      </c>
      <c r="Q1127" s="171">
        <f t="shared" si="123"/>
        <v>871</v>
      </c>
      <c r="R1127" s="171">
        <f t="shared" si="124"/>
        <v>528</v>
      </c>
      <c r="S1127" s="187">
        <f t="shared" si="125"/>
        <v>0.37741243745532521</v>
      </c>
      <c r="T1127" s="248"/>
    </row>
    <row r="1128" spans="1:20" x14ac:dyDescent="0.2">
      <c r="A1128" s="186" t="s">
        <v>389</v>
      </c>
      <c r="B1128" s="175" t="s">
        <v>101</v>
      </c>
      <c r="C1128" s="176" t="s">
        <v>102</v>
      </c>
      <c r="D1128" s="168">
        <v>1</v>
      </c>
      <c r="E1128" s="169">
        <v>1</v>
      </c>
      <c r="F1128" s="169">
        <v>1</v>
      </c>
      <c r="G1128" s="169">
        <v>0</v>
      </c>
      <c r="H1128" s="192">
        <f t="shared" si="119"/>
        <v>0</v>
      </c>
      <c r="I1128" s="234">
        <v>2652</v>
      </c>
      <c r="J1128" s="138">
        <v>2555</v>
      </c>
      <c r="K1128" s="138">
        <v>1979</v>
      </c>
      <c r="L1128" s="178">
        <f t="shared" si="120"/>
        <v>0.774559686888454</v>
      </c>
      <c r="M1128" s="235">
        <v>5</v>
      </c>
      <c r="N1128" s="138">
        <v>30</v>
      </c>
      <c r="O1128" s="195">
        <f t="shared" si="121"/>
        <v>1.1583011583011582E-2</v>
      </c>
      <c r="P1128" s="170">
        <f t="shared" si="122"/>
        <v>2653</v>
      </c>
      <c r="Q1128" s="171">
        <f t="shared" si="123"/>
        <v>2561</v>
      </c>
      <c r="R1128" s="171">
        <f t="shared" si="124"/>
        <v>30</v>
      </c>
      <c r="S1128" s="187">
        <f t="shared" si="125"/>
        <v>1.1578541103820918E-2</v>
      </c>
      <c r="T1128" s="248"/>
    </row>
    <row r="1129" spans="1:20" x14ac:dyDescent="0.2">
      <c r="A1129" s="186" t="s">
        <v>389</v>
      </c>
      <c r="B1129" s="175" t="s">
        <v>103</v>
      </c>
      <c r="C1129" s="176" t="s">
        <v>104</v>
      </c>
      <c r="D1129" s="168">
        <v>0</v>
      </c>
      <c r="E1129" s="169">
        <v>0</v>
      </c>
      <c r="F1129" s="169">
        <v>0</v>
      </c>
      <c r="G1129" s="169">
        <v>0</v>
      </c>
      <c r="H1129" s="192" t="str">
        <f t="shared" si="119"/>
        <v/>
      </c>
      <c r="I1129" s="234">
        <v>255</v>
      </c>
      <c r="J1129" s="138">
        <v>195</v>
      </c>
      <c r="K1129" s="138">
        <v>64</v>
      </c>
      <c r="L1129" s="178">
        <f t="shared" si="120"/>
        <v>0.3282051282051282</v>
      </c>
      <c r="M1129" s="235">
        <v>5</v>
      </c>
      <c r="N1129" s="138">
        <v>35</v>
      </c>
      <c r="O1129" s="195">
        <f t="shared" si="121"/>
        <v>0.14893617021276595</v>
      </c>
      <c r="P1129" s="170">
        <f t="shared" si="122"/>
        <v>255</v>
      </c>
      <c r="Q1129" s="171">
        <f t="shared" si="123"/>
        <v>200</v>
      </c>
      <c r="R1129" s="171">
        <f t="shared" si="124"/>
        <v>35</v>
      </c>
      <c r="S1129" s="187">
        <f t="shared" si="125"/>
        <v>0.14893617021276595</v>
      </c>
      <c r="T1129" s="248"/>
    </row>
    <row r="1130" spans="1:20" x14ac:dyDescent="0.2">
      <c r="A1130" s="186" t="s">
        <v>389</v>
      </c>
      <c r="B1130" s="175" t="s">
        <v>105</v>
      </c>
      <c r="C1130" s="176" t="s">
        <v>284</v>
      </c>
      <c r="D1130" s="168">
        <v>0</v>
      </c>
      <c r="E1130" s="169">
        <v>0</v>
      </c>
      <c r="F1130" s="169">
        <v>0</v>
      </c>
      <c r="G1130" s="169">
        <v>0</v>
      </c>
      <c r="H1130" s="192" t="str">
        <f t="shared" si="119"/>
        <v/>
      </c>
      <c r="I1130" s="234">
        <v>0</v>
      </c>
      <c r="J1130" s="138">
        <v>0</v>
      </c>
      <c r="K1130" s="138">
        <v>0</v>
      </c>
      <c r="L1130" s="178" t="str">
        <f t="shared" si="120"/>
        <v/>
      </c>
      <c r="M1130" s="235">
        <v>0</v>
      </c>
      <c r="N1130" s="138">
        <v>0</v>
      </c>
      <c r="O1130" s="195" t="str">
        <f t="shared" si="121"/>
        <v/>
      </c>
      <c r="P1130" s="170" t="str">
        <f t="shared" si="122"/>
        <v/>
      </c>
      <c r="Q1130" s="171" t="str">
        <f t="shared" si="123"/>
        <v/>
      </c>
      <c r="R1130" s="171" t="str">
        <f t="shared" si="124"/>
        <v/>
      </c>
      <c r="S1130" s="187" t="str">
        <f t="shared" si="125"/>
        <v/>
      </c>
      <c r="T1130" s="248"/>
    </row>
    <row r="1131" spans="1:20" x14ac:dyDescent="0.2">
      <c r="A1131" s="186" t="s">
        <v>389</v>
      </c>
      <c r="B1131" s="175" t="s">
        <v>108</v>
      </c>
      <c r="C1131" s="176" t="s">
        <v>109</v>
      </c>
      <c r="D1131" s="168">
        <v>1</v>
      </c>
      <c r="E1131" s="169">
        <v>1</v>
      </c>
      <c r="F1131" s="169">
        <v>1</v>
      </c>
      <c r="G1131" s="169">
        <v>0</v>
      </c>
      <c r="H1131" s="192">
        <f t="shared" si="119"/>
        <v>0</v>
      </c>
      <c r="I1131" s="234">
        <v>435</v>
      </c>
      <c r="J1131" s="138">
        <v>319</v>
      </c>
      <c r="K1131" s="138">
        <v>88</v>
      </c>
      <c r="L1131" s="178">
        <f t="shared" si="120"/>
        <v>0.27586206896551724</v>
      </c>
      <c r="M1131" s="235">
        <v>1</v>
      </c>
      <c r="N1131" s="138">
        <v>83</v>
      </c>
      <c r="O1131" s="195">
        <f t="shared" si="121"/>
        <v>0.20595533498759305</v>
      </c>
      <c r="P1131" s="170">
        <f t="shared" si="122"/>
        <v>436</v>
      </c>
      <c r="Q1131" s="171">
        <f t="shared" si="123"/>
        <v>321</v>
      </c>
      <c r="R1131" s="171">
        <f t="shared" si="124"/>
        <v>83</v>
      </c>
      <c r="S1131" s="187">
        <f t="shared" si="125"/>
        <v>0.20544554455445543</v>
      </c>
      <c r="T1131" s="248"/>
    </row>
    <row r="1132" spans="1:20" x14ac:dyDescent="0.2">
      <c r="A1132" s="186" t="s">
        <v>389</v>
      </c>
      <c r="B1132" s="175" t="s">
        <v>110</v>
      </c>
      <c r="C1132" s="176" t="s">
        <v>111</v>
      </c>
      <c r="D1132" s="168">
        <v>3</v>
      </c>
      <c r="E1132" s="169">
        <v>0</v>
      </c>
      <c r="F1132" s="169">
        <v>0</v>
      </c>
      <c r="G1132" s="169">
        <v>2</v>
      </c>
      <c r="H1132" s="192">
        <f t="shared" si="119"/>
        <v>1</v>
      </c>
      <c r="I1132" s="234">
        <v>7927</v>
      </c>
      <c r="J1132" s="138">
        <v>5675</v>
      </c>
      <c r="K1132" s="138">
        <v>2462</v>
      </c>
      <c r="L1132" s="178">
        <f t="shared" si="120"/>
        <v>0.43383259911894273</v>
      </c>
      <c r="M1132" s="235">
        <v>129</v>
      </c>
      <c r="N1132" s="138">
        <v>2034</v>
      </c>
      <c r="O1132" s="195">
        <f t="shared" si="121"/>
        <v>0.25950497575912224</v>
      </c>
      <c r="P1132" s="170">
        <f t="shared" si="122"/>
        <v>7930</v>
      </c>
      <c r="Q1132" s="171">
        <f t="shared" si="123"/>
        <v>5804</v>
      </c>
      <c r="R1132" s="171">
        <f t="shared" si="124"/>
        <v>2036</v>
      </c>
      <c r="S1132" s="187">
        <f t="shared" si="125"/>
        <v>0.25969387755102041</v>
      </c>
      <c r="T1132" s="248"/>
    </row>
    <row r="1133" spans="1:20" x14ac:dyDescent="0.2">
      <c r="A1133" s="186" t="s">
        <v>389</v>
      </c>
      <c r="B1133" s="175" t="s">
        <v>112</v>
      </c>
      <c r="C1133" s="176" t="s">
        <v>549</v>
      </c>
      <c r="D1133" s="168">
        <v>0</v>
      </c>
      <c r="E1133" s="169">
        <v>0</v>
      </c>
      <c r="F1133" s="169">
        <v>0</v>
      </c>
      <c r="G1133" s="169">
        <v>0</v>
      </c>
      <c r="H1133" s="192" t="str">
        <f t="shared" si="119"/>
        <v/>
      </c>
      <c r="I1133" s="234">
        <v>31</v>
      </c>
      <c r="J1133" s="138">
        <v>28</v>
      </c>
      <c r="K1133" s="138">
        <v>10</v>
      </c>
      <c r="L1133" s="178">
        <f t="shared" si="120"/>
        <v>0.35714285714285715</v>
      </c>
      <c r="M1133" s="235">
        <v>0</v>
      </c>
      <c r="N1133" s="138">
        <v>0</v>
      </c>
      <c r="O1133" s="195">
        <f t="shared" si="121"/>
        <v>0</v>
      </c>
      <c r="P1133" s="170">
        <f t="shared" si="122"/>
        <v>31</v>
      </c>
      <c r="Q1133" s="171">
        <f t="shared" si="123"/>
        <v>28</v>
      </c>
      <c r="R1133" s="171" t="str">
        <f t="shared" si="124"/>
        <v/>
      </c>
      <c r="S1133" s="187" t="str">
        <f t="shared" si="125"/>
        <v/>
      </c>
      <c r="T1133" s="248"/>
    </row>
    <row r="1134" spans="1:20" x14ac:dyDescent="0.2">
      <c r="A1134" s="186" t="s">
        <v>389</v>
      </c>
      <c r="B1134" s="175" t="s">
        <v>114</v>
      </c>
      <c r="C1134" s="176" t="s">
        <v>115</v>
      </c>
      <c r="D1134" s="168">
        <v>20</v>
      </c>
      <c r="E1134" s="169">
        <v>2</v>
      </c>
      <c r="F1134" s="169">
        <v>2</v>
      </c>
      <c r="G1134" s="169">
        <v>6</v>
      </c>
      <c r="H1134" s="192">
        <f t="shared" si="119"/>
        <v>0.75</v>
      </c>
      <c r="I1134" s="234">
        <v>3832</v>
      </c>
      <c r="J1134" s="138">
        <v>3023</v>
      </c>
      <c r="K1134" s="138">
        <v>940</v>
      </c>
      <c r="L1134" s="178">
        <f t="shared" si="120"/>
        <v>0.31094938802514061</v>
      </c>
      <c r="M1134" s="235">
        <v>36</v>
      </c>
      <c r="N1134" s="138">
        <v>657</v>
      </c>
      <c r="O1134" s="195">
        <f t="shared" si="121"/>
        <v>0.17680301399354145</v>
      </c>
      <c r="P1134" s="170">
        <f t="shared" si="122"/>
        <v>3852</v>
      </c>
      <c r="Q1134" s="171">
        <f t="shared" si="123"/>
        <v>3061</v>
      </c>
      <c r="R1134" s="171">
        <f t="shared" si="124"/>
        <v>663</v>
      </c>
      <c r="S1134" s="187">
        <f t="shared" si="125"/>
        <v>0.1780343716433942</v>
      </c>
      <c r="T1134" s="248"/>
    </row>
    <row r="1135" spans="1:20" x14ac:dyDescent="0.2">
      <c r="A1135" s="186" t="s">
        <v>389</v>
      </c>
      <c r="B1135" s="175" t="s">
        <v>119</v>
      </c>
      <c r="C1135" s="176" t="s">
        <v>119</v>
      </c>
      <c r="D1135" s="168">
        <v>1</v>
      </c>
      <c r="E1135" s="169">
        <v>1</v>
      </c>
      <c r="F1135" s="169">
        <v>0</v>
      </c>
      <c r="G1135" s="169">
        <v>0</v>
      </c>
      <c r="H1135" s="192">
        <f t="shared" si="119"/>
        <v>0</v>
      </c>
      <c r="I1135" s="234">
        <v>10465</v>
      </c>
      <c r="J1135" s="138">
        <v>9414</v>
      </c>
      <c r="K1135" s="138">
        <v>6319</v>
      </c>
      <c r="L1135" s="178">
        <f t="shared" si="120"/>
        <v>0.67123433184618653</v>
      </c>
      <c r="M1135" s="235">
        <v>92</v>
      </c>
      <c r="N1135" s="138">
        <v>722</v>
      </c>
      <c r="O1135" s="195">
        <f t="shared" si="121"/>
        <v>7.0590535784122013E-2</v>
      </c>
      <c r="P1135" s="170">
        <f t="shared" si="122"/>
        <v>10466</v>
      </c>
      <c r="Q1135" s="171">
        <f t="shared" si="123"/>
        <v>9507</v>
      </c>
      <c r="R1135" s="171">
        <f t="shared" si="124"/>
        <v>722</v>
      </c>
      <c r="S1135" s="187">
        <f t="shared" si="125"/>
        <v>7.0583634763906541E-2</v>
      </c>
      <c r="T1135" s="248"/>
    </row>
    <row r="1136" spans="1:20" x14ac:dyDescent="0.2">
      <c r="A1136" s="186" t="s">
        <v>389</v>
      </c>
      <c r="B1136" s="175" t="s">
        <v>120</v>
      </c>
      <c r="C1136" s="176" t="s">
        <v>121</v>
      </c>
      <c r="D1136" s="168">
        <v>2</v>
      </c>
      <c r="E1136" s="169">
        <v>0</v>
      </c>
      <c r="F1136" s="169">
        <v>0</v>
      </c>
      <c r="G1136" s="169">
        <v>1</v>
      </c>
      <c r="H1136" s="192">
        <f t="shared" si="119"/>
        <v>1</v>
      </c>
      <c r="I1136" s="234">
        <v>2968</v>
      </c>
      <c r="J1136" s="138">
        <v>1536</v>
      </c>
      <c r="K1136" s="138">
        <v>553</v>
      </c>
      <c r="L1136" s="178">
        <f t="shared" si="120"/>
        <v>0.36002604166666669</v>
      </c>
      <c r="M1136" s="235">
        <v>58</v>
      </c>
      <c r="N1136" s="138">
        <v>1252</v>
      </c>
      <c r="O1136" s="195">
        <f t="shared" si="121"/>
        <v>0.43991567111735769</v>
      </c>
      <c r="P1136" s="170">
        <f t="shared" si="122"/>
        <v>2970</v>
      </c>
      <c r="Q1136" s="171">
        <f t="shared" si="123"/>
        <v>1594</v>
      </c>
      <c r="R1136" s="171">
        <f t="shared" si="124"/>
        <v>1253</v>
      </c>
      <c r="S1136" s="187">
        <f t="shared" si="125"/>
        <v>0.44011239901650862</v>
      </c>
      <c r="T1136" s="248"/>
    </row>
    <row r="1137" spans="1:20" x14ac:dyDescent="0.2">
      <c r="A1137" s="186" t="s">
        <v>389</v>
      </c>
      <c r="B1137" s="175" t="s">
        <v>122</v>
      </c>
      <c r="C1137" s="176" t="s">
        <v>122</v>
      </c>
      <c r="D1137" s="168">
        <v>0</v>
      </c>
      <c r="E1137" s="169">
        <v>0</v>
      </c>
      <c r="F1137" s="169">
        <v>0</v>
      </c>
      <c r="G1137" s="169">
        <v>0</v>
      </c>
      <c r="H1137" s="192" t="str">
        <f t="shared" si="119"/>
        <v/>
      </c>
      <c r="I1137" s="234">
        <v>1</v>
      </c>
      <c r="J1137" s="138">
        <v>0</v>
      </c>
      <c r="K1137" s="138">
        <v>0</v>
      </c>
      <c r="L1137" s="178" t="str">
        <f t="shared" si="120"/>
        <v/>
      </c>
      <c r="M1137" s="235">
        <v>1</v>
      </c>
      <c r="N1137" s="138">
        <v>0</v>
      </c>
      <c r="O1137" s="195">
        <f t="shared" si="121"/>
        <v>0</v>
      </c>
      <c r="P1137" s="170">
        <f t="shared" si="122"/>
        <v>1</v>
      </c>
      <c r="Q1137" s="171">
        <f t="shared" si="123"/>
        <v>1</v>
      </c>
      <c r="R1137" s="171" t="str">
        <f t="shared" si="124"/>
        <v/>
      </c>
      <c r="S1137" s="187" t="str">
        <f t="shared" si="125"/>
        <v/>
      </c>
      <c r="T1137" s="248"/>
    </row>
    <row r="1138" spans="1:20" x14ac:dyDescent="0.2">
      <c r="A1138" s="186" t="s">
        <v>389</v>
      </c>
      <c r="B1138" s="175" t="s">
        <v>123</v>
      </c>
      <c r="C1138" s="176" t="s">
        <v>124</v>
      </c>
      <c r="D1138" s="168">
        <v>15</v>
      </c>
      <c r="E1138" s="169">
        <v>5</v>
      </c>
      <c r="F1138" s="169">
        <v>0</v>
      </c>
      <c r="G1138" s="169">
        <v>4</v>
      </c>
      <c r="H1138" s="192">
        <f t="shared" si="119"/>
        <v>0.44444444444444442</v>
      </c>
      <c r="I1138" s="234">
        <v>605</v>
      </c>
      <c r="J1138" s="138">
        <v>391</v>
      </c>
      <c r="K1138" s="138">
        <v>124</v>
      </c>
      <c r="L1138" s="178">
        <f t="shared" si="120"/>
        <v>0.31713554987212278</v>
      </c>
      <c r="M1138" s="235">
        <v>1</v>
      </c>
      <c r="N1138" s="138">
        <v>141</v>
      </c>
      <c r="O1138" s="195">
        <f t="shared" si="121"/>
        <v>0.26454033771106944</v>
      </c>
      <c r="P1138" s="170">
        <f t="shared" si="122"/>
        <v>620</v>
      </c>
      <c r="Q1138" s="171">
        <f t="shared" si="123"/>
        <v>397</v>
      </c>
      <c r="R1138" s="171">
        <f t="shared" si="124"/>
        <v>145</v>
      </c>
      <c r="S1138" s="187">
        <f t="shared" si="125"/>
        <v>0.26752767527675275</v>
      </c>
      <c r="T1138" s="248"/>
    </row>
    <row r="1139" spans="1:20" x14ac:dyDescent="0.2">
      <c r="A1139" s="186" t="s">
        <v>389</v>
      </c>
      <c r="B1139" s="175" t="s">
        <v>125</v>
      </c>
      <c r="C1139" s="176" t="s">
        <v>126</v>
      </c>
      <c r="D1139" s="168">
        <v>1</v>
      </c>
      <c r="E1139" s="169">
        <v>0</v>
      </c>
      <c r="F1139" s="169">
        <v>0</v>
      </c>
      <c r="G1139" s="169">
        <v>1</v>
      </c>
      <c r="H1139" s="192">
        <f t="shared" si="119"/>
        <v>1</v>
      </c>
      <c r="I1139" s="234">
        <v>1251</v>
      </c>
      <c r="J1139" s="138">
        <v>530</v>
      </c>
      <c r="K1139" s="138">
        <v>96</v>
      </c>
      <c r="L1139" s="178">
        <f t="shared" si="120"/>
        <v>0.1811320754716981</v>
      </c>
      <c r="M1139" s="235">
        <v>13</v>
      </c>
      <c r="N1139" s="138">
        <v>684</v>
      </c>
      <c r="O1139" s="195">
        <f t="shared" si="121"/>
        <v>0.55745721271393645</v>
      </c>
      <c r="P1139" s="170">
        <f t="shared" si="122"/>
        <v>1252</v>
      </c>
      <c r="Q1139" s="171">
        <f t="shared" si="123"/>
        <v>543</v>
      </c>
      <c r="R1139" s="171">
        <f t="shared" si="124"/>
        <v>685</v>
      </c>
      <c r="S1139" s="187">
        <f t="shared" si="125"/>
        <v>0.55781758957654726</v>
      </c>
      <c r="T1139" s="248"/>
    </row>
    <row r="1140" spans="1:20" x14ac:dyDescent="0.2">
      <c r="A1140" s="186" t="s">
        <v>389</v>
      </c>
      <c r="B1140" s="175" t="s">
        <v>128</v>
      </c>
      <c r="C1140" s="176" t="s">
        <v>129</v>
      </c>
      <c r="D1140" s="168">
        <v>14</v>
      </c>
      <c r="E1140" s="169">
        <v>11</v>
      </c>
      <c r="F1140" s="169">
        <v>10</v>
      </c>
      <c r="G1140" s="169">
        <v>1</v>
      </c>
      <c r="H1140" s="192">
        <f t="shared" si="119"/>
        <v>8.3333333333333329E-2</v>
      </c>
      <c r="I1140" s="234">
        <v>180</v>
      </c>
      <c r="J1140" s="138">
        <v>166</v>
      </c>
      <c r="K1140" s="138">
        <v>119</v>
      </c>
      <c r="L1140" s="178">
        <f t="shared" si="120"/>
        <v>0.7168674698795181</v>
      </c>
      <c r="M1140" s="235">
        <v>0</v>
      </c>
      <c r="N1140" s="138">
        <v>10</v>
      </c>
      <c r="O1140" s="195">
        <f t="shared" si="121"/>
        <v>5.6818181818181816E-2</v>
      </c>
      <c r="P1140" s="170">
        <f t="shared" si="122"/>
        <v>194</v>
      </c>
      <c r="Q1140" s="171">
        <f t="shared" si="123"/>
        <v>177</v>
      </c>
      <c r="R1140" s="171">
        <f t="shared" si="124"/>
        <v>11</v>
      </c>
      <c r="S1140" s="187">
        <f t="shared" si="125"/>
        <v>5.8510638297872342E-2</v>
      </c>
      <c r="T1140" s="248"/>
    </row>
    <row r="1141" spans="1:20" x14ac:dyDescent="0.2">
      <c r="A1141" s="186" t="s">
        <v>389</v>
      </c>
      <c r="B1141" s="175" t="s">
        <v>131</v>
      </c>
      <c r="C1141" s="176" t="s">
        <v>132</v>
      </c>
      <c r="D1141" s="168">
        <v>0</v>
      </c>
      <c r="E1141" s="169">
        <v>0</v>
      </c>
      <c r="F1141" s="169">
        <v>0</v>
      </c>
      <c r="G1141" s="169">
        <v>0</v>
      </c>
      <c r="H1141" s="192" t="str">
        <f t="shared" si="119"/>
        <v/>
      </c>
      <c r="I1141" s="234">
        <v>17795</v>
      </c>
      <c r="J1141" s="138">
        <v>12119</v>
      </c>
      <c r="K1141" s="138">
        <v>3486</v>
      </c>
      <c r="L1141" s="178">
        <f t="shared" si="120"/>
        <v>0.28764749566795939</v>
      </c>
      <c r="M1141" s="235">
        <v>94</v>
      </c>
      <c r="N1141" s="138">
        <v>5272</v>
      </c>
      <c r="O1141" s="195">
        <f t="shared" si="121"/>
        <v>0.30151558478696028</v>
      </c>
      <c r="P1141" s="170">
        <f t="shared" si="122"/>
        <v>17795</v>
      </c>
      <c r="Q1141" s="171">
        <f t="shared" si="123"/>
        <v>12213</v>
      </c>
      <c r="R1141" s="171">
        <f t="shared" si="124"/>
        <v>5272</v>
      </c>
      <c r="S1141" s="187">
        <f t="shared" si="125"/>
        <v>0.30151558478696028</v>
      </c>
      <c r="T1141" s="248"/>
    </row>
    <row r="1142" spans="1:20" x14ac:dyDescent="0.2">
      <c r="A1142" s="186" t="s">
        <v>389</v>
      </c>
      <c r="B1142" s="175" t="s">
        <v>133</v>
      </c>
      <c r="C1142" s="176" t="s">
        <v>134</v>
      </c>
      <c r="D1142" s="168">
        <v>2</v>
      </c>
      <c r="E1142" s="169">
        <v>0</v>
      </c>
      <c r="F1142" s="169">
        <v>0</v>
      </c>
      <c r="G1142" s="169">
        <v>2</v>
      </c>
      <c r="H1142" s="192">
        <f t="shared" si="119"/>
        <v>1</v>
      </c>
      <c r="I1142" s="234">
        <v>754</v>
      </c>
      <c r="J1142" s="138">
        <v>709</v>
      </c>
      <c r="K1142" s="138">
        <v>214</v>
      </c>
      <c r="L1142" s="178">
        <f t="shared" si="120"/>
        <v>0.3018335684062059</v>
      </c>
      <c r="M1142" s="235">
        <v>0</v>
      </c>
      <c r="N1142" s="138">
        <v>35</v>
      </c>
      <c r="O1142" s="195">
        <f t="shared" si="121"/>
        <v>4.7043010752688172E-2</v>
      </c>
      <c r="P1142" s="170">
        <f t="shared" si="122"/>
        <v>756</v>
      </c>
      <c r="Q1142" s="171">
        <f t="shared" si="123"/>
        <v>709</v>
      </c>
      <c r="R1142" s="171">
        <f t="shared" si="124"/>
        <v>37</v>
      </c>
      <c r="S1142" s="187">
        <f t="shared" si="125"/>
        <v>4.9597855227882036E-2</v>
      </c>
      <c r="T1142" s="248"/>
    </row>
    <row r="1143" spans="1:20" x14ac:dyDescent="0.2">
      <c r="A1143" s="186" t="s">
        <v>389</v>
      </c>
      <c r="B1143" s="175" t="s">
        <v>341</v>
      </c>
      <c r="C1143" s="176" t="s">
        <v>342</v>
      </c>
      <c r="D1143" s="168">
        <v>1</v>
      </c>
      <c r="E1143" s="169">
        <v>1</v>
      </c>
      <c r="F1143" s="169">
        <v>0</v>
      </c>
      <c r="G1143" s="169">
        <v>0</v>
      </c>
      <c r="H1143" s="192">
        <f t="shared" si="119"/>
        <v>0</v>
      </c>
      <c r="I1143" s="234">
        <v>1200</v>
      </c>
      <c r="J1143" s="138">
        <v>968</v>
      </c>
      <c r="K1143" s="138">
        <v>848</v>
      </c>
      <c r="L1143" s="178">
        <f t="shared" si="120"/>
        <v>0.87603305785123964</v>
      </c>
      <c r="M1143" s="235">
        <v>27</v>
      </c>
      <c r="N1143" s="138">
        <v>177</v>
      </c>
      <c r="O1143" s="195">
        <f t="shared" si="121"/>
        <v>0.15102389078498293</v>
      </c>
      <c r="P1143" s="170">
        <f t="shared" si="122"/>
        <v>1201</v>
      </c>
      <c r="Q1143" s="171">
        <f t="shared" si="123"/>
        <v>996</v>
      </c>
      <c r="R1143" s="171">
        <f t="shared" si="124"/>
        <v>177</v>
      </c>
      <c r="S1143" s="187">
        <f t="shared" si="125"/>
        <v>0.15089514066496162</v>
      </c>
      <c r="T1143" s="248"/>
    </row>
    <row r="1144" spans="1:20" x14ac:dyDescent="0.2">
      <c r="A1144" s="186" t="s">
        <v>389</v>
      </c>
      <c r="B1144" s="175" t="s">
        <v>138</v>
      </c>
      <c r="C1144" s="176" t="s">
        <v>139</v>
      </c>
      <c r="D1144" s="168">
        <v>4</v>
      </c>
      <c r="E1144" s="169">
        <v>1</v>
      </c>
      <c r="F1144" s="169">
        <v>1</v>
      </c>
      <c r="G1144" s="169">
        <v>2</v>
      </c>
      <c r="H1144" s="192">
        <f t="shared" si="119"/>
        <v>0.66666666666666663</v>
      </c>
      <c r="I1144" s="234">
        <v>192</v>
      </c>
      <c r="J1144" s="138">
        <v>171</v>
      </c>
      <c r="K1144" s="138">
        <v>74</v>
      </c>
      <c r="L1144" s="178">
        <f t="shared" si="120"/>
        <v>0.43274853801169588</v>
      </c>
      <c r="M1144" s="235">
        <v>0</v>
      </c>
      <c r="N1144" s="138">
        <v>12</v>
      </c>
      <c r="O1144" s="195">
        <f t="shared" si="121"/>
        <v>6.5573770491803282E-2</v>
      </c>
      <c r="P1144" s="170">
        <f t="shared" si="122"/>
        <v>196</v>
      </c>
      <c r="Q1144" s="171">
        <f t="shared" si="123"/>
        <v>172</v>
      </c>
      <c r="R1144" s="171">
        <f t="shared" si="124"/>
        <v>14</v>
      </c>
      <c r="S1144" s="187">
        <f t="shared" si="125"/>
        <v>7.5268817204301078E-2</v>
      </c>
      <c r="T1144" s="248"/>
    </row>
    <row r="1145" spans="1:20" x14ac:dyDescent="0.2">
      <c r="A1145" s="186" t="s">
        <v>389</v>
      </c>
      <c r="B1145" s="175" t="s">
        <v>138</v>
      </c>
      <c r="C1145" s="176" t="s">
        <v>140</v>
      </c>
      <c r="D1145" s="168">
        <v>10</v>
      </c>
      <c r="E1145" s="169">
        <v>5</v>
      </c>
      <c r="F1145" s="169">
        <v>1</v>
      </c>
      <c r="G1145" s="169">
        <v>2</v>
      </c>
      <c r="H1145" s="192">
        <f t="shared" si="119"/>
        <v>0.2857142857142857</v>
      </c>
      <c r="I1145" s="234">
        <v>332</v>
      </c>
      <c r="J1145" s="138">
        <v>267</v>
      </c>
      <c r="K1145" s="138">
        <v>154</v>
      </c>
      <c r="L1145" s="178">
        <f t="shared" si="120"/>
        <v>0.57677902621722843</v>
      </c>
      <c r="M1145" s="235">
        <v>3</v>
      </c>
      <c r="N1145" s="138">
        <v>54</v>
      </c>
      <c r="O1145" s="195">
        <f t="shared" si="121"/>
        <v>0.16666666666666666</v>
      </c>
      <c r="P1145" s="170">
        <f t="shared" si="122"/>
        <v>342</v>
      </c>
      <c r="Q1145" s="171">
        <f t="shared" si="123"/>
        <v>275</v>
      </c>
      <c r="R1145" s="171">
        <f t="shared" si="124"/>
        <v>56</v>
      </c>
      <c r="S1145" s="187">
        <f t="shared" si="125"/>
        <v>0.16918429003021149</v>
      </c>
      <c r="T1145" s="248"/>
    </row>
    <row r="1146" spans="1:20" ht="29" x14ac:dyDescent="0.2">
      <c r="A1146" s="186" t="s">
        <v>389</v>
      </c>
      <c r="B1146" s="175" t="s">
        <v>138</v>
      </c>
      <c r="C1146" s="176" t="s">
        <v>141</v>
      </c>
      <c r="D1146" s="168">
        <v>10</v>
      </c>
      <c r="E1146" s="169">
        <v>5</v>
      </c>
      <c r="F1146" s="169">
        <v>4</v>
      </c>
      <c r="G1146" s="169">
        <v>0</v>
      </c>
      <c r="H1146" s="192">
        <f t="shared" si="119"/>
        <v>0</v>
      </c>
      <c r="I1146" s="234">
        <v>331</v>
      </c>
      <c r="J1146" s="138">
        <v>250</v>
      </c>
      <c r="K1146" s="138">
        <v>102</v>
      </c>
      <c r="L1146" s="178">
        <f t="shared" si="120"/>
        <v>0.40799999999999997</v>
      </c>
      <c r="M1146" s="235">
        <v>1</v>
      </c>
      <c r="N1146" s="138">
        <v>69</v>
      </c>
      <c r="O1146" s="195">
        <f t="shared" si="121"/>
        <v>0.21562500000000001</v>
      </c>
      <c r="P1146" s="170">
        <f t="shared" si="122"/>
        <v>341</v>
      </c>
      <c r="Q1146" s="171">
        <f t="shared" si="123"/>
        <v>256</v>
      </c>
      <c r="R1146" s="171">
        <f t="shared" si="124"/>
        <v>69</v>
      </c>
      <c r="S1146" s="187">
        <f t="shared" si="125"/>
        <v>0.21230769230769231</v>
      </c>
      <c r="T1146" s="248"/>
    </row>
    <row r="1147" spans="1:20" x14ac:dyDescent="0.2">
      <c r="A1147" s="186" t="s">
        <v>389</v>
      </c>
      <c r="B1147" s="175" t="s">
        <v>142</v>
      </c>
      <c r="C1147" s="176" t="s">
        <v>143</v>
      </c>
      <c r="D1147" s="168">
        <v>0</v>
      </c>
      <c r="E1147" s="169">
        <v>0</v>
      </c>
      <c r="F1147" s="169">
        <v>0</v>
      </c>
      <c r="G1147" s="169">
        <v>0</v>
      </c>
      <c r="H1147" s="192" t="str">
        <f t="shared" si="119"/>
        <v/>
      </c>
      <c r="I1147" s="234">
        <v>224</v>
      </c>
      <c r="J1147" s="138">
        <v>192</v>
      </c>
      <c r="K1147" s="138">
        <v>56</v>
      </c>
      <c r="L1147" s="178">
        <f t="shared" si="120"/>
        <v>0.29166666666666669</v>
      </c>
      <c r="M1147" s="235">
        <v>0</v>
      </c>
      <c r="N1147" s="138">
        <v>22</v>
      </c>
      <c r="O1147" s="195">
        <f t="shared" si="121"/>
        <v>0.10280373831775701</v>
      </c>
      <c r="P1147" s="170">
        <f t="shared" si="122"/>
        <v>224</v>
      </c>
      <c r="Q1147" s="171">
        <f t="shared" si="123"/>
        <v>192</v>
      </c>
      <c r="R1147" s="171">
        <f t="shared" si="124"/>
        <v>22</v>
      </c>
      <c r="S1147" s="187">
        <f t="shared" si="125"/>
        <v>0.10280373831775701</v>
      </c>
      <c r="T1147" s="248"/>
    </row>
    <row r="1148" spans="1:20" x14ac:dyDescent="0.2">
      <c r="A1148" s="186" t="s">
        <v>389</v>
      </c>
      <c r="B1148" s="175" t="s">
        <v>149</v>
      </c>
      <c r="C1148" s="176" t="s">
        <v>150</v>
      </c>
      <c r="D1148" s="168">
        <v>1</v>
      </c>
      <c r="E1148" s="169">
        <v>1</v>
      </c>
      <c r="F1148" s="169">
        <v>1</v>
      </c>
      <c r="G1148" s="169">
        <v>0</v>
      </c>
      <c r="H1148" s="192">
        <f t="shared" si="119"/>
        <v>0</v>
      </c>
      <c r="I1148" s="234">
        <v>5554</v>
      </c>
      <c r="J1148" s="138">
        <v>4924</v>
      </c>
      <c r="K1148" s="138">
        <v>3318</v>
      </c>
      <c r="L1148" s="178">
        <f t="shared" si="120"/>
        <v>0.67384240454914701</v>
      </c>
      <c r="M1148" s="235">
        <v>29</v>
      </c>
      <c r="N1148" s="138">
        <v>450</v>
      </c>
      <c r="O1148" s="195">
        <f t="shared" si="121"/>
        <v>8.3287062742920595E-2</v>
      </c>
      <c r="P1148" s="170">
        <f t="shared" si="122"/>
        <v>5555</v>
      </c>
      <c r="Q1148" s="171">
        <f t="shared" si="123"/>
        <v>4954</v>
      </c>
      <c r="R1148" s="171">
        <f t="shared" si="124"/>
        <v>450</v>
      </c>
      <c r="S1148" s="187">
        <f t="shared" si="125"/>
        <v>8.3271650629163585E-2</v>
      </c>
      <c r="T1148" s="248"/>
    </row>
    <row r="1149" spans="1:20" x14ac:dyDescent="0.2">
      <c r="A1149" s="186" t="s">
        <v>389</v>
      </c>
      <c r="B1149" s="175" t="s">
        <v>151</v>
      </c>
      <c r="C1149" s="176" t="s">
        <v>152</v>
      </c>
      <c r="D1149" s="168">
        <v>15</v>
      </c>
      <c r="E1149" s="169">
        <v>6</v>
      </c>
      <c r="F1149" s="169">
        <v>6</v>
      </c>
      <c r="G1149" s="169">
        <v>0</v>
      </c>
      <c r="H1149" s="192">
        <f t="shared" si="119"/>
        <v>0</v>
      </c>
      <c r="I1149" s="234">
        <v>6291</v>
      </c>
      <c r="J1149" s="138">
        <v>2901</v>
      </c>
      <c r="K1149" s="138">
        <v>718</v>
      </c>
      <c r="L1149" s="178">
        <f t="shared" si="120"/>
        <v>0.24750086177180283</v>
      </c>
      <c r="M1149" s="235">
        <v>95</v>
      </c>
      <c r="N1149" s="138">
        <v>3087</v>
      </c>
      <c r="O1149" s="195">
        <f t="shared" si="121"/>
        <v>0.50747986191024164</v>
      </c>
      <c r="P1149" s="170">
        <f t="shared" si="122"/>
        <v>6306</v>
      </c>
      <c r="Q1149" s="171">
        <f t="shared" si="123"/>
        <v>3002</v>
      </c>
      <c r="R1149" s="171">
        <f t="shared" si="124"/>
        <v>3087</v>
      </c>
      <c r="S1149" s="187">
        <f t="shared" si="125"/>
        <v>0.50697979963869277</v>
      </c>
      <c r="T1149" s="248"/>
    </row>
    <row r="1150" spans="1:20" ht="29" x14ac:dyDescent="0.2">
      <c r="A1150" s="186" t="s">
        <v>389</v>
      </c>
      <c r="B1150" s="175" t="s">
        <v>535</v>
      </c>
      <c r="C1150" s="176" t="s">
        <v>153</v>
      </c>
      <c r="D1150" s="168">
        <v>0</v>
      </c>
      <c r="E1150" s="169">
        <v>0</v>
      </c>
      <c r="F1150" s="169">
        <v>0</v>
      </c>
      <c r="G1150" s="169">
        <v>0</v>
      </c>
      <c r="H1150" s="192" t="str">
        <f t="shared" si="119"/>
        <v/>
      </c>
      <c r="I1150" s="234">
        <v>602</v>
      </c>
      <c r="J1150" s="138">
        <v>391</v>
      </c>
      <c r="K1150" s="138">
        <v>166</v>
      </c>
      <c r="L1150" s="178">
        <f t="shared" si="120"/>
        <v>0.42455242966751916</v>
      </c>
      <c r="M1150" s="235">
        <v>57</v>
      </c>
      <c r="N1150" s="138">
        <v>84</v>
      </c>
      <c r="O1150" s="195">
        <f t="shared" si="121"/>
        <v>0.15789473684210525</v>
      </c>
      <c r="P1150" s="170">
        <f t="shared" si="122"/>
        <v>602</v>
      </c>
      <c r="Q1150" s="171">
        <f t="shared" si="123"/>
        <v>448</v>
      </c>
      <c r="R1150" s="171">
        <f t="shared" si="124"/>
        <v>84</v>
      </c>
      <c r="S1150" s="187">
        <f t="shared" si="125"/>
        <v>0.15789473684210525</v>
      </c>
      <c r="T1150" s="248"/>
    </row>
    <row r="1151" spans="1:20" x14ac:dyDescent="0.2">
      <c r="A1151" s="186" t="s">
        <v>389</v>
      </c>
      <c r="B1151" s="175" t="s">
        <v>154</v>
      </c>
      <c r="C1151" s="176" t="s">
        <v>299</v>
      </c>
      <c r="D1151" s="168">
        <v>0</v>
      </c>
      <c r="E1151" s="169">
        <v>0</v>
      </c>
      <c r="F1151" s="169">
        <v>0</v>
      </c>
      <c r="G1151" s="169">
        <v>0</v>
      </c>
      <c r="H1151" s="192" t="str">
        <f t="shared" si="119"/>
        <v/>
      </c>
      <c r="I1151" s="234">
        <v>0</v>
      </c>
      <c r="J1151" s="138">
        <v>0</v>
      </c>
      <c r="K1151" s="138">
        <v>0</v>
      </c>
      <c r="L1151" s="178" t="str">
        <f t="shared" si="120"/>
        <v/>
      </c>
      <c r="M1151" s="235">
        <v>0</v>
      </c>
      <c r="N1151" s="138">
        <v>0</v>
      </c>
      <c r="O1151" s="195" t="str">
        <f t="shared" si="121"/>
        <v/>
      </c>
      <c r="P1151" s="170" t="str">
        <f t="shared" si="122"/>
        <v/>
      </c>
      <c r="Q1151" s="171" t="str">
        <f t="shared" si="123"/>
        <v/>
      </c>
      <c r="R1151" s="171" t="str">
        <f t="shared" si="124"/>
        <v/>
      </c>
      <c r="S1151" s="187" t="str">
        <f t="shared" si="125"/>
        <v/>
      </c>
      <c r="T1151" s="248"/>
    </row>
    <row r="1152" spans="1:20" x14ac:dyDescent="0.2">
      <c r="A1152" s="186" t="s">
        <v>389</v>
      </c>
      <c r="B1152" s="175" t="s">
        <v>156</v>
      </c>
      <c r="C1152" s="176" t="s">
        <v>157</v>
      </c>
      <c r="D1152" s="168">
        <v>3</v>
      </c>
      <c r="E1152" s="169">
        <v>0</v>
      </c>
      <c r="F1152" s="169">
        <v>0</v>
      </c>
      <c r="G1152" s="169">
        <v>0</v>
      </c>
      <c r="H1152" s="192" t="str">
        <f t="shared" si="119"/>
        <v/>
      </c>
      <c r="I1152" s="234">
        <v>121</v>
      </c>
      <c r="J1152" s="138">
        <v>114</v>
      </c>
      <c r="K1152" s="138">
        <v>68</v>
      </c>
      <c r="L1152" s="178">
        <f t="shared" si="120"/>
        <v>0.59649122807017541</v>
      </c>
      <c r="M1152" s="235">
        <v>1</v>
      </c>
      <c r="N1152" s="138">
        <v>5</v>
      </c>
      <c r="O1152" s="195">
        <f t="shared" si="121"/>
        <v>4.1666666666666664E-2</v>
      </c>
      <c r="P1152" s="170">
        <f t="shared" si="122"/>
        <v>124</v>
      </c>
      <c r="Q1152" s="171">
        <f t="shared" si="123"/>
        <v>115</v>
      </c>
      <c r="R1152" s="171">
        <f t="shared" si="124"/>
        <v>5</v>
      </c>
      <c r="S1152" s="187">
        <f t="shared" si="125"/>
        <v>4.1666666666666664E-2</v>
      </c>
      <c r="T1152" s="248"/>
    </row>
    <row r="1153" spans="1:20" x14ac:dyDescent="0.2">
      <c r="A1153" s="186" t="s">
        <v>389</v>
      </c>
      <c r="B1153" s="175" t="s">
        <v>158</v>
      </c>
      <c r="C1153" s="176" t="s">
        <v>159</v>
      </c>
      <c r="D1153" s="168">
        <v>7</v>
      </c>
      <c r="E1153" s="169">
        <v>0</v>
      </c>
      <c r="F1153" s="169">
        <v>0</v>
      </c>
      <c r="G1153" s="169">
        <v>4</v>
      </c>
      <c r="H1153" s="192">
        <f t="shared" si="119"/>
        <v>1</v>
      </c>
      <c r="I1153" s="234">
        <v>45354</v>
      </c>
      <c r="J1153" s="138">
        <v>43387</v>
      </c>
      <c r="K1153" s="138">
        <v>38418</v>
      </c>
      <c r="L1153" s="178">
        <f t="shared" si="120"/>
        <v>0.8854726070020974</v>
      </c>
      <c r="M1153" s="235">
        <v>1</v>
      </c>
      <c r="N1153" s="138">
        <v>1535</v>
      </c>
      <c r="O1153" s="195">
        <f t="shared" si="121"/>
        <v>3.4169579057498387E-2</v>
      </c>
      <c r="P1153" s="170">
        <f t="shared" si="122"/>
        <v>45361</v>
      </c>
      <c r="Q1153" s="171">
        <f t="shared" si="123"/>
        <v>43388</v>
      </c>
      <c r="R1153" s="171">
        <f t="shared" si="124"/>
        <v>1539</v>
      </c>
      <c r="S1153" s="187">
        <f t="shared" si="125"/>
        <v>3.4255570147127559E-2</v>
      </c>
      <c r="T1153" s="248"/>
    </row>
    <row r="1154" spans="1:20" x14ac:dyDescent="0.2">
      <c r="A1154" s="186" t="s">
        <v>389</v>
      </c>
      <c r="B1154" s="175" t="s">
        <v>160</v>
      </c>
      <c r="C1154" s="176" t="s">
        <v>246</v>
      </c>
      <c r="D1154" s="168">
        <v>0</v>
      </c>
      <c r="E1154" s="169">
        <v>0</v>
      </c>
      <c r="F1154" s="169">
        <v>0</v>
      </c>
      <c r="G1154" s="169">
        <v>0</v>
      </c>
      <c r="H1154" s="192" t="str">
        <f t="shared" ref="H1154:H1217" si="126">IF((E1154+G1154)&lt;&gt;0,G1154/(E1154+G1154),"")</f>
        <v/>
      </c>
      <c r="I1154" s="234">
        <v>1</v>
      </c>
      <c r="J1154" s="138">
        <v>0</v>
      </c>
      <c r="K1154" s="138">
        <v>0</v>
      </c>
      <c r="L1154" s="178" t="str">
        <f t="shared" ref="L1154:L1217" si="127">IF(J1154&lt;&gt;0,K1154/J1154,"")</f>
        <v/>
      </c>
      <c r="M1154" s="235">
        <v>0</v>
      </c>
      <c r="N1154" s="138">
        <v>0</v>
      </c>
      <c r="O1154" s="195" t="str">
        <f t="shared" ref="O1154:O1217" si="128">IF((J1154+M1154+N1154)&lt;&gt;0,N1154/(J1154+M1154+N1154),"")</f>
        <v/>
      </c>
      <c r="P1154" s="170">
        <f t="shared" ref="P1154:P1217" si="129">IF(SUM(D1154,I1154)&gt;0,SUM(D1154,I1154),"")</f>
        <v>1</v>
      </c>
      <c r="Q1154" s="171" t="str">
        <f t="shared" ref="Q1154:Q1217" si="130">IF(SUM(E1154,J1154, M1154)&gt;0,SUM(E1154,J1154, M1154),"")</f>
        <v/>
      </c>
      <c r="R1154" s="171" t="str">
        <f t="shared" ref="R1154:R1217" si="131">IF(SUM(G1154,N1154)&gt;0,SUM(G1154,N1154),"")</f>
        <v/>
      </c>
      <c r="S1154" s="187" t="str">
        <f t="shared" ref="S1154:S1217" si="132">IFERROR(IF((Q1154+R1154)&lt;&gt;0,R1154/(Q1154+R1154),""),"")</f>
        <v/>
      </c>
      <c r="T1154" s="248"/>
    </row>
    <row r="1155" spans="1:20" x14ac:dyDescent="0.2">
      <c r="A1155" s="186" t="s">
        <v>389</v>
      </c>
      <c r="B1155" s="175" t="s">
        <v>161</v>
      </c>
      <c r="C1155" s="176" t="s">
        <v>247</v>
      </c>
      <c r="D1155" s="168">
        <v>0</v>
      </c>
      <c r="E1155" s="169">
        <v>0</v>
      </c>
      <c r="F1155" s="169">
        <v>0</v>
      </c>
      <c r="G1155" s="169">
        <v>0</v>
      </c>
      <c r="H1155" s="192" t="str">
        <f t="shared" si="126"/>
        <v/>
      </c>
      <c r="I1155" s="234">
        <v>0</v>
      </c>
      <c r="J1155" s="138">
        <v>0</v>
      </c>
      <c r="K1155" s="138">
        <v>0</v>
      </c>
      <c r="L1155" s="178" t="str">
        <f t="shared" si="127"/>
        <v/>
      </c>
      <c r="M1155" s="235">
        <v>0</v>
      </c>
      <c r="N1155" s="138">
        <v>0</v>
      </c>
      <c r="O1155" s="195" t="str">
        <f t="shared" si="128"/>
        <v/>
      </c>
      <c r="P1155" s="170" t="str">
        <f t="shared" si="129"/>
        <v/>
      </c>
      <c r="Q1155" s="171" t="str">
        <f t="shared" si="130"/>
        <v/>
      </c>
      <c r="R1155" s="171" t="str">
        <f t="shared" si="131"/>
        <v/>
      </c>
      <c r="S1155" s="187" t="str">
        <f t="shared" si="132"/>
        <v/>
      </c>
      <c r="T1155" s="248"/>
    </row>
    <row r="1156" spans="1:20" x14ac:dyDescent="0.2">
      <c r="A1156" s="186" t="s">
        <v>389</v>
      </c>
      <c r="B1156" s="175" t="s">
        <v>162</v>
      </c>
      <c r="C1156" s="176" t="s">
        <v>163</v>
      </c>
      <c r="D1156" s="168">
        <v>4</v>
      </c>
      <c r="E1156" s="169">
        <v>1</v>
      </c>
      <c r="F1156" s="169">
        <v>1</v>
      </c>
      <c r="G1156" s="169">
        <v>2</v>
      </c>
      <c r="H1156" s="192">
        <f t="shared" si="126"/>
        <v>0.66666666666666663</v>
      </c>
      <c r="I1156" s="234">
        <v>4800</v>
      </c>
      <c r="J1156" s="138">
        <v>3653</v>
      </c>
      <c r="K1156" s="138">
        <v>1718</v>
      </c>
      <c r="L1156" s="178">
        <f t="shared" si="127"/>
        <v>0.47029838488913223</v>
      </c>
      <c r="M1156" s="235">
        <v>30</v>
      </c>
      <c r="N1156" s="138">
        <v>1015</v>
      </c>
      <c r="O1156" s="195">
        <f t="shared" si="128"/>
        <v>0.21604938271604937</v>
      </c>
      <c r="P1156" s="170">
        <f t="shared" si="129"/>
        <v>4804</v>
      </c>
      <c r="Q1156" s="171">
        <f t="shared" si="130"/>
        <v>3684</v>
      </c>
      <c r="R1156" s="171">
        <f t="shared" si="131"/>
        <v>1017</v>
      </c>
      <c r="S1156" s="187">
        <f t="shared" si="132"/>
        <v>0.21633694958519464</v>
      </c>
      <c r="T1156" s="248"/>
    </row>
    <row r="1157" spans="1:20" x14ac:dyDescent="0.2">
      <c r="A1157" s="186" t="s">
        <v>389</v>
      </c>
      <c r="B1157" s="175" t="s">
        <v>164</v>
      </c>
      <c r="C1157" s="176" t="s">
        <v>165</v>
      </c>
      <c r="D1157" s="168">
        <v>0</v>
      </c>
      <c r="E1157" s="169">
        <v>0</v>
      </c>
      <c r="F1157" s="169">
        <v>0</v>
      </c>
      <c r="G1157" s="169">
        <v>0</v>
      </c>
      <c r="H1157" s="192" t="str">
        <f t="shared" si="126"/>
        <v/>
      </c>
      <c r="I1157" s="234">
        <v>272</v>
      </c>
      <c r="J1157" s="138">
        <v>207</v>
      </c>
      <c r="K1157" s="138">
        <v>145</v>
      </c>
      <c r="L1157" s="178">
        <f t="shared" si="127"/>
        <v>0.70048309178743962</v>
      </c>
      <c r="M1157" s="235">
        <v>1</v>
      </c>
      <c r="N1157" s="138">
        <v>59</v>
      </c>
      <c r="O1157" s="195">
        <f t="shared" si="128"/>
        <v>0.22097378277153559</v>
      </c>
      <c r="P1157" s="170">
        <f t="shared" si="129"/>
        <v>272</v>
      </c>
      <c r="Q1157" s="171">
        <f t="shared" si="130"/>
        <v>208</v>
      </c>
      <c r="R1157" s="171">
        <f t="shared" si="131"/>
        <v>59</v>
      </c>
      <c r="S1157" s="187">
        <f t="shared" si="132"/>
        <v>0.22097378277153559</v>
      </c>
      <c r="T1157" s="248"/>
    </row>
    <row r="1158" spans="1:20" ht="29" x14ac:dyDescent="0.2">
      <c r="A1158" s="186" t="s">
        <v>389</v>
      </c>
      <c r="B1158" s="175" t="s">
        <v>166</v>
      </c>
      <c r="C1158" s="176" t="s">
        <v>168</v>
      </c>
      <c r="D1158" s="168">
        <v>0</v>
      </c>
      <c r="E1158" s="169">
        <v>0</v>
      </c>
      <c r="F1158" s="169">
        <v>0</v>
      </c>
      <c r="G1158" s="169">
        <v>0</v>
      </c>
      <c r="H1158" s="192" t="str">
        <f t="shared" si="126"/>
        <v/>
      </c>
      <c r="I1158" s="234">
        <v>3463</v>
      </c>
      <c r="J1158" s="138">
        <v>3253</v>
      </c>
      <c r="K1158" s="138">
        <v>2968</v>
      </c>
      <c r="L1158" s="178">
        <f t="shared" si="127"/>
        <v>0.91238856440209037</v>
      </c>
      <c r="M1158" s="235">
        <v>7</v>
      </c>
      <c r="N1158" s="138">
        <v>73</v>
      </c>
      <c r="O1158" s="195">
        <f t="shared" si="128"/>
        <v>2.1902190219021903E-2</v>
      </c>
      <c r="P1158" s="170">
        <f t="shared" si="129"/>
        <v>3463</v>
      </c>
      <c r="Q1158" s="171">
        <f t="shared" si="130"/>
        <v>3260</v>
      </c>
      <c r="R1158" s="171">
        <f t="shared" si="131"/>
        <v>73</v>
      </c>
      <c r="S1158" s="187">
        <f t="shared" si="132"/>
        <v>2.1902190219021903E-2</v>
      </c>
      <c r="T1158" s="248"/>
    </row>
    <row r="1159" spans="1:20" ht="29" x14ac:dyDescent="0.2">
      <c r="A1159" s="186" t="s">
        <v>389</v>
      </c>
      <c r="B1159" s="175" t="s">
        <v>166</v>
      </c>
      <c r="C1159" s="176" t="s">
        <v>167</v>
      </c>
      <c r="D1159" s="168">
        <v>0</v>
      </c>
      <c r="E1159" s="169">
        <v>0</v>
      </c>
      <c r="F1159" s="169">
        <v>0</v>
      </c>
      <c r="G1159" s="169">
        <v>0</v>
      </c>
      <c r="H1159" s="192" t="str">
        <f t="shared" si="126"/>
        <v/>
      </c>
      <c r="I1159" s="234">
        <v>37</v>
      </c>
      <c r="J1159" s="138">
        <v>37</v>
      </c>
      <c r="K1159" s="138">
        <v>36</v>
      </c>
      <c r="L1159" s="178">
        <f t="shared" si="127"/>
        <v>0.97297297297297303</v>
      </c>
      <c r="M1159" s="235">
        <v>0</v>
      </c>
      <c r="N1159" s="138">
        <v>0</v>
      </c>
      <c r="O1159" s="195">
        <f t="shared" si="128"/>
        <v>0</v>
      </c>
      <c r="P1159" s="170">
        <f t="shared" si="129"/>
        <v>37</v>
      </c>
      <c r="Q1159" s="171">
        <f t="shared" si="130"/>
        <v>37</v>
      </c>
      <c r="R1159" s="171" t="str">
        <f t="shared" si="131"/>
        <v/>
      </c>
      <c r="S1159" s="187" t="str">
        <f t="shared" si="132"/>
        <v/>
      </c>
      <c r="T1159" s="248"/>
    </row>
    <row r="1160" spans="1:20" x14ac:dyDescent="0.2">
      <c r="A1160" s="186" t="s">
        <v>389</v>
      </c>
      <c r="B1160" s="175" t="s">
        <v>170</v>
      </c>
      <c r="C1160" s="176" t="s">
        <v>171</v>
      </c>
      <c r="D1160" s="168">
        <v>0</v>
      </c>
      <c r="E1160" s="169">
        <v>0</v>
      </c>
      <c r="F1160" s="169">
        <v>0</v>
      </c>
      <c r="G1160" s="169">
        <v>0</v>
      </c>
      <c r="H1160" s="192" t="str">
        <f t="shared" si="126"/>
        <v/>
      </c>
      <c r="I1160" s="234">
        <v>12</v>
      </c>
      <c r="J1160" s="138">
        <v>7</v>
      </c>
      <c r="K1160" s="138">
        <v>2</v>
      </c>
      <c r="L1160" s="178">
        <f t="shared" si="127"/>
        <v>0.2857142857142857</v>
      </c>
      <c r="M1160" s="235">
        <v>1</v>
      </c>
      <c r="N1160" s="138">
        <v>0</v>
      </c>
      <c r="O1160" s="195">
        <f t="shared" si="128"/>
        <v>0</v>
      </c>
      <c r="P1160" s="170">
        <f t="shared" si="129"/>
        <v>12</v>
      </c>
      <c r="Q1160" s="171">
        <f t="shared" si="130"/>
        <v>8</v>
      </c>
      <c r="R1160" s="171" t="str">
        <f t="shared" si="131"/>
        <v/>
      </c>
      <c r="S1160" s="187" t="str">
        <f t="shared" si="132"/>
        <v/>
      </c>
      <c r="T1160" s="248"/>
    </row>
    <row r="1161" spans="1:20" x14ac:dyDescent="0.2">
      <c r="A1161" s="186" t="s">
        <v>389</v>
      </c>
      <c r="B1161" s="175" t="s">
        <v>172</v>
      </c>
      <c r="C1161" s="176" t="s">
        <v>173</v>
      </c>
      <c r="D1161" s="168">
        <v>10</v>
      </c>
      <c r="E1161" s="169">
        <v>6</v>
      </c>
      <c r="F1161" s="169">
        <v>5</v>
      </c>
      <c r="G1161" s="169">
        <v>1</v>
      </c>
      <c r="H1161" s="192">
        <f t="shared" si="126"/>
        <v>0.14285714285714285</v>
      </c>
      <c r="I1161" s="234">
        <v>18804</v>
      </c>
      <c r="J1161" s="138">
        <v>17049</v>
      </c>
      <c r="K1161" s="138">
        <v>8861</v>
      </c>
      <c r="L1161" s="178">
        <f t="shared" si="127"/>
        <v>0.5197372279899114</v>
      </c>
      <c r="M1161" s="235">
        <v>83</v>
      </c>
      <c r="N1161" s="138">
        <v>1400</v>
      </c>
      <c r="O1161" s="195">
        <f t="shared" si="128"/>
        <v>7.5545003237643002E-2</v>
      </c>
      <c r="P1161" s="170">
        <f t="shared" si="129"/>
        <v>18814</v>
      </c>
      <c r="Q1161" s="171">
        <f t="shared" si="130"/>
        <v>17138</v>
      </c>
      <c r="R1161" s="171">
        <f t="shared" si="131"/>
        <v>1401</v>
      </c>
      <c r="S1161" s="187">
        <f t="shared" si="132"/>
        <v>7.5570419116457205E-2</v>
      </c>
      <c r="T1161" s="248"/>
    </row>
    <row r="1162" spans="1:20" x14ac:dyDescent="0.2">
      <c r="A1162" s="186" t="s">
        <v>389</v>
      </c>
      <c r="B1162" s="175" t="s">
        <v>174</v>
      </c>
      <c r="C1162" s="176" t="s">
        <v>175</v>
      </c>
      <c r="D1162" s="168">
        <v>0</v>
      </c>
      <c r="E1162" s="169">
        <v>0</v>
      </c>
      <c r="F1162" s="169">
        <v>0</v>
      </c>
      <c r="G1162" s="169">
        <v>0</v>
      </c>
      <c r="H1162" s="192" t="str">
        <f t="shared" si="126"/>
        <v/>
      </c>
      <c r="I1162" s="234">
        <v>2076</v>
      </c>
      <c r="J1162" s="138">
        <v>638</v>
      </c>
      <c r="K1162" s="138">
        <v>70</v>
      </c>
      <c r="L1162" s="178">
        <f t="shared" si="127"/>
        <v>0.109717868338558</v>
      </c>
      <c r="M1162" s="235">
        <v>4</v>
      </c>
      <c r="N1162" s="138">
        <v>1374</v>
      </c>
      <c r="O1162" s="195">
        <f t="shared" si="128"/>
        <v>0.68154761904761907</v>
      </c>
      <c r="P1162" s="170">
        <f t="shared" si="129"/>
        <v>2076</v>
      </c>
      <c r="Q1162" s="171">
        <f t="shared" si="130"/>
        <v>642</v>
      </c>
      <c r="R1162" s="171">
        <f t="shared" si="131"/>
        <v>1374</v>
      </c>
      <c r="S1162" s="187">
        <f t="shared" si="132"/>
        <v>0.68154761904761907</v>
      </c>
      <c r="T1162" s="248"/>
    </row>
    <row r="1163" spans="1:20" x14ac:dyDescent="0.2">
      <c r="A1163" s="186" t="s">
        <v>389</v>
      </c>
      <c r="B1163" s="175" t="s">
        <v>176</v>
      </c>
      <c r="C1163" s="176" t="s">
        <v>487</v>
      </c>
      <c r="D1163" s="168">
        <v>1</v>
      </c>
      <c r="E1163" s="169">
        <v>0</v>
      </c>
      <c r="F1163" s="169">
        <v>0</v>
      </c>
      <c r="G1163" s="169">
        <v>1</v>
      </c>
      <c r="H1163" s="192">
        <f t="shared" si="126"/>
        <v>1</v>
      </c>
      <c r="I1163" s="234">
        <v>125</v>
      </c>
      <c r="J1163" s="138">
        <v>86</v>
      </c>
      <c r="K1163" s="138">
        <v>51</v>
      </c>
      <c r="L1163" s="178">
        <f t="shared" si="127"/>
        <v>0.59302325581395354</v>
      </c>
      <c r="M1163" s="235">
        <v>3</v>
      </c>
      <c r="N1163" s="138">
        <v>34</v>
      </c>
      <c r="O1163" s="195">
        <f t="shared" si="128"/>
        <v>0.27642276422764228</v>
      </c>
      <c r="P1163" s="170">
        <f t="shared" si="129"/>
        <v>126</v>
      </c>
      <c r="Q1163" s="171">
        <f t="shared" si="130"/>
        <v>89</v>
      </c>
      <c r="R1163" s="171">
        <f t="shared" si="131"/>
        <v>35</v>
      </c>
      <c r="S1163" s="187">
        <f t="shared" si="132"/>
        <v>0.28225806451612906</v>
      </c>
      <c r="T1163" s="248"/>
    </row>
    <row r="1164" spans="1:20" x14ac:dyDescent="0.2">
      <c r="A1164" s="186" t="s">
        <v>389</v>
      </c>
      <c r="B1164" s="175" t="s">
        <v>178</v>
      </c>
      <c r="C1164" s="176" t="s">
        <v>178</v>
      </c>
      <c r="D1164" s="168">
        <v>1</v>
      </c>
      <c r="E1164" s="169">
        <v>1</v>
      </c>
      <c r="F1164" s="169">
        <v>0</v>
      </c>
      <c r="G1164" s="169">
        <v>0</v>
      </c>
      <c r="H1164" s="192">
        <f t="shared" si="126"/>
        <v>0</v>
      </c>
      <c r="I1164" s="234">
        <v>2057</v>
      </c>
      <c r="J1164" s="138">
        <v>1885</v>
      </c>
      <c r="K1164" s="138">
        <v>788</v>
      </c>
      <c r="L1164" s="178">
        <f t="shared" si="127"/>
        <v>0.4180371352785146</v>
      </c>
      <c r="M1164" s="235">
        <v>6</v>
      </c>
      <c r="N1164" s="138">
        <v>122</v>
      </c>
      <c r="O1164" s="195">
        <f t="shared" si="128"/>
        <v>6.0606060606060608E-2</v>
      </c>
      <c r="P1164" s="170">
        <f t="shared" si="129"/>
        <v>2058</v>
      </c>
      <c r="Q1164" s="171">
        <f t="shared" si="130"/>
        <v>1892</v>
      </c>
      <c r="R1164" s="171">
        <f t="shared" si="131"/>
        <v>122</v>
      </c>
      <c r="S1164" s="187">
        <f t="shared" si="132"/>
        <v>6.0575968222442898E-2</v>
      </c>
      <c r="T1164" s="248"/>
    </row>
    <row r="1165" spans="1:20" x14ac:dyDescent="0.2">
      <c r="A1165" s="186" t="s">
        <v>389</v>
      </c>
      <c r="B1165" s="175" t="s">
        <v>379</v>
      </c>
      <c r="C1165" s="176" t="s">
        <v>380</v>
      </c>
      <c r="D1165" s="168">
        <v>0</v>
      </c>
      <c r="E1165" s="169">
        <v>0</v>
      </c>
      <c r="F1165" s="169">
        <v>0</v>
      </c>
      <c r="G1165" s="169">
        <v>0</v>
      </c>
      <c r="H1165" s="192" t="str">
        <f t="shared" si="126"/>
        <v/>
      </c>
      <c r="I1165" s="234">
        <v>4</v>
      </c>
      <c r="J1165" s="138">
        <v>0</v>
      </c>
      <c r="K1165" s="138">
        <v>0</v>
      </c>
      <c r="L1165" s="178" t="str">
        <f t="shared" si="127"/>
        <v/>
      </c>
      <c r="M1165" s="235">
        <v>0</v>
      </c>
      <c r="N1165" s="138">
        <v>0</v>
      </c>
      <c r="O1165" s="195" t="str">
        <f t="shared" si="128"/>
        <v/>
      </c>
      <c r="P1165" s="170">
        <f t="shared" si="129"/>
        <v>4</v>
      </c>
      <c r="Q1165" s="171" t="str">
        <f t="shared" si="130"/>
        <v/>
      </c>
      <c r="R1165" s="171" t="str">
        <f t="shared" si="131"/>
        <v/>
      </c>
      <c r="S1165" s="187" t="str">
        <f t="shared" si="132"/>
        <v/>
      </c>
      <c r="T1165" s="248"/>
    </row>
    <row r="1166" spans="1:20" x14ac:dyDescent="0.2">
      <c r="A1166" s="186" t="s">
        <v>389</v>
      </c>
      <c r="B1166" s="175" t="s">
        <v>179</v>
      </c>
      <c r="C1166" s="176" t="s">
        <v>301</v>
      </c>
      <c r="D1166" s="168">
        <v>0</v>
      </c>
      <c r="E1166" s="169">
        <v>0</v>
      </c>
      <c r="F1166" s="169">
        <v>0</v>
      </c>
      <c r="G1166" s="169">
        <v>0</v>
      </c>
      <c r="H1166" s="192" t="str">
        <f t="shared" si="126"/>
        <v/>
      </c>
      <c r="I1166" s="234">
        <v>0</v>
      </c>
      <c r="J1166" s="138">
        <v>0</v>
      </c>
      <c r="K1166" s="138">
        <v>0</v>
      </c>
      <c r="L1166" s="178" t="str">
        <f t="shared" si="127"/>
        <v/>
      </c>
      <c r="M1166" s="235">
        <v>0</v>
      </c>
      <c r="N1166" s="138">
        <v>0</v>
      </c>
      <c r="O1166" s="195" t="str">
        <f t="shared" si="128"/>
        <v/>
      </c>
      <c r="P1166" s="170" t="str">
        <f t="shared" si="129"/>
        <v/>
      </c>
      <c r="Q1166" s="171" t="str">
        <f t="shared" si="130"/>
        <v/>
      </c>
      <c r="R1166" s="171" t="str">
        <f t="shared" si="131"/>
        <v/>
      </c>
      <c r="S1166" s="187" t="str">
        <f t="shared" si="132"/>
        <v/>
      </c>
      <c r="T1166" s="248"/>
    </row>
    <row r="1167" spans="1:20" x14ac:dyDescent="0.2">
      <c r="A1167" s="186" t="s">
        <v>389</v>
      </c>
      <c r="B1167" s="175" t="s">
        <v>180</v>
      </c>
      <c r="C1167" s="176" t="s">
        <v>181</v>
      </c>
      <c r="D1167" s="168">
        <v>4</v>
      </c>
      <c r="E1167" s="169">
        <v>0</v>
      </c>
      <c r="F1167" s="169">
        <v>0</v>
      </c>
      <c r="G1167" s="169">
        <v>0</v>
      </c>
      <c r="H1167" s="192" t="str">
        <f t="shared" si="126"/>
        <v/>
      </c>
      <c r="I1167" s="234">
        <v>6629</v>
      </c>
      <c r="J1167" s="138">
        <v>6343</v>
      </c>
      <c r="K1167" s="138">
        <v>3637</v>
      </c>
      <c r="L1167" s="178">
        <f t="shared" si="127"/>
        <v>0.57338798675705505</v>
      </c>
      <c r="M1167" s="235">
        <v>0</v>
      </c>
      <c r="N1167" s="138">
        <v>129</v>
      </c>
      <c r="O1167" s="195">
        <f t="shared" si="128"/>
        <v>1.9932014833127319E-2</v>
      </c>
      <c r="P1167" s="170">
        <f t="shared" si="129"/>
        <v>6633</v>
      </c>
      <c r="Q1167" s="171">
        <f t="shared" si="130"/>
        <v>6343</v>
      </c>
      <c r="R1167" s="171">
        <f t="shared" si="131"/>
        <v>129</v>
      </c>
      <c r="S1167" s="187">
        <f t="shared" si="132"/>
        <v>1.9932014833127319E-2</v>
      </c>
      <c r="T1167" s="248"/>
    </row>
    <row r="1168" spans="1:20" x14ac:dyDescent="0.2">
      <c r="A1168" s="186" t="s">
        <v>389</v>
      </c>
      <c r="B1168" s="175" t="s">
        <v>180</v>
      </c>
      <c r="C1168" s="176" t="s">
        <v>182</v>
      </c>
      <c r="D1168" s="168">
        <v>18</v>
      </c>
      <c r="E1168" s="169">
        <v>4</v>
      </c>
      <c r="F1168" s="169">
        <v>7</v>
      </c>
      <c r="G1168" s="169">
        <v>4</v>
      </c>
      <c r="H1168" s="192">
        <f t="shared" si="126"/>
        <v>0.5</v>
      </c>
      <c r="I1168" s="234">
        <v>12990</v>
      </c>
      <c r="J1168" s="138">
        <v>12279</v>
      </c>
      <c r="K1168" s="138">
        <v>6251</v>
      </c>
      <c r="L1168" s="178">
        <f t="shared" si="127"/>
        <v>0.50908054401824254</v>
      </c>
      <c r="M1168" s="235">
        <v>1</v>
      </c>
      <c r="N1168" s="138">
        <v>480</v>
      </c>
      <c r="O1168" s="195">
        <f t="shared" si="128"/>
        <v>3.7617554858934171E-2</v>
      </c>
      <c r="P1168" s="170">
        <f t="shared" si="129"/>
        <v>13008</v>
      </c>
      <c r="Q1168" s="171">
        <f t="shared" si="130"/>
        <v>12284</v>
      </c>
      <c r="R1168" s="171">
        <f t="shared" si="131"/>
        <v>484</v>
      </c>
      <c r="S1168" s="187">
        <f t="shared" si="132"/>
        <v>3.7907268170426063E-2</v>
      </c>
      <c r="T1168" s="248"/>
    </row>
    <row r="1169" spans="1:20" x14ac:dyDescent="0.2">
      <c r="A1169" s="186" t="s">
        <v>389</v>
      </c>
      <c r="B1169" s="175" t="s">
        <v>536</v>
      </c>
      <c r="C1169" s="176" t="s">
        <v>116</v>
      </c>
      <c r="D1169" s="168">
        <v>1</v>
      </c>
      <c r="E1169" s="169">
        <v>0</v>
      </c>
      <c r="F1169" s="169">
        <v>0</v>
      </c>
      <c r="G1169" s="169">
        <v>1</v>
      </c>
      <c r="H1169" s="192">
        <f t="shared" si="126"/>
        <v>1</v>
      </c>
      <c r="I1169" s="234">
        <v>212</v>
      </c>
      <c r="J1169" s="138">
        <v>156</v>
      </c>
      <c r="K1169" s="138">
        <v>48</v>
      </c>
      <c r="L1169" s="178">
        <f t="shared" si="127"/>
        <v>0.30769230769230771</v>
      </c>
      <c r="M1169" s="235">
        <v>0</v>
      </c>
      <c r="N1169" s="138">
        <v>51</v>
      </c>
      <c r="O1169" s="195">
        <f t="shared" si="128"/>
        <v>0.24637681159420291</v>
      </c>
      <c r="P1169" s="170">
        <f t="shared" si="129"/>
        <v>213</v>
      </c>
      <c r="Q1169" s="171">
        <f t="shared" si="130"/>
        <v>156</v>
      </c>
      <c r="R1169" s="171">
        <f t="shared" si="131"/>
        <v>52</v>
      </c>
      <c r="S1169" s="187">
        <f t="shared" si="132"/>
        <v>0.25</v>
      </c>
      <c r="T1169" s="248"/>
    </row>
    <row r="1170" spans="1:20" x14ac:dyDescent="0.2">
      <c r="A1170" s="186" t="s">
        <v>389</v>
      </c>
      <c r="B1170" s="175" t="s">
        <v>183</v>
      </c>
      <c r="C1170" s="176" t="s">
        <v>184</v>
      </c>
      <c r="D1170" s="168">
        <v>0</v>
      </c>
      <c r="E1170" s="169">
        <v>0</v>
      </c>
      <c r="F1170" s="169">
        <v>0</v>
      </c>
      <c r="G1170" s="169">
        <v>0</v>
      </c>
      <c r="H1170" s="192" t="str">
        <f t="shared" si="126"/>
        <v/>
      </c>
      <c r="I1170" s="234">
        <v>1</v>
      </c>
      <c r="J1170" s="138">
        <v>0</v>
      </c>
      <c r="K1170" s="138">
        <v>0</v>
      </c>
      <c r="L1170" s="178" t="str">
        <f t="shared" si="127"/>
        <v/>
      </c>
      <c r="M1170" s="235">
        <v>0</v>
      </c>
      <c r="N1170" s="138">
        <v>0</v>
      </c>
      <c r="O1170" s="195" t="str">
        <f t="shared" si="128"/>
        <v/>
      </c>
      <c r="P1170" s="170">
        <f t="shared" si="129"/>
        <v>1</v>
      </c>
      <c r="Q1170" s="171" t="str">
        <f t="shared" si="130"/>
        <v/>
      </c>
      <c r="R1170" s="171" t="str">
        <f t="shared" si="131"/>
        <v/>
      </c>
      <c r="S1170" s="187" t="str">
        <f t="shared" si="132"/>
        <v/>
      </c>
      <c r="T1170" s="248"/>
    </row>
    <row r="1171" spans="1:20" x14ac:dyDescent="0.2">
      <c r="A1171" s="186" t="s">
        <v>389</v>
      </c>
      <c r="B1171" s="175" t="s">
        <v>185</v>
      </c>
      <c r="C1171" s="176" t="s">
        <v>186</v>
      </c>
      <c r="D1171" s="168">
        <v>0</v>
      </c>
      <c r="E1171" s="169">
        <v>0</v>
      </c>
      <c r="F1171" s="169">
        <v>0</v>
      </c>
      <c r="G1171" s="169">
        <v>0</v>
      </c>
      <c r="H1171" s="192" t="str">
        <f t="shared" si="126"/>
        <v/>
      </c>
      <c r="I1171" s="234">
        <v>6</v>
      </c>
      <c r="J1171" s="138">
        <v>4</v>
      </c>
      <c r="K1171" s="138">
        <v>3</v>
      </c>
      <c r="L1171" s="178">
        <f t="shared" si="127"/>
        <v>0.75</v>
      </c>
      <c r="M1171" s="235">
        <v>1</v>
      </c>
      <c r="N1171" s="138">
        <v>1</v>
      </c>
      <c r="O1171" s="195">
        <f t="shared" si="128"/>
        <v>0.16666666666666666</v>
      </c>
      <c r="P1171" s="170">
        <f t="shared" si="129"/>
        <v>6</v>
      </c>
      <c r="Q1171" s="171">
        <f t="shared" si="130"/>
        <v>5</v>
      </c>
      <c r="R1171" s="171">
        <f t="shared" si="131"/>
        <v>1</v>
      </c>
      <c r="S1171" s="187">
        <f t="shared" si="132"/>
        <v>0.16666666666666666</v>
      </c>
      <c r="T1171" s="248"/>
    </row>
    <row r="1172" spans="1:20" x14ac:dyDescent="0.2">
      <c r="A1172" s="186" t="s">
        <v>389</v>
      </c>
      <c r="B1172" s="175" t="s">
        <v>187</v>
      </c>
      <c r="C1172" s="176" t="s">
        <v>188</v>
      </c>
      <c r="D1172" s="168">
        <v>9</v>
      </c>
      <c r="E1172" s="169">
        <v>3</v>
      </c>
      <c r="F1172" s="169">
        <v>1</v>
      </c>
      <c r="G1172" s="169">
        <v>4</v>
      </c>
      <c r="H1172" s="192">
        <f t="shared" si="126"/>
        <v>0.5714285714285714</v>
      </c>
      <c r="I1172" s="234">
        <v>922</v>
      </c>
      <c r="J1172" s="138">
        <v>614</v>
      </c>
      <c r="K1172" s="138">
        <v>185</v>
      </c>
      <c r="L1172" s="178">
        <f t="shared" si="127"/>
        <v>0.30130293159609123</v>
      </c>
      <c r="M1172" s="235">
        <v>82</v>
      </c>
      <c r="N1172" s="138">
        <v>210</v>
      </c>
      <c r="O1172" s="195">
        <f t="shared" si="128"/>
        <v>0.23178807947019867</v>
      </c>
      <c r="P1172" s="170">
        <f t="shared" si="129"/>
        <v>931</v>
      </c>
      <c r="Q1172" s="171">
        <f t="shared" si="130"/>
        <v>699</v>
      </c>
      <c r="R1172" s="171">
        <f t="shared" si="131"/>
        <v>214</v>
      </c>
      <c r="S1172" s="187">
        <f t="shared" si="132"/>
        <v>0.23439211391018619</v>
      </c>
      <c r="T1172" s="248"/>
    </row>
    <row r="1173" spans="1:20" x14ac:dyDescent="0.2">
      <c r="A1173" s="186" t="s">
        <v>389</v>
      </c>
      <c r="B1173" s="175" t="s">
        <v>189</v>
      </c>
      <c r="C1173" s="176" t="s">
        <v>190</v>
      </c>
      <c r="D1173" s="168">
        <v>61</v>
      </c>
      <c r="E1173" s="169">
        <v>41</v>
      </c>
      <c r="F1173" s="169">
        <v>41</v>
      </c>
      <c r="G1173" s="169">
        <v>14</v>
      </c>
      <c r="H1173" s="192">
        <f t="shared" si="126"/>
        <v>0.25454545454545452</v>
      </c>
      <c r="I1173" s="234">
        <v>16938</v>
      </c>
      <c r="J1173" s="138">
        <v>13324</v>
      </c>
      <c r="K1173" s="138">
        <v>5401</v>
      </c>
      <c r="L1173" s="178">
        <f t="shared" si="127"/>
        <v>0.40535875112578806</v>
      </c>
      <c r="M1173" s="235">
        <v>3</v>
      </c>
      <c r="N1173" s="138">
        <v>3416</v>
      </c>
      <c r="O1173" s="195">
        <f t="shared" si="128"/>
        <v>0.20402556292181806</v>
      </c>
      <c r="P1173" s="170">
        <f t="shared" si="129"/>
        <v>16999</v>
      </c>
      <c r="Q1173" s="171">
        <f t="shared" si="130"/>
        <v>13368</v>
      </c>
      <c r="R1173" s="171">
        <f t="shared" si="131"/>
        <v>3430</v>
      </c>
      <c r="S1173" s="187">
        <f t="shared" si="132"/>
        <v>0.20419097511608525</v>
      </c>
      <c r="T1173" s="248"/>
    </row>
    <row r="1174" spans="1:20" x14ac:dyDescent="0.2">
      <c r="A1174" s="186" t="s">
        <v>389</v>
      </c>
      <c r="B1174" s="175" t="s">
        <v>191</v>
      </c>
      <c r="C1174" s="176" t="s">
        <v>192</v>
      </c>
      <c r="D1174" s="168">
        <v>0</v>
      </c>
      <c r="E1174" s="169">
        <v>0</v>
      </c>
      <c r="F1174" s="169">
        <v>0</v>
      </c>
      <c r="G1174" s="169">
        <v>0</v>
      </c>
      <c r="H1174" s="192" t="str">
        <f t="shared" si="126"/>
        <v/>
      </c>
      <c r="I1174" s="234">
        <v>16</v>
      </c>
      <c r="J1174" s="138">
        <v>12</v>
      </c>
      <c r="K1174" s="138">
        <v>7</v>
      </c>
      <c r="L1174" s="178">
        <f t="shared" si="127"/>
        <v>0.58333333333333337</v>
      </c>
      <c r="M1174" s="235">
        <v>0</v>
      </c>
      <c r="N1174" s="138">
        <v>2</v>
      </c>
      <c r="O1174" s="195">
        <f t="shared" si="128"/>
        <v>0.14285714285714285</v>
      </c>
      <c r="P1174" s="170">
        <f t="shared" si="129"/>
        <v>16</v>
      </c>
      <c r="Q1174" s="171">
        <f t="shared" si="130"/>
        <v>12</v>
      </c>
      <c r="R1174" s="171">
        <f t="shared" si="131"/>
        <v>2</v>
      </c>
      <c r="S1174" s="187">
        <f t="shared" si="132"/>
        <v>0.14285714285714285</v>
      </c>
      <c r="T1174" s="248"/>
    </row>
    <row r="1175" spans="1:20" x14ac:dyDescent="0.2">
      <c r="A1175" s="186" t="s">
        <v>389</v>
      </c>
      <c r="B1175" s="175" t="s">
        <v>193</v>
      </c>
      <c r="C1175" s="176" t="s">
        <v>250</v>
      </c>
      <c r="D1175" s="168">
        <v>0</v>
      </c>
      <c r="E1175" s="169">
        <v>0</v>
      </c>
      <c r="F1175" s="169">
        <v>0</v>
      </c>
      <c r="G1175" s="169">
        <v>0</v>
      </c>
      <c r="H1175" s="192" t="str">
        <f t="shared" si="126"/>
        <v/>
      </c>
      <c r="I1175" s="234">
        <v>0</v>
      </c>
      <c r="J1175" s="138">
        <v>0</v>
      </c>
      <c r="K1175" s="138">
        <v>0</v>
      </c>
      <c r="L1175" s="178" t="str">
        <f t="shared" si="127"/>
        <v/>
      </c>
      <c r="M1175" s="235">
        <v>0</v>
      </c>
      <c r="N1175" s="138">
        <v>0</v>
      </c>
      <c r="O1175" s="195" t="str">
        <f t="shared" si="128"/>
        <v/>
      </c>
      <c r="P1175" s="170" t="str">
        <f t="shared" si="129"/>
        <v/>
      </c>
      <c r="Q1175" s="171" t="str">
        <f t="shared" si="130"/>
        <v/>
      </c>
      <c r="R1175" s="171" t="str">
        <f t="shared" si="131"/>
        <v/>
      </c>
      <c r="S1175" s="187" t="str">
        <f t="shared" si="132"/>
        <v/>
      </c>
      <c r="T1175" s="248"/>
    </row>
    <row r="1176" spans="1:20" x14ac:dyDescent="0.2">
      <c r="A1176" s="186" t="s">
        <v>389</v>
      </c>
      <c r="B1176" s="175" t="s">
        <v>538</v>
      </c>
      <c r="C1176" s="176" t="s">
        <v>194</v>
      </c>
      <c r="D1176" s="168">
        <v>1</v>
      </c>
      <c r="E1176" s="169">
        <v>1</v>
      </c>
      <c r="F1176" s="169">
        <v>1</v>
      </c>
      <c r="G1176" s="169">
        <v>0</v>
      </c>
      <c r="H1176" s="192">
        <f t="shared" si="126"/>
        <v>0</v>
      </c>
      <c r="I1176" s="234">
        <v>74</v>
      </c>
      <c r="J1176" s="138">
        <v>60</v>
      </c>
      <c r="K1176" s="138">
        <v>27</v>
      </c>
      <c r="L1176" s="178">
        <f t="shared" si="127"/>
        <v>0.45</v>
      </c>
      <c r="M1176" s="235">
        <v>0</v>
      </c>
      <c r="N1176" s="138">
        <v>12</v>
      </c>
      <c r="O1176" s="195">
        <f t="shared" si="128"/>
        <v>0.16666666666666666</v>
      </c>
      <c r="P1176" s="170">
        <f t="shared" si="129"/>
        <v>75</v>
      </c>
      <c r="Q1176" s="171">
        <f t="shared" si="130"/>
        <v>61</v>
      </c>
      <c r="R1176" s="171">
        <f t="shared" si="131"/>
        <v>12</v>
      </c>
      <c r="S1176" s="187">
        <f t="shared" si="132"/>
        <v>0.16438356164383561</v>
      </c>
      <c r="T1176" s="248"/>
    </row>
    <row r="1177" spans="1:20" x14ac:dyDescent="0.2">
      <c r="A1177" s="186" t="s">
        <v>389</v>
      </c>
      <c r="B1177" s="175" t="s">
        <v>480</v>
      </c>
      <c r="C1177" s="176" t="s">
        <v>195</v>
      </c>
      <c r="D1177" s="168">
        <v>0</v>
      </c>
      <c r="E1177" s="169">
        <v>0</v>
      </c>
      <c r="F1177" s="169">
        <v>0</v>
      </c>
      <c r="G1177" s="169">
        <v>0</v>
      </c>
      <c r="H1177" s="192" t="str">
        <f t="shared" si="126"/>
        <v/>
      </c>
      <c r="I1177" s="234">
        <v>970</v>
      </c>
      <c r="J1177" s="138">
        <v>691</v>
      </c>
      <c r="K1177" s="138">
        <v>177</v>
      </c>
      <c r="L1177" s="178">
        <f t="shared" si="127"/>
        <v>0.25615050651230103</v>
      </c>
      <c r="M1177" s="235">
        <v>0</v>
      </c>
      <c r="N1177" s="138">
        <v>245</v>
      </c>
      <c r="O1177" s="195">
        <f t="shared" si="128"/>
        <v>0.26175213675213677</v>
      </c>
      <c r="P1177" s="170">
        <f t="shared" si="129"/>
        <v>970</v>
      </c>
      <c r="Q1177" s="171">
        <f t="shared" si="130"/>
        <v>691</v>
      </c>
      <c r="R1177" s="171">
        <f t="shared" si="131"/>
        <v>245</v>
      </c>
      <c r="S1177" s="187">
        <f t="shared" si="132"/>
        <v>0.26175213675213677</v>
      </c>
      <c r="T1177" s="248"/>
    </row>
    <row r="1178" spans="1:20" x14ac:dyDescent="0.2">
      <c r="A1178" s="186" t="s">
        <v>389</v>
      </c>
      <c r="B1178" s="175" t="s">
        <v>196</v>
      </c>
      <c r="C1178" s="176" t="s">
        <v>197</v>
      </c>
      <c r="D1178" s="168">
        <v>1</v>
      </c>
      <c r="E1178" s="169">
        <v>0</v>
      </c>
      <c r="F1178" s="169">
        <v>0</v>
      </c>
      <c r="G1178" s="169">
        <v>0</v>
      </c>
      <c r="H1178" s="192" t="str">
        <f t="shared" si="126"/>
        <v/>
      </c>
      <c r="I1178" s="234">
        <v>8387</v>
      </c>
      <c r="J1178" s="138">
        <v>6964</v>
      </c>
      <c r="K1178" s="138">
        <v>1722</v>
      </c>
      <c r="L1178" s="178">
        <f t="shared" si="127"/>
        <v>0.24727168294083859</v>
      </c>
      <c r="M1178" s="235">
        <v>0</v>
      </c>
      <c r="N1178" s="138">
        <v>1327</v>
      </c>
      <c r="O1178" s="195">
        <f t="shared" si="128"/>
        <v>0.16005306959353516</v>
      </c>
      <c r="P1178" s="170">
        <f t="shared" si="129"/>
        <v>8388</v>
      </c>
      <c r="Q1178" s="171">
        <f t="shared" si="130"/>
        <v>6964</v>
      </c>
      <c r="R1178" s="171">
        <f t="shared" si="131"/>
        <v>1327</v>
      </c>
      <c r="S1178" s="187">
        <f t="shared" si="132"/>
        <v>0.16005306959353516</v>
      </c>
      <c r="T1178" s="248"/>
    </row>
    <row r="1179" spans="1:20" ht="29" x14ac:dyDescent="0.2">
      <c r="A1179" s="186" t="s">
        <v>389</v>
      </c>
      <c r="B1179" s="175" t="s">
        <v>198</v>
      </c>
      <c r="C1179" s="176" t="s">
        <v>199</v>
      </c>
      <c r="D1179" s="168">
        <v>50</v>
      </c>
      <c r="E1179" s="169">
        <v>38</v>
      </c>
      <c r="F1179" s="169">
        <v>29</v>
      </c>
      <c r="G1179" s="169">
        <v>9</v>
      </c>
      <c r="H1179" s="192">
        <f t="shared" si="126"/>
        <v>0.19148936170212766</v>
      </c>
      <c r="I1179" s="234">
        <v>135</v>
      </c>
      <c r="J1179" s="138">
        <v>131</v>
      </c>
      <c r="K1179" s="138">
        <v>57</v>
      </c>
      <c r="L1179" s="178">
        <f t="shared" si="127"/>
        <v>0.4351145038167939</v>
      </c>
      <c r="M1179" s="235">
        <v>1</v>
      </c>
      <c r="N1179" s="138">
        <v>0</v>
      </c>
      <c r="O1179" s="195">
        <f t="shared" si="128"/>
        <v>0</v>
      </c>
      <c r="P1179" s="170">
        <f t="shared" si="129"/>
        <v>185</v>
      </c>
      <c r="Q1179" s="171">
        <f t="shared" si="130"/>
        <v>170</v>
      </c>
      <c r="R1179" s="171">
        <f t="shared" si="131"/>
        <v>9</v>
      </c>
      <c r="S1179" s="187">
        <f t="shared" si="132"/>
        <v>5.027932960893855E-2</v>
      </c>
      <c r="T1179" s="248"/>
    </row>
    <row r="1180" spans="1:20" x14ac:dyDescent="0.2">
      <c r="A1180" s="186" t="s">
        <v>389</v>
      </c>
      <c r="B1180" s="175" t="s">
        <v>200</v>
      </c>
      <c r="C1180" s="176" t="s">
        <v>201</v>
      </c>
      <c r="D1180" s="168">
        <v>8</v>
      </c>
      <c r="E1180" s="169">
        <v>0</v>
      </c>
      <c r="F1180" s="169">
        <v>0</v>
      </c>
      <c r="G1180" s="169">
        <v>0</v>
      </c>
      <c r="H1180" s="192" t="str">
        <f t="shared" si="126"/>
        <v/>
      </c>
      <c r="I1180" s="234">
        <v>6071</v>
      </c>
      <c r="J1180" s="138">
        <v>4062</v>
      </c>
      <c r="K1180" s="138">
        <v>1578</v>
      </c>
      <c r="L1180" s="178">
        <f t="shared" si="127"/>
        <v>0.38847858197932056</v>
      </c>
      <c r="M1180" s="235">
        <v>51</v>
      </c>
      <c r="N1180" s="138">
        <v>1844</v>
      </c>
      <c r="O1180" s="195">
        <f t="shared" si="128"/>
        <v>0.30955178781265735</v>
      </c>
      <c r="P1180" s="170">
        <f t="shared" si="129"/>
        <v>6079</v>
      </c>
      <c r="Q1180" s="171">
        <f t="shared" si="130"/>
        <v>4113</v>
      </c>
      <c r="R1180" s="171">
        <f t="shared" si="131"/>
        <v>1844</v>
      </c>
      <c r="S1180" s="187">
        <f t="shared" si="132"/>
        <v>0.30955178781265735</v>
      </c>
      <c r="T1180" s="248"/>
    </row>
    <row r="1181" spans="1:20" x14ac:dyDescent="0.2">
      <c r="A1181" s="186" t="s">
        <v>389</v>
      </c>
      <c r="B1181" s="175" t="s">
        <v>550</v>
      </c>
      <c r="C1181" s="176" t="s">
        <v>202</v>
      </c>
      <c r="D1181" s="168">
        <v>9</v>
      </c>
      <c r="E1181" s="169">
        <v>1</v>
      </c>
      <c r="F1181" s="169">
        <v>0</v>
      </c>
      <c r="G1181" s="169">
        <v>5</v>
      </c>
      <c r="H1181" s="192">
        <f t="shared" si="126"/>
        <v>0.83333333333333337</v>
      </c>
      <c r="I1181" s="234">
        <v>19419</v>
      </c>
      <c r="J1181" s="138">
        <v>14845</v>
      </c>
      <c r="K1181" s="138">
        <v>5723</v>
      </c>
      <c r="L1181" s="178">
        <f t="shared" si="127"/>
        <v>0.38551700909397102</v>
      </c>
      <c r="M1181" s="235">
        <v>10</v>
      </c>
      <c r="N1181" s="138">
        <v>4330</v>
      </c>
      <c r="O1181" s="195">
        <f t="shared" si="128"/>
        <v>0.22569715923898878</v>
      </c>
      <c r="P1181" s="170">
        <f t="shared" si="129"/>
        <v>19428</v>
      </c>
      <c r="Q1181" s="171">
        <f t="shared" si="130"/>
        <v>14856</v>
      </c>
      <c r="R1181" s="171">
        <f t="shared" si="131"/>
        <v>4335</v>
      </c>
      <c r="S1181" s="187">
        <f t="shared" si="132"/>
        <v>0.22588713459434109</v>
      </c>
      <c r="T1181" s="248"/>
    </row>
    <row r="1182" spans="1:20" x14ac:dyDescent="0.2">
      <c r="A1182" s="186" t="s">
        <v>389</v>
      </c>
      <c r="B1182" s="175" t="s">
        <v>550</v>
      </c>
      <c r="C1182" s="176" t="s">
        <v>203</v>
      </c>
      <c r="D1182" s="168">
        <v>24</v>
      </c>
      <c r="E1182" s="169">
        <v>3</v>
      </c>
      <c r="F1182" s="169">
        <v>2</v>
      </c>
      <c r="G1182" s="169">
        <v>10</v>
      </c>
      <c r="H1182" s="192">
        <f t="shared" si="126"/>
        <v>0.76923076923076927</v>
      </c>
      <c r="I1182" s="234">
        <v>29388</v>
      </c>
      <c r="J1182" s="138">
        <v>23536</v>
      </c>
      <c r="K1182" s="138">
        <v>11064</v>
      </c>
      <c r="L1182" s="178">
        <f t="shared" si="127"/>
        <v>0.47008837525492864</v>
      </c>
      <c r="M1182" s="235">
        <v>14</v>
      </c>
      <c r="N1182" s="138">
        <v>5384</v>
      </c>
      <c r="O1182" s="195">
        <f t="shared" si="128"/>
        <v>0.18607866178198659</v>
      </c>
      <c r="P1182" s="170">
        <f t="shared" si="129"/>
        <v>29412</v>
      </c>
      <c r="Q1182" s="171">
        <f t="shared" si="130"/>
        <v>23553</v>
      </c>
      <c r="R1182" s="171">
        <f t="shared" si="131"/>
        <v>5394</v>
      </c>
      <c r="S1182" s="187">
        <f t="shared" si="132"/>
        <v>0.1863405534252254</v>
      </c>
      <c r="T1182" s="248"/>
    </row>
    <row r="1183" spans="1:20" x14ac:dyDescent="0.2">
      <c r="A1183" s="186" t="s">
        <v>389</v>
      </c>
      <c r="B1183" s="175" t="s">
        <v>204</v>
      </c>
      <c r="C1183" s="176" t="s">
        <v>205</v>
      </c>
      <c r="D1183" s="168">
        <v>3</v>
      </c>
      <c r="E1183" s="169">
        <v>0</v>
      </c>
      <c r="F1183" s="169">
        <v>0</v>
      </c>
      <c r="G1183" s="169">
        <v>0</v>
      </c>
      <c r="H1183" s="192" t="str">
        <f t="shared" si="126"/>
        <v/>
      </c>
      <c r="I1183" s="234">
        <v>1957</v>
      </c>
      <c r="J1183" s="138">
        <v>951</v>
      </c>
      <c r="K1183" s="138">
        <v>144</v>
      </c>
      <c r="L1183" s="178">
        <f t="shared" si="127"/>
        <v>0.15141955835962145</v>
      </c>
      <c r="M1183" s="235">
        <v>29</v>
      </c>
      <c r="N1183" s="138">
        <v>918</v>
      </c>
      <c r="O1183" s="195">
        <f t="shared" si="128"/>
        <v>0.48366701791359323</v>
      </c>
      <c r="P1183" s="170">
        <f t="shared" si="129"/>
        <v>1960</v>
      </c>
      <c r="Q1183" s="171">
        <f t="shared" si="130"/>
        <v>980</v>
      </c>
      <c r="R1183" s="171">
        <f t="shared" si="131"/>
        <v>918</v>
      </c>
      <c r="S1183" s="187">
        <f t="shared" si="132"/>
        <v>0.48366701791359323</v>
      </c>
      <c r="T1183" s="248"/>
    </row>
    <row r="1184" spans="1:20" x14ac:dyDescent="0.2">
      <c r="A1184" s="186" t="s">
        <v>389</v>
      </c>
      <c r="B1184" s="175" t="s">
        <v>206</v>
      </c>
      <c r="C1184" s="176" t="s">
        <v>484</v>
      </c>
      <c r="D1184" s="168">
        <v>1</v>
      </c>
      <c r="E1184" s="169">
        <v>0</v>
      </c>
      <c r="F1184" s="169">
        <v>0</v>
      </c>
      <c r="G1184" s="169">
        <v>1</v>
      </c>
      <c r="H1184" s="192">
        <f t="shared" si="126"/>
        <v>1</v>
      </c>
      <c r="I1184" s="234">
        <v>42</v>
      </c>
      <c r="J1184" s="138">
        <v>20</v>
      </c>
      <c r="K1184" s="138">
        <v>15</v>
      </c>
      <c r="L1184" s="178">
        <f t="shared" si="127"/>
        <v>0.75</v>
      </c>
      <c r="M1184" s="235">
        <v>1</v>
      </c>
      <c r="N1184" s="138">
        <v>18</v>
      </c>
      <c r="O1184" s="195">
        <f t="shared" si="128"/>
        <v>0.46153846153846156</v>
      </c>
      <c r="P1184" s="170">
        <f t="shared" si="129"/>
        <v>43</v>
      </c>
      <c r="Q1184" s="171">
        <f t="shared" si="130"/>
        <v>21</v>
      </c>
      <c r="R1184" s="171">
        <f t="shared" si="131"/>
        <v>19</v>
      </c>
      <c r="S1184" s="187">
        <f t="shared" si="132"/>
        <v>0.47499999999999998</v>
      </c>
      <c r="T1184" s="248"/>
    </row>
    <row r="1185" spans="1:20" ht="29" x14ac:dyDescent="0.2">
      <c r="A1185" s="186" t="s">
        <v>389</v>
      </c>
      <c r="B1185" s="175" t="s">
        <v>209</v>
      </c>
      <c r="C1185" s="176" t="s">
        <v>211</v>
      </c>
      <c r="D1185" s="168">
        <v>16</v>
      </c>
      <c r="E1185" s="169">
        <v>8</v>
      </c>
      <c r="F1185" s="169">
        <v>8</v>
      </c>
      <c r="G1185" s="169">
        <v>8</v>
      </c>
      <c r="H1185" s="192">
        <f t="shared" si="126"/>
        <v>0.5</v>
      </c>
      <c r="I1185" s="234">
        <v>19774</v>
      </c>
      <c r="J1185" s="138">
        <v>15074</v>
      </c>
      <c r="K1185" s="138">
        <v>7197</v>
      </c>
      <c r="L1185" s="178">
        <f t="shared" si="127"/>
        <v>0.47744460660740345</v>
      </c>
      <c r="M1185" s="235">
        <v>255</v>
      </c>
      <c r="N1185" s="138">
        <v>4125</v>
      </c>
      <c r="O1185" s="195">
        <f t="shared" si="128"/>
        <v>0.21203865528940063</v>
      </c>
      <c r="P1185" s="170">
        <f t="shared" si="129"/>
        <v>19790</v>
      </c>
      <c r="Q1185" s="171">
        <f t="shared" si="130"/>
        <v>15337</v>
      </c>
      <c r="R1185" s="171">
        <f t="shared" si="131"/>
        <v>4133</v>
      </c>
      <c r="S1185" s="187">
        <f t="shared" si="132"/>
        <v>0.21227529532614278</v>
      </c>
      <c r="T1185" s="248"/>
    </row>
    <row r="1186" spans="1:20" x14ac:dyDescent="0.2">
      <c r="A1186" s="186" t="s">
        <v>389</v>
      </c>
      <c r="B1186" s="175" t="s">
        <v>212</v>
      </c>
      <c r="C1186" s="176" t="s">
        <v>214</v>
      </c>
      <c r="D1186" s="168">
        <v>1017</v>
      </c>
      <c r="E1186" s="169">
        <v>922</v>
      </c>
      <c r="F1186" s="169">
        <v>868</v>
      </c>
      <c r="G1186" s="169">
        <v>19</v>
      </c>
      <c r="H1186" s="192">
        <f t="shared" si="126"/>
        <v>2.0191285866099893E-2</v>
      </c>
      <c r="I1186" s="234">
        <v>11478</v>
      </c>
      <c r="J1186" s="138">
        <v>10803</v>
      </c>
      <c r="K1186" s="138">
        <v>8437</v>
      </c>
      <c r="L1186" s="178">
        <f t="shared" si="127"/>
        <v>0.78098676293622138</v>
      </c>
      <c r="M1186" s="235">
        <v>43</v>
      </c>
      <c r="N1186" s="138">
        <v>267</v>
      </c>
      <c r="O1186" s="195">
        <f t="shared" si="128"/>
        <v>2.4025915594348961E-2</v>
      </c>
      <c r="P1186" s="170">
        <f t="shared" si="129"/>
        <v>12495</v>
      </c>
      <c r="Q1186" s="171">
        <f t="shared" si="130"/>
        <v>11768</v>
      </c>
      <c r="R1186" s="171">
        <f t="shared" si="131"/>
        <v>286</v>
      </c>
      <c r="S1186" s="187">
        <f t="shared" si="132"/>
        <v>2.3726563796250207E-2</v>
      </c>
      <c r="T1186" s="248"/>
    </row>
    <row r="1187" spans="1:20" x14ac:dyDescent="0.2">
      <c r="A1187" s="186" t="s">
        <v>389</v>
      </c>
      <c r="B1187" s="175" t="s">
        <v>217</v>
      </c>
      <c r="C1187" s="176" t="s">
        <v>220</v>
      </c>
      <c r="D1187" s="168">
        <v>0</v>
      </c>
      <c r="E1187" s="169">
        <v>0</v>
      </c>
      <c r="F1187" s="169">
        <v>0</v>
      </c>
      <c r="G1187" s="169">
        <v>0</v>
      </c>
      <c r="H1187" s="192" t="str">
        <f t="shared" si="126"/>
        <v/>
      </c>
      <c r="I1187" s="234">
        <v>11</v>
      </c>
      <c r="J1187" s="138">
        <v>11</v>
      </c>
      <c r="K1187" s="138">
        <v>6</v>
      </c>
      <c r="L1187" s="178">
        <f t="shared" si="127"/>
        <v>0.54545454545454541</v>
      </c>
      <c r="M1187" s="235">
        <v>0</v>
      </c>
      <c r="N1187" s="138">
        <v>0</v>
      </c>
      <c r="O1187" s="195">
        <f t="shared" si="128"/>
        <v>0</v>
      </c>
      <c r="P1187" s="170">
        <f t="shared" si="129"/>
        <v>11</v>
      </c>
      <c r="Q1187" s="171">
        <f t="shared" si="130"/>
        <v>11</v>
      </c>
      <c r="R1187" s="171" t="str">
        <f t="shared" si="131"/>
        <v/>
      </c>
      <c r="S1187" s="187" t="str">
        <f t="shared" si="132"/>
        <v/>
      </c>
      <c r="T1187" s="248"/>
    </row>
    <row r="1188" spans="1:20" x14ac:dyDescent="0.2">
      <c r="A1188" s="186" t="s">
        <v>389</v>
      </c>
      <c r="B1188" s="175" t="s">
        <v>217</v>
      </c>
      <c r="C1188" s="176" t="s">
        <v>221</v>
      </c>
      <c r="D1188" s="168">
        <v>2</v>
      </c>
      <c r="E1188" s="169">
        <v>2</v>
      </c>
      <c r="F1188" s="169">
        <v>2</v>
      </c>
      <c r="G1188" s="169">
        <v>0</v>
      </c>
      <c r="H1188" s="192">
        <f t="shared" si="126"/>
        <v>0</v>
      </c>
      <c r="I1188" s="234">
        <v>1263</v>
      </c>
      <c r="J1188" s="138">
        <v>1186</v>
      </c>
      <c r="K1188" s="138">
        <v>1006</v>
      </c>
      <c r="L1188" s="178">
        <f t="shared" si="127"/>
        <v>0.84822934232715008</v>
      </c>
      <c r="M1188" s="235">
        <v>12</v>
      </c>
      <c r="N1188" s="138">
        <v>19</v>
      </c>
      <c r="O1188" s="195">
        <f t="shared" si="128"/>
        <v>1.5612161051766639E-2</v>
      </c>
      <c r="P1188" s="170">
        <f t="shared" si="129"/>
        <v>1265</v>
      </c>
      <c r="Q1188" s="171">
        <f t="shared" si="130"/>
        <v>1200</v>
      </c>
      <c r="R1188" s="171">
        <f t="shared" si="131"/>
        <v>19</v>
      </c>
      <c r="S1188" s="187">
        <f t="shared" si="132"/>
        <v>1.5586546349466776E-2</v>
      </c>
      <c r="T1188" s="248"/>
    </row>
    <row r="1189" spans="1:20" ht="29" x14ac:dyDescent="0.2">
      <c r="A1189" s="186" t="s">
        <v>389</v>
      </c>
      <c r="B1189" s="175" t="s">
        <v>217</v>
      </c>
      <c r="C1189" s="176" t="s">
        <v>222</v>
      </c>
      <c r="D1189" s="168">
        <v>0</v>
      </c>
      <c r="E1189" s="169">
        <v>0</v>
      </c>
      <c r="F1189" s="169">
        <v>0</v>
      </c>
      <c r="G1189" s="169">
        <v>0</v>
      </c>
      <c r="H1189" s="192" t="str">
        <f t="shared" si="126"/>
        <v/>
      </c>
      <c r="I1189" s="234">
        <v>1503</v>
      </c>
      <c r="J1189" s="138">
        <v>1406</v>
      </c>
      <c r="K1189" s="138">
        <v>1205</v>
      </c>
      <c r="L1189" s="178">
        <f t="shared" si="127"/>
        <v>0.85704125177809387</v>
      </c>
      <c r="M1189" s="235">
        <v>5</v>
      </c>
      <c r="N1189" s="138">
        <v>30</v>
      </c>
      <c r="O1189" s="195">
        <f t="shared" si="128"/>
        <v>2.0818875780707843E-2</v>
      </c>
      <c r="P1189" s="170">
        <f t="shared" si="129"/>
        <v>1503</v>
      </c>
      <c r="Q1189" s="171">
        <f t="shared" si="130"/>
        <v>1411</v>
      </c>
      <c r="R1189" s="171">
        <f t="shared" si="131"/>
        <v>30</v>
      </c>
      <c r="S1189" s="187">
        <f t="shared" si="132"/>
        <v>2.0818875780707843E-2</v>
      </c>
      <c r="T1189" s="248"/>
    </row>
    <row r="1190" spans="1:20" x14ac:dyDescent="0.2">
      <c r="A1190" s="186" t="s">
        <v>389</v>
      </c>
      <c r="B1190" s="175" t="s">
        <v>217</v>
      </c>
      <c r="C1190" s="176" t="s">
        <v>223</v>
      </c>
      <c r="D1190" s="168">
        <v>2</v>
      </c>
      <c r="E1190" s="169">
        <v>0</v>
      </c>
      <c r="F1190" s="169">
        <v>0</v>
      </c>
      <c r="G1190" s="169">
        <v>0</v>
      </c>
      <c r="H1190" s="192" t="str">
        <f t="shared" si="126"/>
        <v/>
      </c>
      <c r="I1190" s="234">
        <v>2146</v>
      </c>
      <c r="J1190" s="138">
        <v>1944</v>
      </c>
      <c r="K1190" s="138">
        <v>1637</v>
      </c>
      <c r="L1190" s="178">
        <f t="shared" si="127"/>
        <v>0.84207818930041156</v>
      </c>
      <c r="M1190" s="235">
        <v>13</v>
      </c>
      <c r="N1190" s="138">
        <v>60</v>
      </c>
      <c r="O1190" s="195">
        <f t="shared" si="128"/>
        <v>2.9747149231531978E-2</v>
      </c>
      <c r="P1190" s="170">
        <f t="shared" si="129"/>
        <v>2148</v>
      </c>
      <c r="Q1190" s="171">
        <f t="shared" si="130"/>
        <v>1957</v>
      </c>
      <c r="R1190" s="171">
        <f t="shared" si="131"/>
        <v>60</v>
      </c>
      <c r="S1190" s="187">
        <f t="shared" si="132"/>
        <v>2.9747149231531978E-2</v>
      </c>
      <c r="T1190" s="248"/>
    </row>
    <row r="1191" spans="1:20" x14ac:dyDescent="0.2">
      <c r="A1191" s="186" t="s">
        <v>389</v>
      </c>
      <c r="B1191" s="175" t="s">
        <v>226</v>
      </c>
      <c r="C1191" s="176" t="s">
        <v>227</v>
      </c>
      <c r="D1191" s="168">
        <v>0</v>
      </c>
      <c r="E1191" s="169">
        <v>0</v>
      </c>
      <c r="F1191" s="169">
        <v>0</v>
      </c>
      <c r="G1191" s="169">
        <v>0</v>
      </c>
      <c r="H1191" s="192" t="str">
        <f t="shared" si="126"/>
        <v/>
      </c>
      <c r="I1191" s="234">
        <v>1</v>
      </c>
      <c r="J1191" s="138">
        <v>0</v>
      </c>
      <c r="K1191" s="138">
        <v>0</v>
      </c>
      <c r="L1191" s="178" t="str">
        <f t="shared" si="127"/>
        <v/>
      </c>
      <c r="M1191" s="235">
        <v>0</v>
      </c>
      <c r="N1191" s="138">
        <v>1</v>
      </c>
      <c r="O1191" s="195">
        <f t="shared" si="128"/>
        <v>1</v>
      </c>
      <c r="P1191" s="170">
        <f t="shared" si="129"/>
        <v>1</v>
      </c>
      <c r="Q1191" s="171" t="str">
        <f t="shared" si="130"/>
        <v/>
      </c>
      <c r="R1191" s="171">
        <f t="shared" si="131"/>
        <v>1</v>
      </c>
      <c r="S1191" s="187" t="str">
        <f t="shared" si="132"/>
        <v/>
      </c>
      <c r="T1191" s="248"/>
    </row>
    <row r="1192" spans="1:20" x14ac:dyDescent="0.2">
      <c r="A1192" s="186" t="s">
        <v>389</v>
      </c>
      <c r="B1192" s="175" t="s">
        <v>539</v>
      </c>
      <c r="C1192" s="176" t="s">
        <v>228</v>
      </c>
      <c r="D1192" s="168">
        <v>0</v>
      </c>
      <c r="E1192" s="169">
        <v>0</v>
      </c>
      <c r="F1192" s="169">
        <v>0</v>
      </c>
      <c r="G1192" s="169">
        <v>0</v>
      </c>
      <c r="H1192" s="192" t="str">
        <f t="shared" si="126"/>
        <v/>
      </c>
      <c r="I1192" s="234">
        <v>2699</v>
      </c>
      <c r="J1192" s="138">
        <v>2263</v>
      </c>
      <c r="K1192" s="138">
        <v>797</v>
      </c>
      <c r="L1192" s="178">
        <f t="shared" si="127"/>
        <v>0.35218736190897038</v>
      </c>
      <c r="M1192" s="235">
        <v>86</v>
      </c>
      <c r="N1192" s="138">
        <v>281</v>
      </c>
      <c r="O1192" s="195">
        <f t="shared" si="128"/>
        <v>0.10684410646387833</v>
      </c>
      <c r="P1192" s="170">
        <f t="shared" si="129"/>
        <v>2699</v>
      </c>
      <c r="Q1192" s="171">
        <f t="shared" si="130"/>
        <v>2349</v>
      </c>
      <c r="R1192" s="171">
        <f t="shared" si="131"/>
        <v>281</v>
      </c>
      <c r="S1192" s="187">
        <f t="shared" si="132"/>
        <v>0.10684410646387833</v>
      </c>
      <c r="T1192" s="248"/>
    </row>
    <row r="1193" spans="1:20" x14ac:dyDescent="0.2">
      <c r="A1193" s="186" t="s">
        <v>389</v>
      </c>
      <c r="B1193" s="175" t="s">
        <v>539</v>
      </c>
      <c r="C1193" s="176" t="s">
        <v>229</v>
      </c>
      <c r="D1193" s="168">
        <v>0</v>
      </c>
      <c r="E1193" s="169">
        <v>0</v>
      </c>
      <c r="F1193" s="169">
        <v>0</v>
      </c>
      <c r="G1193" s="169">
        <v>0</v>
      </c>
      <c r="H1193" s="192" t="str">
        <f t="shared" si="126"/>
        <v/>
      </c>
      <c r="I1193" s="234">
        <v>36</v>
      </c>
      <c r="J1193" s="138">
        <v>26</v>
      </c>
      <c r="K1193" s="138">
        <v>5</v>
      </c>
      <c r="L1193" s="178">
        <f t="shared" si="127"/>
        <v>0.19230769230769232</v>
      </c>
      <c r="M1193" s="235">
        <v>2</v>
      </c>
      <c r="N1193" s="138">
        <v>3</v>
      </c>
      <c r="O1193" s="195">
        <f t="shared" si="128"/>
        <v>9.6774193548387094E-2</v>
      </c>
      <c r="P1193" s="170">
        <f t="shared" si="129"/>
        <v>36</v>
      </c>
      <c r="Q1193" s="171">
        <f t="shared" si="130"/>
        <v>28</v>
      </c>
      <c r="R1193" s="171">
        <f t="shared" si="131"/>
        <v>3</v>
      </c>
      <c r="S1193" s="187">
        <f t="shared" si="132"/>
        <v>9.6774193548387094E-2</v>
      </c>
      <c r="T1193" s="248"/>
    </row>
    <row r="1194" spans="1:20" ht="16" thickBot="1" x14ac:dyDescent="0.25">
      <c r="A1194" s="186" t="s">
        <v>389</v>
      </c>
      <c r="B1194" s="175" t="s">
        <v>231</v>
      </c>
      <c r="C1194" s="176" t="s">
        <v>232</v>
      </c>
      <c r="D1194" s="236">
        <v>0</v>
      </c>
      <c r="E1194" s="237">
        <v>0</v>
      </c>
      <c r="F1194" s="237">
        <v>0</v>
      </c>
      <c r="G1194" s="237">
        <v>0</v>
      </c>
      <c r="H1194" s="192" t="str">
        <f t="shared" si="126"/>
        <v/>
      </c>
      <c r="I1194" s="238">
        <v>615</v>
      </c>
      <c r="J1194" s="239">
        <v>541</v>
      </c>
      <c r="K1194" s="239">
        <v>126</v>
      </c>
      <c r="L1194" s="178">
        <f t="shared" si="127"/>
        <v>0.23290203327171904</v>
      </c>
      <c r="M1194" s="240">
        <v>0</v>
      </c>
      <c r="N1194" s="239">
        <v>70</v>
      </c>
      <c r="O1194" s="195">
        <f t="shared" si="128"/>
        <v>0.11456628477905073</v>
      </c>
      <c r="P1194" s="170">
        <f t="shared" si="129"/>
        <v>615</v>
      </c>
      <c r="Q1194" s="171">
        <f t="shared" si="130"/>
        <v>541</v>
      </c>
      <c r="R1194" s="171">
        <f t="shared" si="131"/>
        <v>70</v>
      </c>
      <c r="S1194" s="187">
        <f t="shared" si="132"/>
        <v>0.11456628477905073</v>
      </c>
      <c r="T1194" s="248"/>
    </row>
    <row r="1195" spans="1:20" x14ac:dyDescent="0.2">
      <c r="A1195" s="186" t="s">
        <v>425</v>
      </c>
      <c r="B1195" s="175" t="s">
        <v>8</v>
      </c>
      <c r="C1195" s="176" t="s">
        <v>9</v>
      </c>
      <c r="D1195" s="168"/>
      <c r="E1195" s="169"/>
      <c r="F1195" s="169"/>
      <c r="G1195" s="169"/>
      <c r="H1195" s="192" t="str">
        <f t="shared" si="126"/>
        <v/>
      </c>
      <c r="I1195" s="197">
        <v>440</v>
      </c>
      <c r="J1195" s="27">
        <v>332</v>
      </c>
      <c r="K1195" s="27">
        <v>67</v>
      </c>
      <c r="L1195" s="178">
        <f t="shared" si="127"/>
        <v>0.20180722891566266</v>
      </c>
      <c r="M1195" s="198">
        <v>15</v>
      </c>
      <c r="N1195" s="27">
        <v>93</v>
      </c>
      <c r="O1195" s="195">
        <f t="shared" si="128"/>
        <v>0.21136363636363636</v>
      </c>
      <c r="P1195" s="170">
        <f t="shared" si="129"/>
        <v>440</v>
      </c>
      <c r="Q1195" s="171">
        <f t="shared" si="130"/>
        <v>347</v>
      </c>
      <c r="R1195" s="171">
        <f t="shared" si="131"/>
        <v>93</v>
      </c>
      <c r="S1195" s="187">
        <f t="shared" si="132"/>
        <v>0.21136363636363636</v>
      </c>
      <c r="T1195" s="248"/>
    </row>
    <row r="1196" spans="1:20" x14ac:dyDescent="0.2">
      <c r="A1196" s="186" t="s">
        <v>425</v>
      </c>
      <c r="B1196" s="175" t="s">
        <v>40</v>
      </c>
      <c r="C1196" s="176" t="s">
        <v>41</v>
      </c>
      <c r="D1196" s="168"/>
      <c r="E1196" s="169"/>
      <c r="F1196" s="169"/>
      <c r="G1196" s="169"/>
      <c r="H1196" s="192" t="str">
        <f t="shared" si="126"/>
        <v/>
      </c>
      <c r="I1196" s="197">
        <v>455</v>
      </c>
      <c r="J1196" s="27">
        <v>417</v>
      </c>
      <c r="K1196" s="27">
        <v>80</v>
      </c>
      <c r="L1196" s="178">
        <f t="shared" si="127"/>
        <v>0.19184652278177458</v>
      </c>
      <c r="M1196" s="198">
        <v>0</v>
      </c>
      <c r="N1196" s="27">
        <v>38</v>
      </c>
      <c r="O1196" s="195">
        <f t="shared" si="128"/>
        <v>8.3516483516483511E-2</v>
      </c>
      <c r="P1196" s="170">
        <f t="shared" si="129"/>
        <v>455</v>
      </c>
      <c r="Q1196" s="171">
        <f t="shared" si="130"/>
        <v>417</v>
      </c>
      <c r="R1196" s="171">
        <f t="shared" si="131"/>
        <v>38</v>
      </c>
      <c r="S1196" s="187">
        <f t="shared" si="132"/>
        <v>8.3516483516483511E-2</v>
      </c>
      <c r="T1196" s="248"/>
    </row>
    <row r="1197" spans="1:20" ht="29" x14ac:dyDescent="0.2">
      <c r="A1197" s="186" t="s">
        <v>425</v>
      </c>
      <c r="B1197" s="175" t="s">
        <v>40</v>
      </c>
      <c r="C1197" s="176" t="s">
        <v>43</v>
      </c>
      <c r="D1197" s="168"/>
      <c r="E1197" s="169"/>
      <c r="F1197" s="169"/>
      <c r="G1197" s="169"/>
      <c r="H1197" s="192" t="str">
        <f t="shared" si="126"/>
        <v/>
      </c>
      <c r="I1197" s="197">
        <v>330</v>
      </c>
      <c r="J1197" s="27">
        <v>310</v>
      </c>
      <c r="K1197" s="27">
        <v>85</v>
      </c>
      <c r="L1197" s="178">
        <f t="shared" si="127"/>
        <v>0.27419354838709675</v>
      </c>
      <c r="M1197" s="198">
        <v>0</v>
      </c>
      <c r="N1197" s="27">
        <v>20</v>
      </c>
      <c r="O1197" s="195">
        <f t="shared" si="128"/>
        <v>6.0606060606060608E-2</v>
      </c>
      <c r="P1197" s="170">
        <f t="shared" si="129"/>
        <v>330</v>
      </c>
      <c r="Q1197" s="171">
        <f t="shared" si="130"/>
        <v>310</v>
      </c>
      <c r="R1197" s="171">
        <f t="shared" si="131"/>
        <v>20</v>
      </c>
      <c r="S1197" s="187">
        <f t="shared" si="132"/>
        <v>6.0606060606060608E-2</v>
      </c>
      <c r="T1197" s="248"/>
    </row>
    <row r="1198" spans="1:20" x14ac:dyDescent="0.2">
      <c r="A1198" s="186" t="s">
        <v>425</v>
      </c>
      <c r="B1198" s="175" t="s">
        <v>40</v>
      </c>
      <c r="C1198" s="176" t="s">
        <v>44</v>
      </c>
      <c r="D1198" s="168"/>
      <c r="E1198" s="169"/>
      <c r="F1198" s="169"/>
      <c r="G1198" s="169"/>
      <c r="H1198" s="192" t="str">
        <f t="shared" si="126"/>
        <v/>
      </c>
      <c r="I1198" s="197">
        <v>301</v>
      </c>
      <c r="J1198" s="27">
        <v>285</v>
      </c>
      <c r="K1198" s="27">
        <v>121</v>
      </c>
      <c r="L1198" s="178">
        <f t="shared" si="127"/>
        <v>0.42456140350877192</v>
      </c>
      <c r="M1198" s="198">
        <v>0</v>
      </c>
      <c r="N1198" s="27">
        <v>16</v>
      </c>
      <c r="O1198" s="195">
        <f t="shared" si="128"/>
        <v>5.3156146179401995E-2</v>
      </c>
      <c r="P1198" s="170">
        <f t="shared" si="129"/>
        <v>301</v>
      </c>
      <c r="Q1198" s="171">
        <f t="shared" si="130"/>
        <v>285</v>
      </c>
      <c r="R1198" s="171">
        <f t="shared" si="131"/>
        <v>16</v>
      </c>
      <c r="S1198" s="187">
        <f t="shared" si="132"/>
        <v>5.3156146179401995E-2</v>
      </c>
      <c r="T1198" s="248"/>
    </row>
    <row r="1199" spans="1:20" x14ac:dyDescent="0.2">
      <c r="A1199" s="186" t="s">
        <v>425</v>
      </c>
      <c r="B1199" s="175" t="s">
        <v>59</v>
      </c>
      <c r="C1199" s="176" t="s">
        <v>266</v>
      </c>
      <c r="D1199" s="168"/>
      <c r="E1199" s="169"/>
      <c r="F1199" s="169"/>
      <c r="G1199" s="169"/>
      <c r="H1199" s="192" t="str">
        <f t="shared" si="126"/>
        <v/>
      </c>
      <c r="I1199" s="197">
        <v>2</v>
      </c>
      <c r="J1199" s="27">
        <v>1</v>
      </c>
      <c r="K1199" s="27">
        <v>0</v>
      </c>
      <c r="L1199" s="178">
        <f t="shared" si="127"/>
        <v>0</v>
      </c>
      <c r="M1199" s="198">
        <v>0</v>
      </c>
      <c r="N1199" s="27">
        <v>1</v>
      </c>
      <c r="O1199" s="195">
        <f t="shared" si="128"/>
        <v>0.5</v>
      </c>
      <c r="P1199" s="170">
        <f t="shared" si="129"/>
        <v>2</v>
      </c>
      <c r="Q1199" s="171">
        <f t="shared" si="130"/>
        <v>1</v>
      </c>
      <c r="R1199" s="171">
        <f t="shared" si="131"/>
        <v>1</v>
      </c>
      <c r="S1199" s="187">
        <f t="shared" si="132"/>
        <v>0.5</v>
      </c>
      <c r="T1199" s="248"/>
    </row>
    <row r="1200" spans="1:20" x14ac:dyDescent="0.2">
      <c r="A1200" s="186" t="s">
        <v>425</v>
      </c>
      <c r="B1200" s="175" t="s">
        <v>63</v>
      </c>
      <c r="C1200" s="176" t="s">
        <v>64</v>
      </c>
      <c r="D1200" s="168"/>
      <c r="E1200" s="169"/>
      <c r="F1200" s="169"/>
      <c r="G1200" s="169"/>
      <c r="H1200" s="192" t="str">
        <f t="shared" si="126"/>
        <v/>
      </c>
      <c r="I1200" s="197">
        <v>2</v>
      </c>
      <c r="J1200" s="27">
        <v>2</v>
      </c>
      <c r="K1200" s="27">
        <v>0</v>
      </c>
      <c r="L1200" s="178">
        <f t="shared" si="127"/>
        <v>0</v>
      </c>
      <c r="M1200" s="198">
        <v>0</v>
      </c>
      <c r="N1200" s="27">
        <v>0</v>
      </c>
      <c r="O1200" s="195">
        <f t="shared" si="128"/>
        <v>0</v>
      </c>
      <c r="P1200" s="170">
        <f t="shared" si="129"/>
        <v>2</v>
      </c>
      <c r="Q1200" s="171">
        <f t="shared" si="130"/>
        <v>2</v>
      </c>
      <c r="R1200" s="171" t="str">
        <f t="shared" si="131"/>
        <v/>
      </c>
      <c r="S1200" s="187" t="str">
        <f t="shared" si="132"/>
        <v/>
      </c>
      <c r="T1200" s="248"/>
    </row>
    <row r="1201" spans="1:20" x14ac:dyDescent="0.2">
      <c r="A1201" s="186" t="s">
        <v>425</v>
      </c>
      <c r="B1201" s="175" t="s">
        <v>79</v>
      </c>
      <c r="C1201" s="176" t="s">
        <v>80</v>
      </c>
      <c r="D1201" s="168"/>
      <c r="E1201" s="169"/>
      <c r="F1201" s="169"/>
      <c r="G1201" s="169"/>
      <c r="H1201" s="192" t="str">
        <f t="shared" si="126"/>
        <v/>
      </c>
      <c r="I1201" s="197">
        <v>3806</v>
      </c>
      <c r="J1201" s="27">
        <v>1162</v>
      </c>
      <c r="K1201" s="27">
        <v>438</v>
      </c>
      <c r="L1201" s="178">
        <f t="shared" si="127"/>
        <v>0.37693631669535282</v>
      </c>
      <c r="M1201" s="198">
        <v>7</v>
      </c>
      <c r="N1201" s="27">
        <v>2637</v>
      </c>
      <c r="O1201" s="195">
        <f t="shared" si="128"/>
        <v>0.69285338938518126</v>
      </c>
      <c r="P1201" s="170">
        <f t="shared" si="129"/>
        <v>3806</v>
      </c>
      <c r="Q1201" s="171">
        <f t="shared" si="130"/>
        <v>1169</v>
      </c>
      <c r="R1201" s="171">
        <f t="shared" si="131"/>
        <v>2637</v>
      </c>
      <c r="S1201" s="187">
        <f t="shared" si="132"/>
        <v>0.69285338938518126</v>
      </c>
      <c r="T1201" s="248"/>
    </row>
    <row r="1202" spans="1:20" x14ac:dyDescent="0.2">
      <c r="A1202" s="186" t="s">
        <v>425</v>
      </c>
      <c r="B1202" s="175" t="s">
        <v>81</v>
      </c>
      <c r="C1202" s="176" t="s">
        <v>82</v>
      </c>
      <c r="D1202" s="168"/>
      <c r="E1202" s="169"/>
      <c r="F1202" s="169"/>
      <c r="G1202" s="169"/>
      <c r="H1202" s="192" t="str">
        <f t="shared" si="126"/>
        <v/>
      </c>
      <c r="I1202" s="197">
        <v>6</v>
      </c>
      <c r="J1202" s="27">
        <v>5</v>
      </c>
      <c r="K1202" s="27">
        <v>3</v>
      </c>
      <c r="L1202" s="178">
        <f t="shared" si="127"/>
        <v>0.6</v>
      </c>
      <c r="M1202" s="198">
        <v>0</v>
      </c>
      <c r="N1202" s="27">
        <v>1</v>
      </c>
      <c r="O1202" s="195">
        <f t="shared" si="128"/>
        <v>0.16666666666666666</v>
      </c>
      <c r="P1202" s="170">
        <f t="shared" si="129"/>
        <v>6</v>
      </c>
      <c r="Q1202" s="171">
        <f t="shared" si="130"/>
        <v>5</v>
      </c>
      <c r="R1202" s="171">
        <f t="shared" si="131"/>
        <v>1</v>
      </c>
      <c r="S1202" s="187">
        <f t="shared" si="132"/>
        <v>0.16666666666666666</v>
      </c>
      <c r="T1202" s="248"/>
    </row>
    <row r="1203" spans="1:20" x14ac:dyDescent="0.2">
      <c r="A1203" s="186" t="s">
        <v>425</v>
      </c>
      <c r="B1203" s="175" t="s">
        <v>90</v>
      </c>
      <c r="C1203" s="176" t="s">
        <v>91</v>
      </c>
      <c r="D1203" s="168"/>
      <c r="E1203" s="169"/>
      <c r="F1203" s="169"/>
      <c r="G1203" s="169"/>
      <c r="H1203" s="192" t="str">
        <f t="shared" si="126"/>
        <v/>
      </c>
      <c r="I1203" s="197">
        <v>18016</v>
      </c>
      <c r="J1203" s="27">
        <v>15389</v>
      </c>
      <c r="K1203" s="27">
        <v>2459</v>
      </c>
      <c r="L1203" s="178">
        <f t="shared" si="127"/>
        <v>0.15978946000389888</v>
      </c>
      <c r="M1203" s="198">
        <v>9</v>
      </c>
      <c r="N1203" s="27">
        <v>2618</v>
      </c>
      <c r="O1203" s="195">
        <f t="shared" si="128"/>
        <v>0.14531527531083482</v>
      </c>
      <c r="P1203" s="170">
        <f t="shared" si="129"/>
        <v>18016</v>
      </c>
      <c r="Q1203" s="171">
        <f t="shared" si="130"/>
        <v>15398</v>
      </c>
      <c r="R1203" s="171">
        <f t="shared" si="131"/>
        <v>2618</v>
      </c>
      <c r="S1203" s="187">
        <f t="shared" si="132"/>
        <v>0.14531527531083482</v>
      </c>
      <c r="T1203" s="248"/>
    </row>
    <row r="1204" spans="1:20" x14ac:dyDescent="0.2">
      <c r="A1204" s="186" t="s">
        <v>425</v>
      </c>
      <c r="B1204" s="175" t="s">
        <v>532</v>
      </c>
      <c r="C1204" s="176" t="s">
        <v>98</v>
      </c>
      <c r="D1204" s="168"/>
      <c r="E1204" s="169"/>
      <c r="F1204" s="169"/>
      <c r="G1204" s="169"/>
      <c r="H1204" s="192" t="str">
        <f t="shared" si="126"/>
        <v/>
      </c>
      <c r="I1204" s="197">
        <v>7</v>
      </c>
      <c r="J1204" s="27">
        <v>2</v>
      </c>
      <c r="K1204" s="27">
        <v>1</v>
      </c>
      <c r="L1204" s="178">
        <f t="shared" si="127"/>
        <v>0.5</v>
      </c>
      <c r="M1204" s="198">
        <v>5</v>
      </c>
      <c r="N1204" s="27">
        <v>0</v>
      </c>
      <c r="O1204" s="195">
        <f t="shared" si="128"/>
        <v>0</v>
      </c>
      <c r="P1204" s="170">
        <f t="shared" si="129"/>
        <v>7</v>
      </c>
      <c r="Q1204" s="171">
        <f t="shared" si="130"/>
        <v>7</v>
      </c>
      <c r="R1204" s="171" t="str">
        <f t="shared" si="131"/>
        <v/>
      </c>
      <c r="S1204" s="187" t="str">
        <f t="shared" si="132"/>
        <v/>
      </c>
      <c r="T1204" s="248"/>
    </row>
    <row r="1205" spans="1:20" x14ac:dyDescent="0.2">
      <c r="A1205" s="186" t="s">
        <v>425</v>
      </c>
      <c r="B1205" s="175" t="s">
        <v>105</v>
      </c>
      <c r="C1205" s="176" t="s">
        <v>284</v>
      </c>
      <c r="D1205" s="168"/>
      <c r="E1205" s="169"/>
      <c r="F1205" s="169"/>
      <c r="G1205" s="169"/>
      <c r="H1205" s="192" t="str">
        <f t="shared" si="126"/>
        <v/>
      </c>
      <c r="I1205" s="197">
        <v>3</v>
      </c>
      <c r="J1205" s="27">
        <v>3</v>
      </c>
      <c r="K1205" s="27">
        <v>0</v>
      </c>
      <c r="L1205" s="178">
        <f t="shared" si="127"/>
        <v>0</v>
      </c>
      <c r="M1205" s="198">
        <v>0</v>
      </c>
      <c r="N1205" s="27">
        <v>0</v>
      </c>
      <c r="O1205" s="195">
        <f t="shared" si="128"/>
        <v>0</v>
      </c>
      <c r="P1205" s="170">
        <f t="shared" si="129"/>
        <v>3</v>
      </c>
      <c r="Q1205" s="171">
        <f t="shared" si="130"/>
        <v>3</v>
      </c>
      <c r="R1205" s="171" t="str">
        <f t="shared" si="131"/>
        <v/>
      </c>
      <c r="S1205" s="187" t="str">
        <f t="shared" si="132"/>
        <v/>
      </c>
      <c r="T1205" s="248"/>
    </row>
    <row r="1206" spans="1:20" x14ac:dyDescent="0.2">
      <c r="A1206" s="186" t="s">
        <v>425</v>
      </c>
      <c r="B1206" s="175" t="s">
        <v>110</v>
      </c>
      <c r="C1206" s="176" t="s">
        <v>111</v>
      </c>
      <c r="D1206" s="168"/>
      <c r="E1206" s="169"/>
      <c r="F1206" s="169"/>
      <c r="G1206" s="169"/>
      <c r="H1206" s="192" t="str">
        <f t="shared" si="126"/>
        <v/>
      </c>
      <c r="I1206" s="197">
        <v>2818</v>
      </c>
      <c r="J1206" s="27">
        <v>1627</v>
      </c>
      <c r="K1206" s="27">
        <v>472</v>
      </c>
      <c r="L1206" s="178">
        <f t="shared" si="127"/>
        <v>0.29010448678549478</v>
      </c>
      <c r="M1206" s="198">
        <v>136</v>
      </c>
      <c r="N1206" s="27">
        <v>1055</v>
      </c>
      <c r="O1206" s="195">
        <f t="shared" si="128"/>
        <v>0.37437899219304471</v>
      </c>
      <c r="P1206" s="170">
        <f t="shared" si="129"/>
        <v>2818</v>
      </c>
      <c r="Q1206" s="171">
        <f t="shared" si="130"/>
        <v>1763</v>
      </c>
      <c r="R1206" s="171">
        <f t="shared" si="131"/>
        <v>1055</v>
      </c>
      <c r="S1206" s="187">
        <f t="shared" si="132"/>
        <v>0.37437899219304471</v>
      </c>
      <c r="T1206" s="248"/>
    </row>
    <row r="1207" spans="1:20" x14ac:dyDescent="0.2">
      <c r="A1207" s="186" t="s">
        <v>425</v>
      </c>
      <c r="B1207" s="175" t="s">
        <v>114</v>
      </c>
      <c r="C1207" s="176" t="s">
        <v>115</v>
      </c>
      <c r="D1207" s="168"/>
      <c r="E1207" s="169"/>
      <c r="F1207" s="169"/>
      <c r="G1207" s="169"/>
      <c r="H1207" s="192" t="str">
        <f t="shared" si="126"/>
        <v/>
      </c>
      <c r="I1207" s="197">
        <v>1764</v>
      </c>
      <c r="J1207" s="27">
        <v>1298</v>
      </c>
      <c r="K1207" s="27">
        <v>221</v>
      </c>
      <c r="L1207" s="178">
        <f t="shared" si="127"/>
        <v>0.17026194144838214</v>
      </c>
      <c r="M1207" s="198">
        <v>15</v>
      </c>
      <c r="N1207" s="27">
        <v>451</v>
      </c>
      <c r="O1207" s="195">
        <f t="shared" si="128"/>
        <v>0.2556689342403628</v>
      </c>
      <c r="P1207" s="170">
        <f t="shared" si="129"/>
        <v>1764</v>
      </c>
      <c r="Q1207" s="171">
        <f t="shared" si="130"/>
        <v>1313</v>
      </c>
      <c r="R1207" s="171">
        <f t="shared" si="131"/>
        <v>451</v>
      </c>
      <c r="S1207" s="187">
        <f t="shared" si="132"/>
        <v>0.2556689342403628</v>
      </c>
      <c r="T1207" s="248"/>
    </row>
    <row r="1208" spans="1:20" x14ac:dyDescent="0.2">
      <c r="A1208" s="186" t="s">
        <v>425</v>
      </c>
      <c r="B1208" s="175" t="s">
        <v>117</v>
      </c>
      <c r="C1208" s="176" t="s">
        <v>118</v>
      </c>
      <c r="D1208" s="168"/>
      <c r="E1208" s="169"/>
      <c r="F1208" s="169"/>
      <c r="G1208" s="169"/>
      <c r="H1208" s="192" t="str">
        <f t="shared" si="126"/>
        <v/>
      </c>
      <c r="I1208" s="197">
        <v>1</v>
      </c>
      <c r="J1208" s="27">
        <v>0</v>
      </c>
      <c r="K1208" s="27">
        <v>0</v>
      </c>
      <c r="L1208" s="178" t="str">
        <f t="shared" si="127"/>
        <v/>
      </c>
      <c r="M1208" s="198">
        <v>1</v>
      </c>
      <c r="N1208" s="27">
        <v>0</v>
      </c>
      <c r="O1208" s="195">
        <f t="shared" si="128"/>
        <v>0</v>
      </c>
      <c r="P1208" s="170">
        <f t="shared" si="129"/>
        <v>1</v>
      </c>
      <c r="Q1208" s="171">
        <f t="shared" si="130"/>
        <v>1</v>
      </c>
      <c r="R1208" s="171" t="str">
        <f t="shared" si="131"/>
        <v/>
      </c>
      <c r="S1208" s="187" t="str">
        <f t="shared" si="132"/>
        <v/>
      </c>
      <c r="T1208" s="248"/>
    </row>
    <row r="1209" spans="1:20" x14ac:dyDescent="0.2">
      <c r="A1209" s="186" t="s">
        <v>425</v>
      </c>
      <c r="B1209" s="175" t="s">
        <v>120</v>
      </c>
      <c r="C1209" s="176" t="s">
        <v>121</v>
      </c>
      <c r="D1209" s="168"/>
      <c r="E1209" s="169"/>
      <c r="F1209" s="169"/>
      <c r="G1209" s="169"/>
      <c r="H1209" s="192" t="str">
        <f t="shared" si="126"/>
        <v/>
      </c>
      <c r="I1209" s="197">
        <v>1</v>
      </c>
      <c r="J1209" s="27">
        <v>1</v>
      </c>
      <c r="K1209" s="27">
        <v>0</v>
      </c>
      <c r="L1209" s="178">
        <f t="shared" si="127"/>
        <v>0</v>
      </c>
      <c r="M1209" s="198">
        <v>0</v>
      </c>
      <c r="N1209" s="27">
        <v>0</v>
      </c>
      <c r="O1209" s="195">
        <f t="shared" si="128"/>
        <v>0</v>
      </c>
      <c r="P1209" s="170">
        <f t="shared" si="129"/>
        <v>1</v>
      </c>
      <c r="Q1209" s="171">
        <f t="shared" si="130"/>
        <v>1</v>
      </c>
      <c r="R1209" s="171" t="str">
        <f t="shared" si="131"/>
        <v/>
      </c>
      <c r="S1209" s="187" t="str">
        <f t="shared" si="132"/>
        <v/>
      </c>
      <c r="T1209" s="248"/>
    </row>
    <row r="1210" spans="1:20" x14ac:dyDescent="0.2">
      <c r="A1210" s="186" t="s">
        <v>425</v>
      </c>
      <c r="B1210" s="175" t="s">
        <v>335</v>
      </c>
      <c r="C1210" s="176" t="s">
        <v>336</v>
      </c>
      <c r="D1210" s="168"/>
      <c r="E1210" s="169"/>
      <c r="F1210" s="169"/>
      <c r="G1210" s="169"/>
      <c r="H1210" s="192" t="str">
        <f t="shared" si="126"/>
        <v/>
      </c>
      <c r="I1210" s="197">
        <v>1</v>
      </c>
      <c r="J1210" s="27">
        <v>0</v>
      </c>
      <c r="K1210" s="27">
        <v>0</v>
      </c>
      <c r="L1210" s="178" t="str">
        <f t="shared" si="127"/>
        <v/>
      </c>
      <c r="M1210" s="198">
        <v>0</v>
      </c>
      <c r="N1210" s="27">
        <v>1</v>
      </c>
      <c r="O1210" s="195">
        <f t="shared" si="128"/>
        <v>1</v>
      </c>
      <c r="P1210" s="170">
        <f t="shared" si="129"/>
        <v>1</v>
      </c>
      <c r="Q1210" s="171" t="str">
        <f t="shared" si="130"/>
        <v/>
      </c>
      <c r="R1210" s="171">
        <f t="shared" si="131"/>
        <v>1</v>
      </c>
      <c r="S1210" s="187" t="str">
        <f t="shared" si="132"/>
        <v/>
      </c>
      <c r="T1210" s="248"/>
    </row>
    <row r="1211" spans="1:20" x14ac:dyDescent="0.2">
      <c r="A1211" s="186" t="s">
        <v>425</v>
      </c>
      <c r="B1211" s="175" t="s">
        <v>138</v>
      </c>
      <c r="C1211" s="176" t="s">
        <v>140</v>
      </c>
      <c r="D1211" s="168"/>
      <c r="E1211" s="169"/>
      <c r="F1211" s="169"/>
      <c r="G1211" s="169"/>
      <c r="H1211" s="192" t="str">
        <f t="shared" si="126"/>
        <v/>
      </c>
      <c r="I1211" s="197">
        <v>2</v>
      </c>
      <c r="J1211" s="27">
        <v>1</v>
      </c>
      <c r="K1211" s="27">
        <v>1</v>
      </c>
      <c r="L1211" s="178">
        <f t="shared" si="127"/>
        <v>1</v>
      </c>
      <c r="M1211" s="198">
        <v>0</v>
      </c>
      <c r="N1211" s="27">
        <v>1</v>
      </c>
      <c r="O1211" s="195">
        <f t="shared" si="128"/>
        <v>0.5</v>
      </c>
      <c r="P1211" s="170">
        <f t="shared" si="129"/>
        <v>2</v>
      </c>
      <c r="Q1211" s="171">
        <f t="shared" si="130"/>
        <v>1</v>
      </c>
      <c r="R1211" s="171">
        <f t="shared" si="131"/>
        <v>1</v>
      </c>
      <c r="S1211" s="187">
        <f t="shared" si="132"/>
        <v>0.5</v>
      </c>
      <c r="T1211" s="248"/>
    </row>
    <row r="1212" spans="1:20" x14ac:dyDescent="0.2">
      <c r="A1212" s="186" t="s">
        <v>425</v>
      </c>
      <c r="B1212" s="175" t="s">
        <v>151</v>
      </c>
      <c r="C1212" s="176" t="s">
        <v>152</v>
      </c>
      <c r="D1212" s="168"/>
      <c r="E1212" s="169"/>
      <c r="F1212" s="169"/>
      <c r="G1212" s="169"/>
      <c r="H1212" s="192" t="str">
        <f t="shared" si="126"/>
        <v/>
      </c>
      <c r="I1212" s="197">
        <v>1</v>
      </c>
      <c r="J1212" s="27">
        <v>1</v>
      </c>
      <c r="K1212" s="27">
        <v>1</v>
      </c>
      <c r="L1212" s="178">
        <f t="shared" si="127"/>
        <v>1</v>
      </c>
      <c r="M1212" s="198">
        <v>0</v>
      </c>
      <c r="N1212" s="27">
        <v>0</v>
      </c>
      <c r="O1212" s="195">
        <f t="shared" si="128"/>
        <v>0</v>
      </c>
      <c r="P1212" s="170">
        <f t="shared" si="129"/>
        <v>1</v>
      </c>
      <c r="Q1212" s="171">
        <f t="shared" si="130"/>
        <v>1</v>
      </c>
      <c r="R1212" s="171" t="str">
        <f t="shared" si="131"/>
        <v/>
      </c>
      <c r="S1212" s="187" t="str">
        <f t="shared" si="132"/>
        <v/>
      </c>
      <c r="T1212" s="248"/>
    </row>
    <row r="1213" spans="1:20" ht="29" x14ac:dyDescent="0.2">
      <c r="A1213" s="186" t="s">
        <v>425</v>
      </c>
      <c r="B1213" s="175" t="s">
        <v>166</v>
      </c>
      <c r="C1213" s="176" t="s">
        <v>168</v>
      </c>
      <c r="D1213" s="168"/>
      <c r="E1213" s="169"/>
      <c r="F1213" s="169"/>
      <c r="G1213" s="169"/>
      <c r="H1213" s="192" t="str">
        <f t="shared" si="126"/>
        <v/>
      </c>
      <c r="I1213" s="197">
        <v>4123</v>
      </c>
      <c r="J1213" s="27">
        <v>3130</v>
      </c>
      <c r="K1213" s="27">
        <v>2722</v>
      </c>
      <c r="L1213" s="178">
        <f t="shared" si="127"/>
        <v>0.86964856230031951</v>
      </c>
      <c r="M1213" s="198">
        <v>3</v>
      </c>
      <c r="N1213" s="27">
        <v>990</v>
      </c>
      <c r="O1213" s="195">
        <f t="shared" si="128"/>
        <v>0.24011642008246423</v>
      </c>
      <c r="P1213" s="170">
        <f t="shared" si="129"/>
        <v>4123</v>
      </c>
      <c r="Q1213" s="171">
        <f t="shared" si="130"/>
        <v>3133</v>
      </c>
      <c r="R1213" s="171">
        <f t="shared" si="131"/>
        <v>990</v>
      </c>
      <c r="S1213" s="187">
        <f t="shared" si="132"/>
        <v>0.24011642008246423</v>
      </c>
      <c r="T1213" s="248"/>
    </row>
    <row r="1214" spans="1:20" ht="29" x14ac:dyDescent="0.2">
      <c r="A1214" s="186" t="s">
        <v>425</v>
      </c>
      <c r="B1214" s="175" t="s">
        <v>166</v>
      </c>
      <c r="C1214" s="176" t="s">
        <v>248</v>
      </c>
      <c r="D1214" s="168"/>
      <c r="E1214" s="169"/>
      <c r="F1214" s="169"/>
      <c r="G1214" s="169"/>
      <c r="H1214" s="192" t="str">
        <f t="shared" si="126"/>
        <v/>
      </c>
      <c r="I1214" s="197">
        <v>22</v>
      </c>
      <c r="J1214" s="27">
        <v>22</v>
      </c>
      <c r="K1214" s="27">
        <v>22</v>
      </c>
      <c r="L1214" s="178">
        <f t="shared" si="127"/>
        <v>1</v>
      </c>
      <c r="M1214" s="198">
        <v>0</v>
      </c>
      <c r="N1214" s="27">
        <v>0</v>
      </c>
      <c r="O1214" s="195">
        <f t="shared" si="128"/>
        <v>0</v>
      </c>
      <c r="P1214" s="170">
        <f t="shared" si="129"/>
        <v>22</v>
      </c>
      <c r="Q1214" s="171">
        <f t="shared" si="130"/>
        <v>22</v>
      </c>
      <c r="R1214" s="171" t="str">
        <f t="shared" si="131"/>
        <v/>
      </c>
      <c r="S1214" s="187" t="str">
        <f t="shared" si="132"/>
        <v/>
      </c>
      <c r="T1214" s="248"/>
    </row>
    <row r="1215" spans="1:20" x14ac:dyDescent="0.2">
      <c r="A1215" s="186" t="s">
        <v>425</v>
      </c>
      <c r="B1215" s="175" t="s">
        <v>180</v>
      </c>
      <c r="C1215" s="176" t="s">
        <v>182</v>
      </c>
      <c r="D1215" s="168"/>
      <c r="E1215" s="169"/>
      <c r="F1215" s="169"/>
      <c r="G1215" s="169"/>
      <c r="H1215" s="192" t="str">
        <f t="shared" si="126"/>
        <v/>
      </c>
      <c r="I1215" s="197">
        <v>3612</v>
      </c>
      <c r="J1215" s="27">
        <v>3423</v>
      </c>
      <c r="K1215" s="27">
        <v>1306</v>
      </c>
      <c r="L1215" s="178">
        <f t="shared" si="127"/>
        <v>0.38153666374525269</v>
      </c>
      <c r="M1215" s="198">
        <v>1</v>
      </c>
      <c r="N1215" s="27">
        <v>188</v>
      </c>
      <c r="O1215" s="195">
        <f t="shared" si="128"/>
        <v>5.2048726467331122E-2</v>
      </c>
      <c r="P1215" s="170">
        <f t="shared" si="129"/>
        <v>3612</v>
      </c>
      <c r="Q1215" s="171">
        <f t="shared" si="130"/>
        <v>3424</v>
      </c>
      <c r="R1215" s="171">
        <f t="shared" si="131"/>
        <v>188</v>
      </c>
      <c r="S1215" s="187">
        <f t="shared" si="132"/>
        <v>5.2048726467331122E-2</v>
      </c>
      <c r="T1215" s="248"/>
    </row>
    <row r="1216" spans="1:20" x14ac:dyDescent="0.2">
      <c r="A1216" s="186" t="s">
        <v>425</v>
      </c>
      <c r="B1216" s="175" t="s">
        <v>553</v>
      </c>
      <c r="C1216" s="176" t="s">
        <v>554</v>
      </c>
      <c r="D1216" s="168"/>
      <c r="E1216" s="169"/>
      <c r="F1216" s="169"/>
      <c r="G1216" s="169"/>
      <c r="H1216" s="192" t="str">
        <f t="shared" si="126"/>
        <v/>
      </c>
      <c r="I1216" s="197">
        <v>4</v>
      </c>
      <c r="J1216" s="27">
        <v>1</v>
      </c>
      <c r="K1216" s="27">
        <v>0</v>
      </c>
      <c r="L1216" s="178">
        <f t="shared" si="127"/>
        <v>0</v>
      </c>
      <c r="M1216" s="198">
        <v>3</v>
      </c>
      <c r="N1216" s="27">
        <v>0</v>
      </c>
      <c r="O1216" s="195">
        <f t="shared" si="128"/>
        <v>0</v>
      </c>
      <c r="P1216" s="170">
        <f t="shared" si="129"/>
        <v>4</v>
      </c>
      <c r="Q1216" s="171">
        <f t="shared" si="130"/>
        <v>4</v>
      </c>
      <c r="R1216" s="171" t="str">
        <f t="shared" si="131"/>
        <v/>
      </c>
      <c r="S1216" s="187" t="str">
        <f t="shared" si="132"/>
        <v/>
      </c>
      <c r="T1216" s="248"/>
    </row>
    <row r="1217" spans="1:20" x14ac:dyDescent="0.2">
      <c r="A1217" s="186" t="s">
        <v>425</v>
      </c>
      <c r="B1217" s="175" t="s">
        <v>183</v>
      </c>
      <c r="C1217" s="176" t="s">
        <v>184</v>
      </c>
      <c r="D1217" s="168"/>
      <c r="E1217" s="169"/>
      <c r="F1217" s="169"/>
      <c r="G1217" s="169"/>
      <c r="H1217" s="192" t="str">
        <f t="shared" si="126"/>
        <v/>
      </c>
      <c r="I1217" s="197">
        <v>1</v>
      </c>
      <c r="J1217" s="27">
        <v>1</v>
      </c>
      <c r="K1217" s="27">
        <v>1</v>
      </c>
      <c r="L1217" s="178">
        <f t="shared" si="127"/>
        <v>1</v>
      </c>
      <c r="M1217" s="198">
        <v>0</v>
      </c>
      <c r="N1217" s="27">
        <v>0</v>
      </c>
      <c r="O1217" s="195">
        <f t="shared" si="128"/>
        <v>0</v>
      </c>
      <c r="P1217" s="170">
        <f t="shared" si="129"/>
        <v>1</v>
      </c>
      <c r="Q1217" s="171">
        <f t="shared" si="130"/>
        <v>1</v>
      </c>
      <c r="R1217" s="171" t="str">
        <f t="shared" si="131"/>
        <v/>
      </c>
      <c r="S1217" s="187" t="str">
        <f t="shared" si="132"/>
        <v/>
      </c>
      <c r="T1217" s="248"/>
    </row>
    <row r="1218" spans="1:20" x14ac:dyDescent="0.2">
      <c r="A1218" s="186" t="s">
        <v>425</v>
      </c>
      <c r="B1218" s="175" t="s">
        <v>191</v>
      </c>
      <c r="C1218" s="176" t="s">
        <v>192</v>
      </c>
      <c r="D1218" s="168"/>
      <c r="E1218" s="169"/>
      <c r="F1218" s="169"/>
      <c r="G1218" s="169"/>
      <c r="H1218" s="192" t="str">
        <f t="shared" ref="H1218:H1281" si="133">IF((E1218+G1218)&lt;&gt;0,G1218/(E1218+G1218),"")</f>
        <v/>
      </c>
      <c r="I1218" s="197">
        <v>3</v>
      </c>
      <c r="J1218" s="27">
        <v>2</v>
      </c>
      <c r="K1218" s="27">
        <v>1</v>
      </c>
      <c r="L1218" s="178">
        <f t="shared" ref="L1218:L1281" si="134">IF(J1218&lt;&gt;0,K1218/J1218,"")</f>
        <v>0.5</v>
      </c>
      <c r="M1218" s="198">
        <v>0</v>
      </c>
      <c r="N1218" s="27">
        <v>1</v>
      </c>
      <c r="O1218" s="195">
        <f t="shared" ref="O1218:O1281" si="135">IF((J1218+M1218+N1218)&lt;&gt;0,N1218/(J1218+M1218+N1218),"")</f>
        <v>0.33333333333333331</v>
      </c>
      <c r="P1218" s="170">
        <f t="shared" ref="P1218:P1281" si="136">IF(SUM(D1218,I1218)&gt;0,SUM(D1218,I1218),"")</f>
        <v>3</v>
      </c>
      <c r="Q1218" s="171">
        <f t="shared" ref="Q1218:Q1281" si="137">IF(SUM(E1218,J1218, M1218)&gt;0,SUM(E1218,J1218, M1218),"")</f>
        <v>2</v>
      </c>
      <c r="R1218" s="171">
        <f t="shared" ref="R1218:R1281" si="138">IF(SUM(G1218,N1218)&gt;0,SUM(G1218,N1218),"")</f>
        <v>1</v>
      </c>
      <c r="S1218" s="187">
        <f t="shared" ref="S1218:S1281" si="139">IFERROR(IF((Q1218+R1218)&lt;&gt;0,R1218/(Q1218+R1218),""),"")</f>
        <v>0.33333333333333331</v>
      </c>
      <c r="T1218" s="248"/>
    </row>
    <row r="1219" spans="1:20" x14ac:dyDescent="0.2">
      <c r="A1219" s="186" t="s">
        <v>425</v>
      </c>
      <c r="B1219" s="175" t="s">
        <v>196</v>
      </c>
      <c r="C1219" s="176" t="s">
        <v>197</v>
      </c>
      <c r="D1219" s="168"/>
      <c r="E1219" s="169"/>
      <c r="F1219" s="169"/>
      <c r="G1219" s="169"/>
      <c r="H1219" s="192" t="str">
        <f t="shared" si="133"/>
        <v/>
      </c>
      <c r="I1219" s="197">
        <v>15338</v>
      </c>
      <c r="J1219" s="27">
        <v>13709</v>
      </c>
      <c r="K1219" s="27">
        <v>4709</v>
      </c>
      <c r="L1219" s="178">
        <f t="shared" si="134"/>
        <v>0.34349697279159674</v>
      </c>
      <c r="M1219" s="198">
        <v>98</v>
      </c>
      <c r="N1219" s="27">
        <v>1531</v>
      </c>
      <c r="O1219" s="195">
        <f t="shared" si="135"/>
        <v>9.9817446863997919E-2</v>
      </c>
      <c r="P1219" s="170">
        <f t="shared" si="136"/>
        <v>15338</v>
      </c>
      <c r="Q1219" s="171">
        <f t="shared" si="137"/>
        <v>13807</v>
      </c>
      <c r="R1219" s="171">
        <f t="shared" si="138"/>
        <v>1531</v>
      </c>
      <c r="S1219" s="187">
        <f t="shared" si="139"/>
        <v>9.9817446863997919E-2</v>
      </c>
      <c r="T1219" s="248"/>
    </row>
    <row r="1220" spans="1:20" x14ac:dyDescent="0.2">
      <c r="A1220" s="186" t="s">
        <v>425</v>
      </c>
      <c r="B1220" s="175" t="s">
        <v>550</v>
      </c>
      <c r="C1220" s="176" t="s">
        <v>202</v>
      </c>
      <c r="D1220" s="168"/>
      <c r="E1220" s="169"/>
      <c r="F1220" s="169"/>
      <c r="G1220" s="169"/>
      <c r="H1220" s="192" t="str">
        <f t="shared" si="133"/>
        <v/>
      </c>
      <c r="I1220" s="197">
        <v>4648</v>
      </c>
      <c r="J1220" s="27">
        <v>2113</v>
      </c>
      <c r="K1220" s="27">
        <v>1001</v>
      </c>
      <c r="L1220" s="178">
        <f t="shared" si="134"/>
        <v>0.47373402744912446</v>
      </c>
      <c r="M1220" s="198">
        <v>1053</v>
      </c>
      <c r="N1220" s="27">
        <v>1482</v>
      </c>
      <c r="O1220" s="195">
        <f t="shared" si="135"/>
        <v>0.31884681583476765</v>
      </c>
      <c r="P1220" s="170">
        <f t="shared" si="136"/>
        <v>4648</v>
      </c>
      <c r="Q1220" s="171">
        <f t="shared" si="137"/>
        <v>3166</v>
      </c>
      <c r="R1220" s="171">
        <f t="shared" si="138"/>
        <v>1482</v>
      </c>
      <c r="S1220" s="187">
        <f t="shared" si="139"/>
        <v>0.31884681583476765</v>
      </c>
      <c r="T1220" s="248"/>
    </row>
    <row r="1221" spans="1:20" ht="29" x14ac:dyDescent="0.2">
      <c r="A1221" s="186" t="s">
        <v>425</v>
      </c>
      <c r="B1221" s="175" t="s">
        <v>209</v>
      </c>
      <c r="C1221" s="176" t="s">
        <v>210</v>
      </c>
      <c r="D1221" s="168"/>
      <c r="E1221" s="169"/>
      <c r="F1221" s="169"/>
      <c r="G1221" s="169"/>
      <c r="H1221" s="192" t="str">
        <f t="shared" si="133"/>
        <v/>
      </c>
      <c r="I1221" s="197">
        <v>9046</v>
      </c>
      <c r="J1221" s="27">
        <v>6181</v>
      </c>
      <c r="K1221" s="27">
        <v>2203</v>
      </c>
      <c r="L1221" s="178">
        <f t="shared" si="134"/>
        <v>0.3564148196084776</v>
      </c>
      <c r="M1221" s="198">
        <v>61</v>
      </c>
      <c r="N1221" s="27">
        <v>2804</v>
      </c>
      <c r="O1221" s="195">
        <f t="shared" si="135"/>
        <v>0.30997125801459208</v>
      </c>
      <c r="P1221" s="170">
        <f t="shared" si="136"/>
        <v>9046</v>
      </c>
      <c r="Q1221" s="171">
        <f t="shared" si="137"/>
        <v>6242</v>
      </c>
      <c r="R1221" s="171">
        <f t="shared" si="138"/>
        <v>2804</v>
      </c>
      <c r="S1221" s="187">
        <f t="shared" si="139"/>
        <v>0.30997125801459208</v>
      </c>
      <c r="T1221" s="248"/>
    </row>
    <row r="1222" spans="1:20" x14ac:dyDescent="0.2">
      <c r="A1222" s="186" t="s">
        <v>425</v>
      </c>
      <c r="B1222" s="175" t="s">
        <v>212</v>
      </c>
      <c r="C1222" s="176" t="s">
        <v>214</v>
      </c>
      <c r="D1222" s="168"/>
      <c r="E1222" s="169"/>
      <c r="F1222" s="169"/>
      <c r="G1222" s="169"/>
      <c r="H1222" s="192" t="str">
        <f t="shared" si="133"/>
        <v/>
      </c>
      <c r="I1222" s="197">
        <v>5160</v>
      </c>
      <c r="J1222" s="27">
        <v>4753</v>
      </c>
      <c r="K1222" s="27">
        <v>2733</v>
      </c>
      <c r="L1222" s="178">
        <f t="shared" si="134"/>
        <v>0.57500525983589312</v>
      </c>
      <c r="M1222" s="198">
        <v>27</v>
      </c>
      <c r="N1222" s="27">
        <v>380</v>
      </c>
      <c r="O1222" s="195">
        <f t="shared" si="135"/>
        <v>7.3643410852713184E-2</v>
      </c>
      <c r="P1222" s="170">
        <f t="shared" si="136"/>
        <v>5160</v>
      </c>
      <c r="Q1222" s="171">
        <f t="shared" si="137"/>
        <v>4780</v>
      </c>
      <c r="R1222" s="171">
        <f t="shared" si="138"/>
        <v>380</v>
      </c>
      <c r="S1222" s="187">
        <f t="shared" si="139"/>
        <v>7.3643410852713184E-2</v>
      </c>
      <c r="T1222" s="248"/>
    </row>
    <row r="1223" spans="1:20" x14ac:dyDescent="0.2">
      <c r="A1223" s="186" t="s">
        <v>425</v>
      </c>
      <c r="B1223" s="175" t="s">
        <v>217</v>
      </c>
      <c r="C1223" s="176" t="s">
        <v>221</v>
      </c>
      <c r="D1223" s="168"/>
      <c r="E1223" s="169"/>
      <c r="F1223" s="169"/>
      <c r="G1223" s="169"/>
      <c r="H1223" s="192" t="str">
        <f t="shared" si="133"/>
        <v/>
      </c>
      <c r="I1223" s="197">
        <v>2550</v>
      </c>
      <c r="J1223" s="27">
        <v>2136</v>
      </c>
      <c r="K1223" s="27">
        <v>299</v>
      </c>
      <c r="L1223" s="178">
        <f t="shared" si="134"/>
        <v>0.13998127340823971</v>
      </c>
      <c r="M1223" s="198">
        <v>3</v>
      </c>
      <c r="N1223" s="27">
        <v>411</v>
      </c>
      <c r="O1223" s="195">
        <f t="shared" si="135"/>
        <v>0.16117647058823528</v>
      </c>
      <c r="P1223" s="170">
        <f t="shared" si="136"/>
        <v>2550</v>
      </c>
      <c r="Q1223" s="171">
        <f t="shared" si="137"/>
        <v>2139</v>
      </c>
      <c r="R1223" s="171">
        <f t="shared" si="138"/>
        <v>411</v>
      </c>
      <c r="S1223" s="187">
        <f t="shared" si="139"/>
        <v>0.16117647058823528</v>
      </c>
      <c r="T1223" s="248"/>
    </row>
    <row r="1224" spans="1:20" x14ac:dyDescent="0.2">
      <c r="A1224" s="186" t="s">
        <v>426</v>
      </c>
      <c r="B1224" s="175" t="s">
        <v>0</v>
      </c>
      <c r="C1224" s="176" t="s">
        <v>1</v>
      </c>
      <c r="D1224" s="168"/>
      <c r="E1224" s="169"/>
      <c r="F1224" s="169"/>
      <c r="G1224" s="169"/>
      <c r="H1224" s="192" t="str">
        <f t="shared" si="133"/>
        <v/>
      </c>
      <c r="I1224" s="234">
        <v>435</v>
      </c>
      <c r="J1224" s="138">
        <v>414</v>
      </c>
      <c r="K1224" s="138">
        <v>275</v>
      </c>
      <c r="L1224" s="178">
        <f t="shared" si="134"/>
        <v>0.66425120772946855</v>
      </c>
      <c r="M1224" s="235">
        <v>422</v>
      </c>
      <c r="N1224" s="138">
        <v>21</v>
      </c>
      <c r="O1224" s="195">
        <f t="shared" si="135"/>
        <v>2.4504084014002333E-2</v>
      </c>
      <c r="P1224" s="170">
        <f t="shared" si="136"/>
        <v>435</v>
      </c>
      <c r="Q1224" s="171">
        <f t="shared" si="137"/>
        <v>836</v>
      </c>
      <c r="R1224" s="171">
        <f t="shared" si="138"/>
        <v>21</v>
      </c>
      <c r="S1224" s="187">
        <f t="shared" si="139"/>
        <v>2.4504084014002333E-2</v>
      </c>
      <c r="T1224" s="248"/>
    </row>
    <row r="1225" spans="1:20" x14ac:dyDescent="0.2">
      <c r="A1225" s="186" t="s">
        <v>426</v>
      </c>
      <c r="B1225" s="175" t="s">
        <v>2</v>
      </c>
      <c r="C1225" s="176" t="s">
        <v>3</v>
      </c>
      <c r="D1225" s="168"/>
      <c r="E1225" s="169"/>
      <c r="F1225" s="169"/>
      <c r="G1225" s="169"/>
      <c r="H1225" s="192" t="str">
        <f t="shared" si="133"/>
        <v/>
      </c>
      <c r="I1225" s="234">
        <v>2276</v>
      </c>
      <c r="J1225" s="138">
        <v>1454</v>
      </c>
      <c r="K1225" s="138">
        <v>719</v>
      </c>
      <c r="L1225" s="178">
        <f t="shared" si="134"/>
        <v>0.49449793672627235</v>
      </c>
      <c r="M1225" s="235">
        <v>176</v>
      </c>
      <c r="N1225" s="138">
        <v>797</v>
      </c>
      <c r="O1225" s="195">
        <f t="shared" si="135"/>
        <v>0.32838895756077463</v>
      </c>
      <c r="P1225" s="170">
        <f t="shared" si="136"/>
        <v>2276</v>
      </c>
      <c r="Q1225" s="171">
        <f t="shared" si="137"/>
        <v>1630</v>
      </c>
      <c r="R1225" s="171">
        <f t="shared" si="138"/>
        <v>797</v>
      </c>
      <c r="S1225" s="187">
        <f t="shared" si="139"/>
        <v>0.32838895756077463</v>
      </c>
      <c r="T1225" s="248"/>
    </row>
    <row r="1226" spans="1:20" x14ac:dyDescent="0.2">
      <c r="A1226" s="186" t="s">
        <v>426</v>
      </c>
      <c r="B1226" s="175" t="s">
        <v>4</v>
      </c>
      <c r="C1226" s="176" t="s">
        <v>5</v>
      </c>
      <c r="D1226" s="168"/>
      <c r="E1226" s="169"/>
      <c r="F1226" s="169"/>
      <c r="G1226" s="169"/>
      <c r="H1226" s="192" t="str">
        <f t="shared" si="133"/>
        <v/>
      </c>
      <c r="I1226" s="234">
        <v>667</v>
      </c>
      <c r="J1226" s="138">
        <v>318</v>
      </c>
      <c r="K1226" s="138">
        <v>34</v>
      </c>
      <c r="L1226" s="178">
        <f t="shared" si="134"/>
        <v>0.1069182389937107</v>
      </c>
      <c r="M1226" s="235"/>
      <c r="N1226" s="138">
        <v>349</v>
      </c>
      <c r="O1226" s="195">
        <f t="shared" si="135"/>
        <v>0.52323838080959517</v>
      </c>
      <c r="P1226" s="170">
        <f t="shared" si="136"/>
        <v>667</v>
      </c>
      <c r="Q1226" s="171">
        <f t="shared" si="137"/>
        <v>318</v>
      </c>
      <c r="R1226" s="171">
        <f t="shared" si="138"/>
        <v>349</v>
      </c>
      <c r="S1226" s="187">
        <f t="shared" si="139"/>
        <v>0.52323838080959517</v>
      </c>
      <c r="T1226" s="248"/>
    </row>
    <row r="1227" spans="1:20" x14ac:dyDescent="0.2">
      <c r="A1227" s="186" t="s">
        <v>426</v>
      </c>
      <c r="B1227" s="175" t="s">
        <v>6</v>
      </c>
      <c r="C1227" s="176" t="s">
        <v>7</v>
      </c>
      <c r="D1227" s="168"/>
      <c r="E1227" s="169"/>
      <c r="F1227" s="169"/>
      <c r="G1227" s="169"/>
      <c r="H1227" s="192" t="str">
        <f t="shared" si="133"/>
        <v/>
      </c>
      <c r="I1227" s="234">
        <v>8</v>
      </c>
      <c r="J1227" s="138">
        <v>5</v>
      </c>
      <c r="K1227" s="138">
        <v>2</v>
      </c>
      <c r="L1227" s="178">
        <f t="shared" si="134"/>
        <v>0.4</v>
      </c>
      <c r="M1227" s="235">
        <v>1</v>
      </c>
      <c r="N1227" s="138">
        <v>2</v>
      </c>
      <c r="O1227" s="195">
        <f t="shared" si="135"/>
        <v>0.25</v>
      </c>
      <c r="P1227" s="170">
        <f t="shared" si="136"/>
        <v>8</v>
      </c>
      <c r="Q1227" s="171">
        <f t="shared" si="137"/>
        <v>6</v>
      </c>
      <c r="R1227" s="171">
        <f t="shared" si="138"/>
        <v>2</v>
      </c>
      <c r="S1227" s="187">
        <f t="shared" si="139"/>
        <v>0.25</v>
      </c>
      <c r="T1227" s="248"/>
    </row>
    <row r="1228" spans="1:20" x14ac:dyDescent="0.2">
      <c r="A1228" s="186" t="s">
        <v>426</v>
      </c>
      <c r="B1228" s="175" t="s">
        <v>308</v>
      </c>
      <c r="C1228" s="176" t="s">
        <v>309</v>
      </c>
      <c r="D1228" s="168">
        <v>97</v>
      </c>
      <c r="E1228" s="169">
        <v>97</v>
      </c>
      <c r="F1228" s="169"/>
      <c r="G1228" s="169"/>
      <c r="H1228" s="192">
        <f t="shared" si="133"/>
        <v>0</v>
      </c>
      <c r="I1228" s="234">
        <v>3070</v>
      </c>
      <c r="J1228" s="138">
        <v>2924</v>
      </c>
      <c r="K1228" s="138">
        <v>730</v>
      </c>
      <c r="L1228" s="178">
        <f t="shared" si="134"/>
        <v>0.2496580027359781</v>
      </c>
      <c r="M1228" s="235">
        <v>5</v>
      </c>
      <c r="N1228" s="138">
        <v>130</v>
      </c>
      <c r="O1228" s="195">
        <f t="shared" si="135"/>
        <v>4.2497548218372018E-2</v>
      </c>
      <c r="P1228" s="170">
        <f t="shared" si="136"/>
        <v>3167</v>
      </c>
      <c r="Q1228" s="171">
        <f t="shared" si="137"/>
        <v>3026</v>
      </c>
      <c r="R1228" s="171">
        <f t="shared" si="138"/>
        <v>130</v>
      </c>
      <c r="S1228" s="187">
        <f t="shared" si="139"/>
        <v>4.1191381495564006E-2</v>
      </c>
      <c r="T1228" s="248"/>
    </row>
    <row r="1229" spans="1:20" x14ac:dyDescent="0.2">
      <c r="A1229" s="186" t="s">
        <v>426</v>
      </c>
      <c r="B1229" s="175" t="s">
        <v>8</v>
      </c>
      <c r="C1229" s="176" t="s">
        <v>10</v>
      </c>
      <c r="D1229" s="168"/>
      <c r="E1229" s="169"/>
      <c r="F1229" s="169"/>
      <c r="G1229" s="169"/>
      <c r="H1229" s="192" t="str">
        <f t="shared" si="133"/>
        <v/>
      </c>
      <c r="I1229" s="234">
        <v>112</v>
      </c>
      <c r="J1229" s="138">
        <v>112</v>
      </c>
      <c r="K1229" s="138">
        <v>57</v>
      </c>
      <c r="L1229" s="178">
        <f t="shared" si="134"/>
        <v>0.5089285714285714</v>
      </c>
      <c r="M1229" s="235"/>
      <c r="N1229" s="138"/>
      <c r="O1229" s="195">
        <f t="shared" si="135"/>
        <v>0</v>
      </c>
      <c r="P1229" s="170">
        <f t="shared" si="136"/>
        <v>112</v>
      </c>
      <c r="Q1229" s="171">
        <f t="shared" si="137"/>
        <v>112</v>
      </c>
      <c r="R1229" s="171" t="str">
        <f t="shared" si="138"/>
        <v/>
      </c>
      <c r="S1229" s="187" t="str">
        <f t="shared" si="139"/>
        <v/>
      </c>
      <c r="T1229" s="248"/>
    </row>
    <row r="1230" spans="1:20" x14ac:dyDescent="0.2">
      <c r="A1230" s="186" t="s">
        <v>426</v>
      </c>
      <c r="B1230" s="175" t="s">
        <v>13</v>
      </c>
      <c r="C1230" s="176" t="s">
        <v>14</v>
      </c>
      <c r="D1230" s="168"/>
      <c r="E1230" s="169"/>
      <c r="F1230" s="169"/>
      <c r="G1230" s="169"/>
      <c r="H1230" s="192" t="str">
        <f t="shared" si="133"/>
        <v/>
      </c>
      <c r="I1230" s="234">
        <v>2078</v>
      </c>
      <c r="J1230" s="138">
        <v>1911</v>
      </c>
      <c r="K1230" s="138">
        <v>877</v>
      </c>
      <c r="L1230" s="178">
        <f t="shared" si="134"/>
        <v>0.45892203035060181</v>
      </c>
      <c r="M1230" s="235">
        <v>16</v>
      </c>
      <c r="N1230" s="138">
        <v>161</v>
      </c>
      <c r="O1230" s="195">
        <f t="shared" si="135"/>
        <v>7.7107279693486588E-2</v>
      </c>
      <c r="P1230" s="170">
        <f t="shared" si="136"/>
        <v>2078</v>
      </c>
      <c r="Q1230" s="171">
        <f t="shared" si="137"/>
        <v>1927</v>
      </c>
      <c r="R1230" s="171">
        <f t="shared" si="138"/>
        <v>161</v>
      </c>
      <c r="S1230" s="187">
        <f t="shared" si="139"/>
        <v>7.7107279693486588E-2</v>
      </c>
      <c r="T1230" s="248"/>
    </row>
    <row r="1231" spans="1:20" x14ac:dyDescent="0.2">
      <c r="A1231" s="186" t="s">
        <v>426</v>
      </c>
      <c r="B1231" s="175" t="s">
        <v>17</v>
      </c>
      <c r="C1231" s="176" t="s">
        <v>427</v>
      </c>
      <c r="D1231" s="168"/>
      <c r="E1231" s="169"/>
      <c r="F1231" s="169"/>
      <c r="G1231" s="169"/>
      <c r="H1231" s="192" t="str">
        <f t="shared" si="133"/>
        <v/>
      </c>
      <c r="I1231" s="234">
        <v>4748</v>
      </c>
      <c r="J1231" s="138">
        <v>4653</v>
      </c>
      <c r="K1231" s="138">
        <v>4245</v>
      </c>
      <c r="L1231" s="178">
        <f t="shared" si="134"/>
        <v>0.91231463571889104</v>
      </c>
      <c r="M1231" s="235"/>
      <c r="N1231" s="138">
        <v>182</v>
      </c>
      <c r="O1231" s="195">
        <f t="shared" si="135"/>
        <v>3.7642192347466394E-2</v>
      </c>
      <c r="P1231" s="170">
        <f t="shared" si="136"/>
        <v>4748</v>
      </c>
      <c r="Q1231" s="171">
        <f t="shared" si="137"/>
        <v>4653</v>
      </c>
      <c r="R1231" s="171">
        <f t="shared" si="138"/>
        <v>182</v>
      </c>
      <c r="S1231" s="187">
        <f t="shared" si="139"/>
        <v>3.7642192347466394E-2</v>
      </c>
      <c r="T1231" s="248"/>
    </row>
    <row r="1232" spans="1:20" x14ac:dyDescent="0.2">
      <c r="A1232" s="186" t="s">
        <v>426</v>
      </c>
      <c r="B1232" s="175" t="s">
        <v>17</v>
      </c>
      <c r="C1232" s="176" t="s">
        <v>352</v>
      </c>
      <c r="D1232" s="168"/>
      <c r="E1232" s="169"/>
      <c r="F1232" s="169"/>
      <c r="G1232" s="169"/>
      <c r="H1232" s="192" t="str">
        <f t="shared" si="133"/>
        <v/>
      </c>
      <c r="I1232" s="234">
        <v>8654</v>
      </c>
      <c r="J1232" s="138">
        <v>8392</v>
      </c>
      <c r="K1232" s="138">
        <v>7736</v>
      </c>
      <c r="L1232" s="178">
        <f t="shared" si="134"/>
        <v>0.92183031458531939</v>
      </c>
      <c r="M1232" s="235"/>
      <c r="N1232" s="138">
        <v>261</v>
      </c>
      <c r="O1232" s="195">
        <f t="shared" si="135"/>
        <v>3.0162949266150468E-2</v>
      </c>
      <c r="P1232" s="170">
        <f t="shared" si="136"/>
        <v>8654</v>
      </c>
      <c r="Q1232" s="171">
        <f t="shared" si="137"/>
        <v>8392</v>
      </c>
      <c r="R1232" s="171">
        <f t="shared" si="138"/>
        <v>261</v>
      </c>
      <c r="S1232" s="187">
        <f t="shared" si="139"/>
        <v>3.0162949266150468E-2</v>
      </c>
      <c r="T1232" s="248"/>
    </row>
    <row r="1233" spans="1:20" x14ac:dyDescent="0.2">
      <c r="A1233" s="186" t="s">
        <v>426</v>
      </c>
      <c r="B1233" s="175" t="s">
        <v>17</v>
      </c>
      <c r="C1233" s="176" t="s">
        <v>18</v>
      </c>
      <c r="D1233" s="168"/>
      <c r="E1233" s="169"/>
      <c r="F1233" s="169"/>
      <c r="G1233" s="169"/>
      <c r="H1233" s="192" t="str">
        <f t="shared" si="133"/>
        <v/>
      </c>
      <c r="I1233" s="234">
        <v>4391</v>
      </c>
      <c r="J1233" s="138">
        <v>4232</v>
      </c>
      <c r="K1233" s="138">
        <v>3644</v>
      </c>
      <c r="L1233" s="178">
        <f t="shared" si="134"/>
        <v>0.86105860113421551</v>
      </c>
      <c r="M1233" s="235"/>
      <c r="N1233" s="138">
        <v>157</v>
      </c>
      <c r="O1233" s="195">
        <f t="shared" si="135"/>
        <v>3.5771246297562086E-2</v>
      </c>
      <c r="P1233" s="170">
        <f t="shared" si="136"/>
        <v>4391</v>
      </c>
      <c r="Q1233" s="171">
        <f t="shared" si="137"/>
        <v>4232</v>
      </c>
      <c r="R1233" s="171">
        <f t="shared" si="138"/>
        <v>157</v>
      </c>
      <c r="S1233" s="187">
        <f t="shared" si="139"/>
        <v>3.5771246297562086E-2</v>
      </c>
      <c r="T1233" s="248"/>
    </row>
    <row r="1234" spans="1:20" ht="29" x14ac:dyDescent="0.2">
      <c r="A1234" s="186" t="s">
        <v>426</v>
      </c>
      <c r="B1234" s="175" t="s">
        <v>24</v>
      </c>
      <c r="C1234" s="176" t="s">
        <v>25</v>
      </c>
      <c r="D1234" s="168"/>
      <c r="E1234" s="169"/>
      <c r="F1234" s="169"/>
      <c r="G1234" s="169"/>
      <c r="H1234" s="192" t="str">
        <f t="shared" si="133"/>
        <v/>
      </c>
      <c r="I1234" s="234">
        <v>17</v>
      </c>
      <c r="J1234" s="138">
        <v>17</v>
      </c>
      <c r="K1234" s="138">
        <v>5</v>
      </c>
      <c r="L1234" s="178">
        <f t="shared" si="134"/>
        <v>0.29411764705882354</v>
      </c>
      <c r="M1234" s="235"/>
      <c r="N1234" s="138"/>
      <c r="O1234" s="195">
        <f t="shared" si="135"/>
        <v>0</v>
      </c>
      <c r="P1234" s="170">
        <f t="shared" si="136"/>
        <v>17</v>
      </c>
      <c r="Q1234" s="171">
        <f t="shared" si="137"/>
        <v>17</v>
      </c>
      <c r="R1234" s="171" t="str">
        <f t="shared" si="138"/>
        <v/>
      </c>
      <c r="S1234" s="187" t="str">
        <f t="shared" si="139"/>
        <v/>
      </c>
      <c r="T1234" s="248"/>
    </row>
    <row r="1235" spans="1:20" x14ac:dyDescent="0.2">
      <c r="A1235" s="186" t="s">
        <v>426</v>
      </c>
      <c r="B1235" s="175" t="s">
        <v>26</v>
      </c>
      <c r="C1235" s="176" t="s">
        <v>27</v>
      </c>
      <c r="D1235" s="168"/>
      <c r="E1235" s="169"/>
      <c r="F1235" s="169"/>
      <c r="G1235" s="169"/>
      <c r="H1235" s="192" t="str">
        <f t="shared" si="133"/>
        <v/>
      </c>
      <c r="I1235" s="234">
        <v>16</v>
      </c>
      <c r="J1235" s="138">
        <v>16</v>
      </c>
      <c r="K1235" s="138">
        <v>1</v>
      </c>
      <c r="L1235" s="178">
        <f t="shared" si="134"/>
        <v>6.25E-2</v>
      </c>
      <c r="M1235" s="235"/>
      <c r="N1235" s="138"/>
      <c r="O1235" s="195">
        <f t="shared" si="135"/>
        <v>0</v>
      </c>
      <c r="P1235" s="170">
        <f t="shared" si="136"/>
        <v>16</v>
      </c>
      <c r="Q1235" s="171">
        <f t="shared" si="137"/>
        <v>16</v>
      </c>
      <c r="R1235" s="171" t="str">
        <f t="shared" si="138"/>
        <v/>
      </c>
      <c r="S1235" s="187" t="str">
        <f t="shared" si="139"/>
        <v/>
      </c>
      <c r="T1235" s="248"/>
    </row>
    <row r="1236" spans="1:20" x14ac:dyDescent="0.2">
      <c r="A1236" s="186" t="s">
        <v>426</v>
      </c>
      <c r="B1236" s="175" t="s">
        <v>26</v>
      </c>
      <c r="C1236" s="176" t="s">
        <v>551</v>
      </c>
      <c r="D1236" s="168"/>
      <c r="E1236" s="169"/>
      <c r="F1236" s="169"/>
      <c r="G1236" s="169"/>
      <c r="H1236" s="192" t="str">
        <f t="shared" si="133"/>
        <v/>
      </c>
      <c r="I1236" s="234">
        <v>8</v>
      </c>
      <c r="J1236" s="138">
        <v>8</v>
      </c>
      <c r="K1236" s="138">
        <v>2</v>
      </c>
      <c r="L1236" s="178">
        <f t="shared" si="134"/>
        <v>0.25</v>
      </c>
      <c r="M1236" s="235"/>
      <c r="N1236" s="138"/>
      <c r="O1236" s="195">
        <f t="shared" si="135"/>
        <v>0</v>
      </c>
      <c r="P1236" s="170">
        <f t="shared" si="136"/>
        <v>8</v>
      </c>
      <c r="Q1236" s="171">
        <f t="shared" si="137"/>
        <v>8</v>
      </c>
      <c r="R1236" s="171" t="str">
        <f t="shared" si="138"/>
        <v/>
      </c>
      <c r="S1236" s="187" t="str">
        <f t="shared" si="139"/>
        <v/>
      </c>
      <c r="T1236" s="248"/>
    </row>
    <row r="1237" spans="1:20" x14ac:dyDescent="0.2">
      <c r="A1237" s="186" t="s">
        <v>426</v>
      </c>
      <c r="B1237" s="175" t="s">
        <v>30</v>
      </c>
      <c r="C1237" s="176" t="s">
        <v>31</v>
      </c>
      <c r="D1237" s="168"/>
      <c r="E1237" s="169"/>
      <c r="F1237" s="169"/>
      <c r="G1237" s="169"/>
      <c r="H1237" s="192" t="str">
        <f t="shared" si="133"/>
        <v/>
      </c>
      <c r="I1237" s="234">
        <v>411</v>
      </c>
      <c r="J1237" s="138">
        <v>381</v>
      </c>
      <c r="K1237" s="138">
        <v>171</v>
      </c>
      <c r="L1237" s="178">
        <f t="shared" si="134"/>
        <v>0.44881889763779526</v>
      </c>
      <c r="M1237" s="235">
        <v>5</v>
      </c>
      <c r="N1237" s="138">
        <v>29</v>
      </c>
      <c r="O1237" s="195">
        <f t="shared" si="135"/>
        <v>6.9879518072289162E-2</v>
      </c>
      <c r="P1237" s="170">
        <f t="shared" si="136"/>
        <v>411</v>
      </c>
      <c r="Q1237" s="171">
        <f t="shared" si="137"/>
        <v>386</v>
      </c>
      <c r="R1237" s="171">
        <f t="shared" si="138"/>
        <v>29</v>
      </c>
      <c r="S1237" s="187">
        <f t="shared" si="139"/>
        <v>6.9879518072289162E-2</v>
      </c>
      <c r="T1237" s="248"/>
    </row>
    <row r="1238" spans="1:20" x14ac:dyDescent="0.2">
      <c r="A1238" s="186" t="s">
        <v>426</v>
      </c>
      <c r="B1238" s="175" t="s">
        <v>33</v>
      </c>
      <c r="C1238" s="176" t="s">
        <v>264</v>
      </c>
      <c r="D1238" s="168"/>
      <c r="E1238" s="169"/>
      <c r="F1238" s="169"/>
      <c r="G1238" s="169"/>
      <c r="H1238" s="192" t="str">
        <f t="shared" si="133"/>
        <v/>
      </c>
      <c r="I1238" s="234">
        <v>101</v>
      </c>
      <c r="J1238" s="138">
        <v>97</v>
      </c>
      <c r="K1238" s="138">
        <v>39</v>
      </c>
      <c r="L1238" s="178">
        <f t="shared" si="134"/>
        <v>0.40206185567010311</v>
      </c>
      <c r="M1238" s="235"/>
      <c r="N1238" s="138">
        <v>2</v>
      </c>
      <c r="O1238" s="195">
        <f t="shared" si="135"/>
        <v>2.0202020202020204E-2</v>
      </c>
      <c r="P1238" s="170">
        <f t="shared" si="136"/>
        <v>101</v>
      </c>
      <c r="Q1238" s="171">
        <f t="shared" si="137"/>
        <v>97</v>
      </c>
      <c r="R1238" s="171">
        <f t="shared" si="138"/>
        <v>2</v>
      </c>
      <c r="S1238" s="187">
        <f t="shared" si="139"/>
        <v>2.0202020202020204E-2</v>
      </c>
      <c r="T1238" s="248"/>
    </row>
    <row r="1239" spans="1:20" x14ac:dyDescent="0.2">
      <c r="A1239" s="186" t="s">
        <v>426</v>
      </c>
      <c r="B1239" s="175" t="s">
        <v>33</v>
      </c>
      <c r="C1239" s="176" t="s">
        <v>34</v>
      </c>
      <c r="D1239" s="168"/>
      <c r="E1239" s="169"/>
      <c r="F1239" s="169"/>
      <c r="G1239" s="169"/>
      <c r="H1239" s="192" t="str">
        <f t="shared" si="133"/>
        <v/>
      </c>
      <c r="I1239" s="234">
        <v>75</v>
      </c>
      <c r="J1239" s="138">
        <v>72</v>
      </c>
      <c r="K1239" s="138">
        <v>32</v>
      </c>
      <c r="L1239" s="178">
        <f t="shared" si="134"/>
        <v>0.44444444444444442</v>
      </c>
      <c r="M1239" s="235"/>
      <c r="N1239" s="138">
        <v>2</v>
      </c>
      <c r="O1239" s="195">
        <f t="shared" si="135"/>
        <v>2.7027027027027029E-2</v>
      </c>
      <c r="P1239" s="170">
        <f t="shared" si="136"/>
        <v>75</v>
      </c>
      <c r="Q1239" s="171">
        <f t="shared" si="137"/>
        <v>72</v>
      </c>
      <c r="R1239" s="171">
        <f t="shared" si="138"/>
        <v>2</v>
      </c>
      <c r="S1239" s="187">
        <f t="shared" si="139"/>
        <v>2.7027027027027029E-2</v>
      </c>
      <c r="T1239" s="248"/>
    </row>
    <row r="1240" spans="1:20" x14ac:dyDescent="0.2">
      <c r="A1240" s="186" t="s">
        <v>426</v>
      </c>
      <c r="B1240" s="175" t="s">
        <v>33</v>
      </c>
      <c r="C1240" s="176" t="s">
        <v>35</v>
      </c>
      <c r="D1240" s="168"/>
      <c r="E1240" s="169"/>
      <c r="F1240" s="169"/>
      <c r="G1240" s="169"/>
      <c r="H1240" s="192" t="str">
        <f t="shared" si="133"/>
        <v/>
      </c>
      <c r="I1240" s="234">
        <v>144</v>
      </c>
      <c r="J1240" s="138">
        <v>142</v>
      </c>
      <c r="K1240" s="138">
        <v>66</v>
      </c>
      <c r="L1240" s="178">
        <f t="shared" si="134"/>
        <v>0.46478873239436619</v>
      </c>
      <c r="M1240" s="235">
        <v>1</v>
      </c>
      <c r="N1240" s="138">
        <v>2</v>
      </c>
      <c r="O1240" s="195">
        <f t="shared" si="135"/>
        <v>1.3793103448275862E-2</v>
      </c>
      <c r="P1240" s="170">
        <f t="shared" si="136"/>
        <v>144</v>
      </c>
      <c r="Q1240" s="171">
        <f t="shared" si="137"/>
        <v>143</v>
      </c>
      <c r="R1240" s="171">
        <f t="shared" si="138"/>
        <v>2</v>
      </c>
      <c r="S1240" s="187">
        <f t="shared" si="139"/>
        <v>1.3793103448275862E-2</v>
      </c>
      <c r="T1240" s="248"/>
    </row>
    <row r="1241" spans="1:20" x14ac:dyDescent="0.2">
      <c r="A1241" s="186" t="s">
        <v>426</v>
      </c>
      <c r="B1241" s="175" t="s">
        <v>33</v>
      </c>
      <c r="C1241" s="176" t="s">
        <v>36</v>
      </c>
      <c r="D1241" s="168"/>
      <c r="E1241" s="169"/>
      <c r="F1241" s="169"/>
      <c r="G1241" s="169"/>
      <c r="H1241" s="192" t="str">
        <f t="shared" si="133"/>
        <v/>
      </c>
      <c r="I1241" s="234">
        <v>96</v>
      </c>
      <c r="J1241" s="138">
        <v>96</v>
      </c>
      <c r="K1241" s="138">
        <v>2</v>
      </c>
      <c r="L1241" s="178">
        <f t="shared" si="134"/>
        <v>2.0833333333333332E-2</v>
      </c>
      <c r="M1241" s="235">
        <v>1</v>
      </c>
      <c r="N1241" s="138"/>
      <c r="O1241" s="195">
        <f t="shared" si="135"/>
        <v>0</v>
      </c>
      <c r="P1241" s="170">
        <f t="shared" si="136"/>
        <v>96</v>
      </c>
      <c r="Q1241" s="171">
        <f t="shared" si="137"/>
        <v>97</v>
      </c>
      <c r="R1241" s="171" t="str">
        <f t="shared" si="138"/>
        <v/>
      </c>
      <c r="S1241" s="187" t="str">
        <f t="shared" si="139"/>
        <v/>
      </c>
      <c r="T1241" s="248"/>
    </row>
    <row r="1242" spans="1:20" ht="29" x14ac:dyDescent="0.2">
      <c r="A1242" s="186" t="s">
        <v>426</v>
      </c>
      <c r="B1242" s="175" t="s">
        <v>38</v>
      </c>
      <c r="C1242" s="176" t="s">
        <v>39</v>
      </c>
      <c r="D1242" s="168"/>
      <c r="E1242" s="169"/>
      <c r="F1242" s="169"/>
      <c r="G1242" s="169"/>
      <c r="H1242" s="192" t="str">
        <f t="shared" si="133"/>
        <v/>
      </c>
      <c r="I1242" s="234">
        <v>3</v>
      </c>
      <c r="J1242" s="138">
        <v>2</v>
      </c>
      <c r="K1242" s="138"/>
      <c r="L1242" s="178">
        <f t="shared" si="134"/>
        <v>0</v>
      </c>
      <c r="M1242" s="235"/>
      <c r="N1242" s="138">
        <v>1</v>
      </c>
      <c r="O1242" s="195">
        <f t="shared" si="135"/>
        <v>0.33333333333333331</v>
      </c>
      <c r="P1242" s="170">
        <f t="shared" si="136"/>
        <v>3</v>
      </c>
      <c r="Q1242" s="171">
        <f t="shared" si="137"/>
        <v>2</v>
      </c>
      <c r="R1242" s="171">
        <f t="shared" si="138"/>
        <v>1</v>
      </c>
      <c r="S1242" s="187">
        <f t="shared" si="139"/>
        <v>0.33333333333333331</v>
      </c>
      <c r="T1242" s="248"/>
    </row>
    <row r="1243" spans="1:20" x14ac:dyDescent="0.2">
      <c r="A1243" s="186" t="s">
        <v>426</v>
      </c>
      <c r="B1243" s="175" t="s">
        <v>40</v>
      </c>
      <c r="C1243" s="176" t="s">
        <v>41</v>
      </c>
      <c r="D1243" s="168"/>
      <c r="E1243" s="169"/>
      <c r="F1243" s="169"/>
      <c r="G1243" s="169"/>
      <c r="H1243" s="192" t="str">
        <f t="shared" si="133"/>
        <v/>
      </c>
      <c r="I1243" s="234">
        <v>601</v>
      </c>
      <c r="J1243" s="138">
        <v>518</v>
      </c>
      <c r="K1243" s="138">
        <v>142</v>
      </c>
      <c r="L1243" s="178">
        <f t="shared" si="134"/>
        <v>0.27413127413127414</v>
      </c>
      <c r="M1243" s="235"/>
      <c r="N1243" s="138">
        <v>83</v>
      </c>
      <c r="O1243" s="195">
        <f t="shared" si="135"/>
        <v>0.13810316139767054</v>
      </c>
      <c r="P1243" s="170">
        <f t="shared" si="136"/>
        <v>601</v>
      </c>
      <c r="Q1243" s="171">
        <f t="shared" si="137"/>
        <v>518</v>
      </c>
      <c r="R1243" s="171">
        <f t="shared" si="138"/>
        <v>83</v>
      </c>
      <c r="S1243" s="187">
        <f t="shared" si="139"/>
        <v>0.13810316139767054</v>
      </c>
      <c r="T1243" s="248"/>
    </row>
    <row r="1244" spans="1:20" x14ac:dyDescent="0.2">
      <c r="A1244" s="186" t="s">
        <v>426</v>
      </c>
      <c r="B1244" s="175" t="s">
        <v>40</v>
      </c>
      <c r="C1244" s="176" t="s">
        <v>325</v>
      </c>
      <c r="D1244" s="168"/>
      <c r="E1244" s="169"/>
      <c r="F1244" s="169"/>
      <c r="G1244" s="169"/>
      <c r="H1244" s="192" t="str">
        <f t="shared" si="133"/>
        <v/>
      </c>
      <c r="I1244" s="234">
        <v>48</v>
      </c>
      <c r="J1244" s="138">
        <v>46</v>
      </c>
      <c r="K1244" s="138">
        <v>29</v>
      </c>
      <c r="L1244" s="178">
        <f t="shared" si="134"/>
        <v>0.63043478260869568</v>
      </c>
      <c r="M1244" s="235"/>
      <c r="N1244" s="138">
        <v>2</v>
      </c>
      <c r="O1244" s="195">
        <f t="shared" si="135"/>
        <v>4.1666666666666664E-2</v>
      </c>
      <c r="P1244" s="170">
        <f t="shared" si="136"/>
        <v>48</v>
      </c>
      <c r="Q1244" s="171">
        <f t="shared" si="137"/>
        <v>46</v>
      </c>
      <c r="R1244" s="171">
        <f t="shared" si="138"/>
        <v>2</v>
      </c>
      <c r="S1244" s="187">
        <f t="shared" si="139"/>
        <v>4.1666666666666664E-2</v>
      </c>
      <c r="T1244" s="248"/>
    </row>
    <row r="1245" spans="1:20" ht="29" x14ac:dyDescent="0.2">
      <c r="A1245" s="186" t="s">
        <v>426</v>
      </c>
      <c r="B1245" s="175" t="s">
        <v>40</v>
      </c>
      <c r="C1245" s="176" t="s">
        <v>43</v>
      </c>
      <c r="D1245" s="168"/>
      <c r="E1245" s="169"/>
      <c r="F1245" s="169"/>
      <c r="G1245" s="169"/>
      <c r="H1245" s="192" t="str">
        <f t="shared" si="133"/>
        <v/>
      </c>
      <c r="I1245" s="234">
        <v>409</v>
      </c>
      <c r="J1245" s="138">
        <v>352</v>
      </c>
      <c r="K1245" s="138">
        <v>74</v>
      </c>
      <c r="L1245" s="178">
        <f t="shared" si="134"/>
        <v>0.21022727272727273</v>
      </c>
      <c r="M1245" s="235"/>
      <c r="N1245" s="138">
        <v>55</v>
      </c>
      <c r="O1245" s="195">
        <f t="shared" si="135"/>
        <v>0.13513513513513514</v>
      </c>
      <c r="P1245" s="170">
        <f t="shared" si="136"/>
        <v>409</v>
      </c>
      <c r="Q1245" s="171">
        <f t="shared" si="137"/>
        <v>352</v>
      </c>
      <c r="R1245" s="171">
        <f t="shared" si="138"/>
        <v>55</v>
      </c>
      <c r="S1245" s="187">
        <f t="shared" si="139"/>
        <v>0.13513513513513514</v>
      </c>
      <c r="T1245" s="248"/>
    </row>
    <row r="1246" spans="1:20" x14ac:dyDescent="0.2">
      <c r="A1246" s="186" t="s">
        <v>426</v>
      </c>
      <c r="B1246" s="175" t="s">
        <v>40</v>
      </c>
      <c r="C1246" s="176" t="s">
        <v>44</v>
      </c>
      <c r="D1246" s="168"/>
      <c r="E1246" s="169"/>
      <c r="F1246" s="169"/>
      <c r="G1246" s="169"/>
      <c r="H1246" s="192" t="str">
        <f t="shared" si="133"/>
        <v/>
      </c>
      <c r="I1246" s="234">
        <v>682</v>
      </c>
      <c r="J1246" s="138">
        <v>640</v>
      </c>
      <c r="K1246" s="138">
        <v>94</v>
      </c>
      <c r="L1246" s="178">
        <f t="shared" si="134"/>
        <v>0.14687500000000001</v>
      </c>
      <c r="M1246" s="235"/>
      <c r="N1246" s="138">
        <v>38</v>
      </c>
      <c r="O1246" s="195">
        <f t="shared" si="135"/>
        <v>5.6047197640117993E-2</v>
      </c>
      <c r="P1246" s="170">
        <f t="shared" si="136"/>
        <v>682</v>
      </c>
      <c r="Q1246" s="171">
        <f t="shared" si="137"/>
        <v>640</v>
      </c>
      <c r="R1246" s="171">
        <f t="shared" si="138"/>
        <v>38</v>
      </c>
      <c r="S1246" s="187">
        <f t="shared" si="139"/>
        <v>5.6047197640117993E-2</v>
      </c>
      <c r="T1246" s="248"/>
    </row>
    <row r="1247" spans="1:20" x14ac:dyDescent="0.2">
      <c r="A1247" s="186" t="s">
        <v>426</v>
      </c>
      <c r="B1247" s="175" t="s">
        <v>45</v>
      </c>
      <c r="C1247" s="176" t="s">
        <v>46</v>
      </c>
      <c r="D1247" s="168"/>
      <c r="E1247" s="169"/>
      <c r="F1247" s="169"/>
      <c r="G1247" s="169"/>
      <c r="H1247" s="192" t="str">
        <f t="shared" si="133"/>
        <v/>
      </c>
      <c r="I1247" s="234">
        <v>3</v>
      </c>
      <c r="J1247" s="138">
        <v>3</v>
      </c>
      <c r="K1247" s="138"/>
      <c r="L1247" s="178">
        <f t="shared" si="134"/>
        <v>0</v>
      </c>
      <c r="M1247" s="235"/>
      <c r="N1247" s="138"/>
      <c r="O1247" s="195">
        <f t="shared" si="135"/>
        <v>0</v>
      </c>
      <c r="P1247" s="170">
        <f t="shared" si="136"/>
        <v>3</v>
      </c>
      <c r="Q1247" s="171">
        <f t="shared" si="137"/>
        <v>3</v>
      </c>
      <c r="R1247" s="171" t="str">
        <f t="shared" si="138"/>
        <v/>
      </c>
      <c r="S1247" s="187" t="str">
        <f t="shared" si="139"/>
        <v/>
      </c>
      <c r="T1247" s="248"/>
    </row>
    <row r="1248" spans="1:20" x14ac:dyDescent="0.2">
      <c r="A1248" s="186" t="s">
        <v>426</v>
      </c>
      <c r="B1248" s="175" t="s">
        <v>51</v>
      </c>
      <c r="C1248" s="176" t="s">
        <v>52</v>
      </c>
      <c r="D1248" s="168"/>
      <c r="E1248" s="169"/>
      <c r="F1248" s="169"/>
      <c r="G1248" s="169"/>
      <c r="H1248" s="192" t="str">
        <f t="shared" si="133"/>
        <v/>
      </c>
      <c r="I1248" s="234">
        <v>25</v>
      </c>
      <c r="J1248" s="138">
        <v>24</v>
      </c>
      <c r="K1248" s="138">
        <v>12</v>
      </c>
      <c r="L1248" s="178">
        <f t="shared" si="134"/>
        <v>0.5</v>
      </c>
      <c r="M1248" s="235"/>
      <c r="N1248" s="138">
        <v>1</v>
      </c>
      <c r="O1248" s="195">
        <f t="shared" si="135"/>
        <v>0.04</v>
      </c>
      <c r="P1248" s="170">
        <f t="shared" si="136"/>
        <v>25</v>
      </c>
      <c r="Q1248" s="171">
        <f t="shared" si="137"/>
        <v>24</v>
      </c>
      <c r="R1248" s="171">
        <f t="shared" si="138"/>
        <v>1</v>
      </c>
      <c r="S1248" s="187">
        <f t="shared" si="139"/>
        <v>0.04</v>
      </c>
      <c r="T1248" s="248"/>
    </row>
    <row r="1249" spans="1:20" x14ac:dyDescent="0.2">
      <c r="A1249" s="186" t="s">
        <v>426</v>
      </c>
      <c r="B1249" s="175" t="s">
        <v>53</v>
      </c>
      <c r="C1249" s="176" t="s">
        <v>54</v>
      </c>
      <c r="D1249" s="168"/>
      <c r="E1249" s="169"/>
      <c r="F1249" s="169"/>
      <c r="G1249" s="169"/>
      <c r="H1249" s="192" t="str">
        <f t="shared" si="133"/>
        <v/>
      </c>
      <c r="I1249" s="234">
        <v>181</v>
      </c>
      <c r="J1249" s="138">
        <v>168</v>
      </c>
      <c r="K1249" s="138">
        <v>39</v>
      </c>
      <c r="L1249" s="178">
        <f t="shared" si="134"/>
        <v>0.23214285714285715</v>
      </c>
      <c r="M1249" s="235"/>
      <c r="N1249" s="138">
        <v>13</v>
      </c>
      <c r="O1249" s="195">
        <f t="shared" si="135"/>
        <v>7.18232044198895E-2</v>
      </c>
      <c r="P1249" s="170">
        <f t="shared" si="136"/>
        <v>181</v>
      </c>
      <c r="Q1249" s="171">
        <f t="shared" si="137"/>
        <v>168</v>
      </c>
      <c r="R1249" s="171">
        <f t="shared" si="138"/>
        <v>13</v>
      </c>
      <c r="S1249" s="187">
        <f t="shared" si="139"/>
        <v>7.18232044198895E-2</v>
      </c>
      <c r="T1249" s="248"/>
    </row>
    <row r="1250" spans="1:20" x14ac:dyDescent="0.2">
      <c r="A1250" s="186" t="s">
        <v>426</v>
      </c>
      <c r="B1250" s="175" t="s">
        <v>55</v>
      </c>
      <c r="C1250" s="176" t="s">
        <v>56</v>
      </c>
      <c r="D1250" s="168"/>
      <c r="E1250" s="169"/>
      <c r="F1250" s="169"/>
      <c r="G1250" s="169"/>
      <c r="H1250" s="192" t="str">
        <f t="shared" si="133"/>
        <v/>
      </c>
      <c r="I1250" s="234">
        <v>354</v>
      </c>
      <c r="J1250" s="138">
        <v>273</v>
      </c>
      <c r="K1250" s="138">
        <v>94</v>
      </c>
      <c r="L1250" s="178">
        <f t="shared" si="134"/>
        <v>0.34432234432234432</v>
      </c>
      <c r="M1250" s="235">
        <v>19</v>
      </c>
      <c r="N1250" s="138">
        <v>79</v>
      </c>
      <c r="O1250" s="195">
        <f t="shared" si="135"/>
        <v>0.21293800539083557</v>
      </c>
      <c r="P1250" s="170">
        <f t="shared" si="136"/>
        <v>354</v>
      </c>
      <c r="Q1250" s="171">
        <f t="shared" si="137"/>
        <v>292</v>
      </c>
      <c r="R1250" s="171">
        <f t="shared" si="138"/>
        <v>79</v>
      </c>
      <c r="S1250" s="187">
        <f t="shared" si="139"/>
        <v>0.21293800539083557</v>
      </c>
      <c r="T1250" s="248"/>
    </row>
    <row r="1251" spans="1:20" x14ac:dyDescent="0.2">
      <c r="A1251" s="186" t="s">
        <v>426</v>
      </c>
      <c r="B1251" s="175" t="s">
        <v>59</v>
      </c>
      <c r="C1251" s="176" t="s">
        <v>266</v>
      </c>
      <c r="D1251" s="168"/>
      <c r="E1251" s="169"/>
      <c r="F1251" s="169"/>
      <c r="G1251" s="169"/>
      <c r="H1251" s="192" t="str">
        <f t="shared" si="133"/>
        <v/>
      </c>
      <c r="I1251" s="234">
        <v>1</v>
      </c>
      <c r="J1251" s="138">
        <v>1</v>
      </c>
      <c r="K1251" s="138"/>
      <c r="L1251" s="178">
        <f t="shared" si="134"/>
        <v>0</v>
      </c>
      <c r="M1251" s="235"/>
      <c r="N1251" s="138"/>
      <c r="O1251" s="195">
        <f t="shared" si="135"/>
        <v>0</v>
      </c>
      <c r="P1251" s="170">
        <f t="shared" si="136"/>
        <v>1</v>
      </c>
      <c r="Q1251" s="171">
        <f t="shared" si="137"/>
        <v>1</v>
      </c>
      <c r="R1251" s="171" t="str">
        <f t="shared" si="138"/>
        <v/>
      </c>
      <c r="S1251" s="187" t="str">
        <f t="shared" si="139"/>
        <v/>
      </c>
      <c r="T1251" s="248"/>
    </row>
    <row r="1252" spans="1:20" x14ac:dyDescent="0.2">
      <c r="A1252" s="186" t="s">
        <v>426</v>
      </c>
      <c r="B1252" s="175" t="s">
        <v>63</v>
      </c>
      <c r="C1252" s="176" t="s">
        <v>64</v>
      </c>
      <c r="D1252" s="168"/>
      <c r="E1252" s="169"/>
      <c r="F1252" s="169"/>
      <c r="G1252" s="169"/>
      <c r="H1252" s="192" t="str">
        <f t="shared" si="133"/>
        <v/>
      </c>
      <c r="I1252" s="234">
        <v>2142</v>
      </c>
      <c r="J1252" s="138">
        <v>1770</v>
      </c>
      <c r="K1252" s="138">
        <v>369</v>
      </c>
      <c r="L1252" s="178">
        <f t="shared" si="134"/>
        <v>0.20847457627118643</v>
      </c>
      <c r="M1252" s="235">
        <v>30</v>
      </c>
      <c r="N1252" s="138">
        <v>364</v>
      </c>
      <c r="O1252" s="195">
        <f t="shared" si="135"/>
        <v>0.16820702402957485</v>
      </c>
      <c r="P1252" s="170">
        <f t="shared" si="136"/>
        <v>2142</v>
      </c>
      <c r="Q1252" s="171">
        <f t="shared" si="137"/>
        <v>1800</v>
      </c>
      <c r="R1252" s="171">
        <f t="shared" si="138"/>
        <v>364</v>
      </c>
      <c r="S1252" s="187">
        <f t="shared" si="139"/>
        <v>0.16820702402957485</v>
      </c>
      <c r="T1252" s="248"/>
    </row>
    <row r="1253" spans="1:20" x14ac:dyDescent="0.2">
      <c r="A1253" s="186" t="s">
        <v>426</v>
      </c>
      <c r="B1253" s="175" t="s">
        <v>67</v>
      </c>
      <c r="C1253" s="176" t="s">
        <v>68</v>
      </c>
      <c r="D1253" s="168"/>
      <c r="E1253" s="169"/>
      <c r="F1253" s="169"/>
      <c r="G1253" s="169"/>
      <c r="H1253" s="192" t="str">
        <f t="shared" si="133"/>
        <v/>
      </c>
      <c r="I1253" s="234">
        <v>503</v>
      </c>
      <c r="J1253" s="138">
        <v>388</v>
      </c>
      <c r="K1253" s="138">
        <v>129</v>
      </c>
      <c r="L1253" s="178">
        <f t="shared" si="134"/>
        <v>0.3324742268041237</v>
      </c>
      <c r="M1253" s="235">
        <v>1</v>
      </c>
      <c r="N1253" s="138">
        <v>112</v>
      </c>
      <c r="O1253" s="195">
        <f t="shared" si="135"/>
        <v>0.22355289421157684</v>
      </c>
      <c r="P1253" s="170">
        <f t="shared" si="136"/>
        <v>503</v>
      </c>
      <c r="Q1253" s="171">
        <f t="shared" si="137"/>
        <v>389</v>
      </c>
      <c r="R1253" s="171">
        <f t="shared" si="138"/>
        <v>112</v>
      </c>
      <c r="S1253" s="187">
        <f t="shared" si="139"/>
        <v>0.22355289421157684</v>
      </c>
      <c r="T1253" s="248"/>
    </row>
    <row r="1254" spans="1:20" x14ac:dyDescent="0.2">
      <c r="A1254" s="186" t="s">
        <v>426</v>
      </c>
      <c r="B1254" s="175" t="s">
        <v>69</v>
      </c>
      <c r="C1254" s="176" t="s">
        <v>70</v>
      </c>
      <c r="D1254" s="168"/>
      <c r="E1254" s="169"/>
      <c r="F1254" s="169"/>
      <c r="G1254" s="169"/>
      <c r="H1254" s="192" t="str">
        <f t="shared" si="133"/>
        <v/>
      </c>
      <c r="I1254" s="234">
        <v>2</v>
      </c>
      <c r="J1254" s="138">
        <v>1</v>
      </c>
      <c r="K1254" s="138"/>
      <c r="L1254" s="178">
        <f t="shared" si="134"/>
        <v>0</v>
      </c>
      <c r="M1254" s="235"/>
      <c r="N1254" s="138"/>
      <c r="O1254" s="195">
        <f t="shared" si="135"/>
        <v>0</v>
      </c>
      <c r="P1254" s="170">
        <f t="shared" si="136"/>
        <v>2</v>
      </c>
      <c r="Q1254" s="171">
        <f t="shared" si="137"/>
        <v>1</v>
      </c>
      <c r="R1254" s="171" t="str">
        <f t="shared" si="138"/>
        <v/>
      </c>
      <c r="S1254" s="187" t="str">
        <f t="shared" si="139"/>
        <v/>
      </c>
      <c r="T1254" s="248"/>
    </row>
    <row r="1255" spans="1:20" x14ac:dyDescent="0.2">
      <c r="A1255" s="186" t="s">
        <v>426</v>
      </c>
      <c r="B1255" s="175" t="s">
        <v>74</v>
      </c>
      <c r="C1255" s="176" t="s">
        <v>75</v>
      </c>
      <c r="D1255" s="168"/>
      <c r="E1255" s="169"/>
      <c r="F1255" s="169"/>
      <c r="G1255" s="169"/>
      <c r="H1255" s="192" t="str">
        <f t="shared" si="133"/>
        <v/>
      </c>
      <c r="I1255" s="234">
        <v>353</v>
      </c>
      <c r="J1255" s="138">
        <v>337</v>
      </c>
      <c r="K1255" s="138">
        <v>90</v>
      </c>
      <c r="L1255" s="178">
        <f t="shared" si="134"/>
        <v>0.26706231454005935</v>
      </c>
      <c r="M1255" s="235">
        <v>110</v>
      </c>
      <c r="N1255" s="138">
        <v>16</v>
      </c>
      <c r="O1255" s="195">
        <f t="shared" si="135"/>
        <v>3.4557235421166309E-2</v>
      </c>
      <c r="P1255" s="170">
        <f t="shared" si="136"/>
        <v>353</v>
      </c>
      <c r="Q1255" s="171">
        <f t="shared" si="137"/>
        <v>447</v>
      </c>
      <c r="R1255" s="171">
        <f t="shared" si="138"/>
        <v>16</v>
      </c>
      <c r="S1255" s="187">
        <f t="shared" si="139"/>
        <v>3.4557235421166309E-2</v>
      </c>
      <c r="T1255" s="248"/>
    </row>
    <row r="1256" spans="1:20" x14ac:dyDescent="0.2">
      <c r="A1256" s="186" t="s">
        <v>426</v>
      </c>
      <c r="B1256" s="175" t="s">
        <v>76</v>
      </c>
      <c r="C1256" s="176" t="s">
        <v>77</v>
      </c>
      <c r="D1256" s="168"/>
      <c r="E1256" s="169"/>
      <c r="F1256" s="169"/>
      <c r="G1256" s="169"/>
      <c r="H1256" s="192" t="str">
        <f t="shared" si="133"/>
        <v/>
      </c>
      <c r="I1256" s="234">
        <v>2</v>
      </c>
      <c r="J1256" s="138">
        <v>2</v>
      </c>
      <c r="K1256" s="138"/>
      <c r="L1256" s="178">
        <f t="shared" si="134"/>
        <v>0</v>
      </c>
      <c r="M1256" s="235"/>
      <c r="N1256" s="138"/>
      <c r="O1256" s="195">
        <f t="shared" si="135"/>
        <v>0</v>
      </c>
      <c r="P1256" s="170">
        <f t="shared" si="136"/>
        <v>2</v>
      </c>
      <c r="Q1256" s="171">
        <f t="shared" si="137"/>
        <v>2</v>
      </c>
      <c r="R1256" s="171" t="str">
        <f t="shared" si="138"/>
        <v/>
      </c>
      <c r="S1256" s="187" t="str">
        <f t="shared" si="139"/>
        <v/>
      </c>
      <c r="T1256" s="248"/>
    </row>
    <row r="1257" spans="1:20" x14ac:dyDescent="0.2">
      <c r="A1257" s="186" t="s">
        <v>426</v>
      </c>
      <c r="B1257" s="175" t="s">
        <v>81</v>
      </c>
      <c r="C1257" s="176" t="s">
        <v>82</v>
      </c>
      <c r="D1257" s="168"/>
      <c r="E1257" s="169"/>
      <c r="F1257" s="169"/>
      <c r="G1257" s="169"/>
      <c r="H1257" s="192" t="str">
        <f t="shared" si="133"/>
        <v/>
      </c>
      <c r="I1257" s="234">
        <v>6</v>
      </c>
      <c r="J1257" s="138">
        <v>6</v>
      </c>
      <c r="K1257" s="138">
        <v>3</v>
      </c>
      <c r="L1257" s="178">
        <f t="shared" si="134"/>
        <v>0.5</v>
      </c>
      <c r="M1257" s="235"/>
      <c r="N1257" s="138"/>
      <c r="O1257" s="195">
        <f t="shared" si="135"/>
        <v>0</v>
      </c>
      <c r="P1257" s="170">
        <f t="shared" si="136"/>
        <v>6</v>
      </c>
      <c r="Q1257" s="171">
        <f t="shared" si="137"/>
        <v>6</v>
      </c>
      <c r="R1257" s="171" t="str">
        <f t="shared" si="138"/>
        <v/>
      </c>
      <c r="S1257" s="187" t="str">
        <f t="shared" si="139"/>
        <v/>
      </c>
      <c r="T1257" s="248"/>
    </row>
    <row r="1258" spans="1:20" x14ac:dyDescent="0.2">
      <c r="A1258" s="186" t="s">
        <v>426</v>
      </c>
      <c r="B1258" s="175" t="s">
        <v>530</v>
      </c>
      <c r="C1258" s="176" t="s">
        <v>87</v>
      </c>
      <c r="D1258" s="168"/>
      <c r="E1258" s="169"/>
      <c r="F1258" s="169"/>
      <c r="G1258" s="169"/>
      <c r="H1258" s="192" t="str">
        <f t="shared" si="133"/>
        <v/>
      </c>
      <c r="I1258" s="234">
        <v>47</v>
      </c>
      <c r="J1258" s="138">
        <v>47</v>
      </c>
      <c r="K1258" s="138">
        <v>12</v>
      </c>
      <c r="L1258" s="178">
        <f t="shared" si="134"/>
        <v>0.25531914893617019</v>
      </c>
      <c r="M1258" s="235"/>
      <c r="N1258" s="138"/>
      <c r="O1258" s="195">
        <f t="shared" si="135"/>
        <v>0</v>
      </c>
      <c r="P1258" s="170">
        <f t="shared" si="136"/>
        <v>47</v>
      </c>
      <c r="Q1258" s="171">
        <f t="shared" si="137"/>
        <v>47</v>
      </c>
      <c r="R1258" s="171" t="str">
        <f t="shared" si="138"/>
        <v/>
      </c>
      <c r="S1258" s="187" t="str">
        <f t="shared" si="139"/>
        <v/>
      </c>
      <c r="T1258" s="248"/>
    </row>
    <row r="1259" spans="1:20" x14ac:dyDescent="0.2">
      <c r="A1259" s="186" t="s">
        <v>426</v>
      </c>
      <c r="B1259" s="175" t="s">
        <v>90</v>
      </c>
      <c r="C1259" s="176" t="s">
        <v>94</v>
      </c>
      <c r="D1259" s="168"/>
      <c r="E1259" s="169"/>
      <c r="F1259" s="169"/>
      <c r="G1259" s="169"/>
      <c r="H1259" s="192" t="str">
        <f t="shared" si="133"/>
        <v/>
      </c>
      <c r="I1259" s="234">
        <v>6876</v>
      </c>
      <c r="J1259" s="138">
        <v>5670</v>
      </c>
      <c r="K1259" s="138">
        <v>2244</v>
      </c>
      <c r="L1259" s="178">
        <f t="shared" si="134"/>
        <v>0.39576719576719577</v>
      </c>
      <c r="M1259" s="235"/>
      <c r="N1259" s="138">
        <v>1201</v>
      </c>
      <c r="O1259" s="195">
        <f t="shared" si="135"/>
        <v>0.17479260660748072</v>
      </c>
      <c r="P1259" s="170">
        <f t="shared" si="136"/>
        <v>6876</v>
      </c>
      <c r="Q1259" s="171">
        <f t="shared" si="137"/>
        <v>5670</v>
      </c>
      <c r="R1259" s="171">
        <f t="shared" si="138"/>
        <v>1201</v>
      </c>
      <c r="S1259" s="187">
        <f t="shared" si="139"/>
        <v>0.17479260660748072</v>
      </c>
      <c r="T1259" s="248"/>
    </row>
    <row r="1260" spans="1:20" x14ac:dyDescent="0.2">
      <c r="A1260" s="186" t="s">
        <v>426</v>
      </c>
      <c r="B1260" s="175" t="s">
        <v>90</v>
      </c>
      <c r="C1260" s="176" t="s">
        <v>91</v>
      </c>
      <c r="D1260" s="168">
        <v>2</v>
      </c>
      <c r="E1260" s="169">
        <v>2</v>
      </c>
      <c r="F1260" s="169"/>
      <c r="G1260" s="169"/>
      <c r="H1260" s="192">
        <f t="shared" si="133"/>
        <v>0</v>
      </c>
      <c r="I1260" s="234">
        <v>3496</v>
      </c>
      <c r="J1260" s="138">
        <v>2666</v>
      </c>
      <c r="K1260" s="138">
        <v>1120</v>
      </c>
      <c r="L1260" s="178">
        <f t="shared" si="134"/>
        <v>0.42010502625656415</v>
      </c>
      <c r="M1260" s="235">
        <v>2</v>
      </c>
      <c r="N1260" s="138">
        <v>807</v>
      </c>
      <c r="O1260" s="195">
        <f t="shared" si="135"/>
        <v>0.23223021582733813</v>
      </c>
      <c r="P1260" s="170">
        <f t="shared" si="136"/>
        <v>3498</v>
      </c>
      <c r="Q1260" s="171">
        <f t="shared" si="137"/>
        <v>2670</v>
      </c>
      <c r="R1260" s="171">
        <f t="shared" si="138"/>
        <v>807</v>
      </c>
      <c r="S1260" s="187">
        <f t="shared" si="139"/>
        <v>0.23209663503019845</v>
      </c>
      <c r="T1260" s="248"/>
    </row>
    <row r="1261" spans="1:20" x14ac:dyDescent="0.2">
      <c r="A1261" s="186" t="s">
        <v>426</v>
      </c>
      <c r="B1261" s="175" t="s">
        <v>96</v>
      </c>
      <c r="C1261" s="176" t="s">
        <v>97</v>
      </c>
      <c r="D1261" s="168"/>
      <c r="E1261" s="169"/>
      <c r="F1261" s="169"/>
      <c r="G1261" s="169"/>
      <c r="H1261" s="192" t="str">
        <f t="shared" si="133"/>
        <v/>
      </c>
      <c r="I1261" s="234">
        <v>944</v>
      </c>
      <c r="J1261" s="138">
        <v>839</v>
      </c>
      <c r="K1261" s="138">
        <v>375</v>
      </c>
      <c r="L1261" s="178">
        <f t="shared" si="134"/>
        <v>0.44696066746126339</v>
      </c>
      <c r="M1261" s="235">
        <v>1</v>
      </c>
      <c r="N1261" s="138">
        <v>104</v>
      </c>
      <c r="O1261" s="195">
        <f t="shared" si="135"/>
        <v>0.11016949152542373</v>
      </c>
      <c r="P1261" s="170">
        <f t="shared" si="136"/>
        <v>944</v>
      </c>
      <c r="Q1261" s="171">
        <f t="shared" si="137"/>
        <v>840</v>
      </c>
      <c r="R1261" s="171">
        <f t="shared" si="138"/>
        <v>104</v>
      </c>
      <c r="S1261" s="187">
        <f t="shared" si="139"/>
        <v>0.11016949152542373</v>
      </c>
      <c r="T1261" s="248"/>
    </row>
    <row r="1262" spans="1:20" x14ac:dyDescent="0.2">
      <c r="A1262" s="186" t="s">
        <v>426</v>
      </c>
      <c r="B1262" s="175" t="s">
        <v>532</v>
      </c>
      <c r="C1262" s="176" t="s">
        <v>98</v>
      </c>
      <c r="D1262" s="168"/>
      <c r="E1262" s="169"/>
      <c r="F1262" s="169"/>
      <c r="G1262" s="169"/>
      <c r="H1262" s="192" t="str">
        <f t="shared" si="133"/>
        <v/>
      </c>
      <c r="I1262" s="234">
        <v>1016</v>
      </c>
      <c r="J1262" s="138">
        <v>731</v>
      </c>
      <c r="K1262" s="138">
        <v>275</v>
      </c>
      <c r="L1262" s="178">
        <f t="shared" si="134"/>
        <v>0.37619699042407662</v>
      </c>
      <c r="M1262" s="235">
        <v>5</v>
      </c>
      <c r="N1262" s="138">
        <v>262</v>
      </c>
      <c r="O1262" s="195">
        <f t="shared" si="135"/>
        <v>0.26252505010020039</v>
      </c>
      <c r="P1262" s="170">
        <f t="shared" si="136"/>
        <v>1016</v>
      </c>
      <c r="Q1262" s="171">
        <f t="shared" si="137"/>
        <v>736</v>
      </c>
      <c r="R1262" s="171">
        <f t="shared" si="138"/>
        <v>262</v>
      </c>
      <c r="S1262" s="187">
        <f t="shared" si="139"/>
        <v>0.26252505010020039</v>
      </c>
      <c r="T1262" s="248"/>
    </row>
    <row r="1263" spans="1:20" x14ac:dyDescent="0.2">
      <c r="A1263" s="186" t="s">
        <v>426</v>
      </c>
      <c r="B1263" s="175" t="s">
        <v>99</v>
      </c>
      <c r="C1263" s="176" t="s">
        <v>100</v>
      </c>
      <c r="D1263" s="168"/>
      <c r="E1263" s="169"/>
      <c r="F1263" s="169"/>
      <c r="G1263" s="169"/>
      <c r="H1263" s="192" t="str">
        <f t="shared" si="133"/>
        <v/>
      </c>
      <c r="I1263" s="234">
        <v>578</v>
      </c>
      <c r="J1263" s="138">
        <v>317</v>
      </c>
      <c r="K1263" s="138">
        <v>49</v>
      </c>
      <c r="L1263" s="178">
        <f t="shared" si="134"/>
        <v>0.15457413249211358</v>
      </c>
      <c r="M1263" s="235">
        <v>29</v>
      </c>
      <c r="N1263" s="138">
        <v>239</v>
      </c>
      <c r="O1263" s="195">
        <f t="shared" si="135"/>
        <v>0.40854700854700854</v>
      </c>
      <c r="P1263" s="170">
        <f t="shared" si="136"/>
        <v>578</v>
      </c>
      <c r="Q1263" s="171">
        <f t="shared" si="137"/>
        <v>346</v>
      </c>
      <c r="R1263" s="171">
        <f t="shared" si="138"/>
        <v>239</v>
      </c>
      <c r="S1263" s="187">
        <f t="shared" si="139"/>
        <v>0.40854700854700854</v>
      </c>
      <c r="T1263" s="248"/>
    </row>
    <row r="1264" spans="1:20" x14ac:dyDescent="0.2">
      <c r="A1264" s="186" t="s">
        <v>426</v>
      </c>
      <c r="B1264" s="175" t="s">
        <v>101</v>
      </c>
      <c r="C1264" s="176" t="s">
        <v>102</v>
      </c>
      <c r="D1264" s="168"/>
      <c r="E1264" s="169"/>
      <c r="F1264" s="169"/>
      <c r="G1264" s="169"/>
      <c r="H1264" s="192" t="str">
        <f t="shared" si="133"/>
        <v/>
      </c>
      <c r="I1264" s="234">
        <v>394</v>
      </c>
      <c r="J1264" s="138">
        <v>386</v>
      </c>
      <c r="K1264" s="138">
        <v>256</v>
      </c>
      <c r="L1264" s="178">
        <f t="shared" si="134"/>
        <v>0.66321243523316065</v>
      </c>
      <c r="M1264" s="235">
        <v>3</v>
      </c>
      <c r="N1264" s="138">
        <v>6</v>
      </c>
      <c r="O1264" s="195">
        <f t="shared" si="135"/>
        <v>1.5189873417721518E-2</v>
      </c>
      <c r="P1264" s="170">
        <f t="shared" si="136"/>
        <v>394</v>
      </c>
      <c r="Q1264" s="171">
        <f t="shared" si="137"/>
        <v>389</v>
      </c>
      <c r="R1264" s="171">
        <f t="shared" si="138"/>
        <v>6</v>
      </c>
      <c r="S1264" s="187">
        <f t="shared" si="139"/>
        <v>1.5189873417721518E-2</v>
      </c>
      <c r="T1264" s="248"/>
    </row>
    <row r="1265" spans="1:20" x14ac:dyDescent="0.2">
      <c r="A1265" s="186" t="s">
        <v>426</v>
      </c>
      <c r="B1265" s="175" t="s">
        <v>103</v>
      </c>
      <c r="C1265" s="176" t="s">
        <v>104</v>
      </c>
      <c r="D1265" s="168"/>
      <c r="E1265" s="169"/>
      <c r="F1265" s="169"/>
      <c r="G1265" s="169"/>
      <c r="H1265" s="192" t="str">
        <f t="shared" si="133"/>
        <v/>
      </c>
      <c r="I1265" s="234">
        <v>999</v>
      </c>
      <c r="J1265" s="138">
        <v>961</v>
      </c>
      <c r="K1265" s="138">
        <v>230</v>
      </c>
      <c r="L1265" s="178">
        <f t="shared" si="134"/>
        <v>0.23933402705515089</v>
      </c>
      <c r="M1265" s="235">
        <v>138</v>
      </c>
      <c r="N1265" s="138">
        <v>33</v>
      </c>
      <c r="O1265" s="195">
        <f t="shared" si="135"/>
        <v>2.9151943462897525E-2</v>
      </c>
      <c r="P1265" s="170">
        <f t="shared" si="136"/>
        <v>999</v>
      </c>
      <c r="Q1265" s="171">
        <f t="shared" si="137"/>
        <v>1099</v>
      </c>
      <c r="R1265" s="171">
        <f t="shared" si="138"/>
        <v>33</v>
      </c>
      <c r="S1265" s="187">
        <f t="shared" si="139"/>
        <v>2.9151943462897525E-2</v>
      </c>
      <c r="T1265" s="248"/>
    </row>
    <row r="1266" spans="1:20" x14ac:dyDescent="0.2">
      <c r="A1266" s="186" t="s">
        <v>426</v>
      </c>
      <c r="B1266" s="175" t="s">
        <v>108</v>
      </c>
      <c r="C1266" s="176" t="s">
        <v>109</v>
      </c>
      <c r="D1266" s="168">
        <v>1</v>
      </c>
      <c r="E1266" s="169">
        <v>1</v>
      </c>
      <c r="F1266" s="169"/>
      <c r="G1266" s="169"/>
      <c r="H1266" s="192">
        <f t="shared" si="133"/>
        <v>0</v>
      </c>
      <c r="I1266" s="234">
        <v>131</v>
      </c>
      <c r="J1266" s="138">
        <v>98</v>
      </c>
      <c r="K1266" s="138">
        <v>11</v>
      </c>
      <c r="L1266" s="178">
        <f t="shared" si="134"/>
        <v>0.11224489795918367</v>
      </c>
      <c r="M1266" s="235"/>
      <c r="N1266" s="138">
        <v>30</v>
      </c>
      <c r="O1266" s="195">
        <f t="shared" si="135"/>
        <v>0.234375</v>
      </c>
      <c r="P1266" s="170">
        <f t="shared" si="136"/>
        <v>132</v>
      </c>
      <c r="Q1266" s="171">
        <f t="shared" si="137"/>
        <v>99</v>
      </c>
      <c r="R1266" s="171">
        <f t="shared" si="138"/>
        <v>30</v>
      </c>
      <c r="S1266" s="187">
        <f t="shared" si="139"/>
        <v>0.23255813953488372</v>
      </c>
      <c r="T1266" s="248"/>
    </row>
    <row r="1267" spans="1:20" x14ac:dyDescent="0.2">
      <c r="A1267" s="186" t="s">
        <v>426</v>
      </c>
      <c r="B1267" s="175" t="s">
        <v>110</v>
      </c>
      <c r="C1267" s="176" t="s">
        <v>111</v>
      </c>
      <c r="D1267" s="168"/>
      <c r="E1267" s="169"/>
      <c r="F1267" s="169"/>
      <c r="G1267" s="169"/>
      <c r="H1267" s="192" t="str">
        <f t="shared" si="133"/>
        <v/>
      </c>
      <c r="I1267" s="234">
        <v>1566</v>
      </c>
      <c r="J1267" s="138">
        <v>1329</v>
      </c>
      <c r="K1267" s="138">
        <v>435</v>
      </c>
      <c r="L1267" s="178">
        <f t="shared" si="134"/>
        <v>0.32731376975169302</v>
      </c>
      <c r="M1267" s="235">
        <v>80</v>
      </c>
      <c r="N1267" s="138">
        <v>237</v>
      </c>
      <c r="O1267" s="195">
        <f t="shared" si="135"/>
        <v>0.14398541919805588</v>
      </c>
      <c r="P1267" s="170">
        <f t="shared" si="136"/>
        <v>1566</v>
      </c>
      <c r="Q1267" s="171">
        <f t="shared" si="137"/>
        <v>1409</v>
      </c>
      <c r="R1267" s="171">
        <f t="shared" si="138"/>
        <v>237</v>
      </c>
      <c r="S1267" s="187">
        <f t="shared" si="139"/>
        <v>0.14398541919805588</v>
      </c>
      <c r="T1267" s="248"/>
    </row>
    <row r="1268" spans="1:20" x14ac:dyDescent="0.2">
      <c r="A1268" s="186" t="s">
        <v>426</v>
      </c>
      <c r="B1268" s="175" t="s">
        <v>112</v>
      </c>
      <c r="C1268" s="176" t="s">
        <v>113</v>
      </c>
      <c r="D1268" s="168"/>
      <c r="E1268" s="169"/>
      <c r="F1268" s="169"/>
      <c r="G1268" s="169"/>
      <c r="H1268" s="192" t="str">
        <f t="shared" si="133"/>
        <v/>
      </c>
      <c r="I1268" s="234">
        <v>1619</v>
      </c>
      <c r="J1268" s="138">
        <v>1454</v>
      </c>
      <c r="K1268" s="138">
        <v>532</v>
      </c>
      <c r="L1268" s="178">
        <f t="shared" si="134"/>
        <v>0.36588720770288857</v>
      </c>
      <c r="M1268" s="235">
        <v>1</v>
      </c>
      <c r="N1268" s="138">
        <v>159</v>
      </c>
      <c r="O1268" s="195">
        <f t="shared" si="135"/>
        <v>9.8513011152416355E-2</v>
      </c>
      <c r="P1268" s="170">
        <f t="shared" si="136"/>
        <v>1619</v>
      </c>
      <c r="Q1268" s="171">
        <f t="shared" si="137"/>
        <v>1455</v>
      </c>
      <c r="R1268" s="171">
        <f t="shared" si="138"/>
        <v>159</v>
      </c>
      <c r="S1268" s="187">
        <f t="shared" si="139"/>
        <v>9.8513011152416355E-2</v>
      </c>
      <c r="T1268" s="248"/>
    </row>
    <row r="1269" spans="1:20" x14ac:dyDescent="0.2">
      <c r="A1269" s="186" t="s">
        <v>426</v>
      </c>
      <c r="B1269" s="175" t="s">
        <v>112</v>
      </c>
      <c r="C1269" s="176" t="s">
        <v>549</v>
      </c>
      <c r="D1269" s="168"/>
      <c r="E1269" s="169"/>
      <c r="F1269" s="169"/>
      <c r="G1269" s="169"/>
      <c r="H1269" s="192" t="str">
        <f t="shared" si="133"/>
        <v/>
      </c>
      <c r="I1269" s="234">
        <v>1252</v>
      </c>
      <c r="J1269" s="138">
        <v>1189</v>
      </c>
      <c r="K1269" s="138">
        <v>483</v>
      </c>
      <c r="L1269" s="178">
        <f t="shared" si="134"/>
        <v>0.4062237174095879</v>
      </c>
      <c r="M1269" s="235"/>
      <c r="N1269" s="138">
        <v>63</v>
      </c>
      <c r="O1269" s="195">
        <f t="shared" si="135"/>
        <v>5.0319488817891375E-2</v>
      </c>
      <c r="P1269" s="170">
        <f t="shared" si="136"/>
        <v>1252</v>
      </c>
      <c r="Q1269" s="171">
        <f t="shared" si="137"/>
        <v>1189</v>
      </c>
      <c r="R1269" s="171">
        <f t="shared" si="138"/>
        <v>63</v>
      </c>
      <c r="S1269" s="187">
        <f t="shared" si="139"/>
        <v>5.0319488817891375E-2</v>
      </c>
      <c r="T1269" s="248"/>
    </row>
    <row r="1270" spans="1:20" x14ac:dyDescent="0.2">
      <c r="A1270" s="186" t="s">
        <v>426</v>
      </c>
      <c r="B1270" s="175" t="s">
        <v>114</v>
      </c>
      <c r="C1270" s="176" t="s">
        <v>115</v>
      </c>
      <c r="D1270" s="168"/>
      <c r="E1270" s="169"/>
      <c r="F1270" s="169"/>
      <c r="G1270" s="169"/>
      <c r="H1270" s="192" t="str">
        <f t="shared" si="133"/>
        <v/>
      </c>
      <c r="I1270" s="234">
        <v>844</v>
      </c>
      <c r="J1270" s="138">
        <v>610</v>
      </c>
      <c r="K1270" s="138">
        <v>99</v>
      </c>
      <c r="L1270" s="178">
        <f t="shared" si="134"/>
        <v>0.16229508196721312</v>
      </c>
      <c r="M1270" s="235">
        <v>8</v>
      </c>
      <c r="N1270" s="138">
        <v>228</v>
      </c>
      <c r="O1270" s="195">
        <f t="shared" si="135"/>
        <v>0.26950354609929078</v>
      </c>
      <c r="P1270" s="170">
        <f t="shared" si="136"/>
        <v>844</v>
      </c>
      <c r="Q1270" s="171">
        <f t="shared" si="137"/>
        <v>618</v>
      </c>
      <c r="R1270" s="171">
        <f t="shared" si="138"/>
        <v>228</v>
      </c>
      <c r="S1270" s="187">
        <f t="shared" si="139"/>
        <v>0.26950354609929078</v>
      </c>
      <c r="T1270" s="248"/>
    </row>
    <row r="1271" spans="1:20" x14ac:dyDescent="0.2">
      <c r="A1271" s="186" t="s">
        <v>426</v>
      </c>
      <c r="B1271" s="175" t="s">
        <v>119</v>
      </c>
      <c r="C1271" s="176" t="s">
        <v>119</v>
      </c>
      <c r="D1271" s="168"/>
      <c r="E1271" s="169"/>
      <c r="F1271" s="169"/>
      <c r="G1271" s="169"/>
      <c r="H1271" s="192" t="str">
        <f t="shared" si="133"/>
        <v/>
      </c>
      <c r="I1271" s="234">
        <v>585</v>
      </c>
      <c r="J1271" s="138">
        <v>543</v>
      </c>
      <c r="K1271" s="138">
        <v>359</v>
      </c>
      <c r="L1271" s="178">
        <f t="shared" si="134"/>
        <v>0.66114180478821361</v>
      </c>
      <c r="M1271" s="235">
        <v>21</v>
      </c>
      <c r="N1271" s="138">
        <v>41</v>
      </c>
      <c r="O1271" s="195">
        <f t="shared" si="135"/>
        <v>6.7768595041322308E-2</v>
      </c>
      <c r="P1271" s="170">
        <f t="shared" si="136"/>
        <v>585</v>
      </c>
      <c r="Q1271" s="171">
        <f t="shared" si="137"/>
        <v>564</v>
      </c>
      <c r="R1271" s="171">
        <f t="shared" si="138"/>
        <v>41</v>
      </c>
      <c r="S1271" s="187">
        <f t="shared" si="139"/>
        <v>6.7768595041322308E-2</v>
      </c>
      <c r="T1271" s="248"/>
    </row>
    <row r="1272" spans="1:20" x14ac:dyDescent="0.2">
      <c r="A1272" s="186" t="s">
        <v>426</v>
      </c>
      <c r="B1272" s="175" t="s">
        <v>353</v>
      </c>
      <c r="C1272" s="176" t="s">
        <v>354</v>
      </c>
      <c r="D1272" s="168"/>
      <c r="E1272" s="169"/>
      <c r="F1272" s="169"/>
      <c r="G1272" s="169"/>
      <c r="H1272" s="192" t="str">
        <f t="shared" si="133"/>
        <v/>
      </c>
      <c r="I1272" s="234">
        <v>1</v>
      </c>
      <c r="J1272" s="138">
        <v>1</v>
      </c>
      <c r="K1272" s="138"/>
      <c r="L1272" s="178">
        <f t="shared" si="134"/>
        <v>0</v>
      </c>
      <c r="M1272" s="235"/>
      <c r="N1272" s="138"/>
      <c r="O1272" s="195">
        <f t="shared" si="135"/>
        <v>0</v>
      </c>
      <c r="P1272" s="170">
        <f t="shared" si="136"/>
        <v>1</v>
      </c>
      <c r="Q1272" s="171">
        <f t="shared" si="137"/>
        <v>1</v>
      </c>
      <c r="R1272" s="171" t="str">
        <f t="shared" si="138"/>
        <v/>
      </c>
      <c r="S1272" s="187" t="str">
        <f t="shared" si="139"/>
        <v/>
      </c>
      <c r="T1272" s="248"/>
    </row>
    <row r="1273" spans="1:20" x14ac:dyDescent="0.2">
      <c r="A1273" s="186" t="s">
        <v>426</v>
      </c>
      <c r="B1273" s="175" t="s">
        <v>120</v>
      </c>
      <c r="C1273" s="176" t="s">
        <v>121</v>
      </c>
      <c r="D1273" s="168"/>
      <c r="E1273" s="169"/>
      <c r="F1273" s="169"/>
      <c r="G1273" s="169"/>
      <c r="H1273" s="192" t="str">
        <f t="shared" si="133"/>
        <v/>
      </c>
      <c r="I1273" s="234">
        <v>706</v>
      </c>
      <c r="J1273" s="138">
        <v>556</v>
      </c>
      <c r="K1273" s="138">
        <v>272</v>
      </c>
      <c r="L1273" s="178">
        <f t="shared" si="134"/>
        <v>0.48920863309352519</v>
      </c>
      <c r="M1273" s="235">
        <v>29</v>
      </c>
      <c r="N1273" s="138">
        <v>148</v>
      </c>
      <c r="O1273" s="195">
        <f t="shared" si="135"/>
        <v>0.20190995907230561</v>
      </c>
      <c r="P1273" s="170">
        <f t="shared" si="136"/>
        <v>706</v>
      </c>
      <c r="Q1273" s="171">
        <f t="shared" si="137"/>
        <v>585</v>
      </c>
      <c r="R1273" s="171">
        <f t="shared" si="138"/>
        <v>148</v>
      </c>
      <c r="S1273" s="187">
        <f t="shared" si="139"/>
        <v>0.20190995907230561</v>
      </c>
      <c r="T1273" s="248"/>
    </row>
    <row r="1274" spans="1:20" x14ac:dyDescent="0.2">
      <c r="A1274" s="186" t="s">
        <v>426</v>
      </c>
      <c r="B1274" s="175" t="s">
        <v>123</v>
      </c>
      <c r="C1274" s="176" t="s">
        <v>124</v>
      </c>
      <c r="D1274" s="168"/>
      <c r="E1274" s="169"/>
      <c r="F1274" s="169"/>
      <c r="G1274" s="169"/>
      <c r="H1274" s="192" t="str">
        <f t="shared" si="133"/>
        <v/>
      </c>
      <c r="I1274" s="234">
        <v>34</v>
      </c>
      <c r="J1274" s="138">
        <v>30</v>
      </c>
      <c r="K1274" s="138">
        <v>8</v>
      </c>
      <c r="L1274" s="178">
        <f t="shared" si="134"/>
        <v>0.26666666666666666</v>
      </c>
      <c r="M1274" s="235"/>
      <c r="N1274" s="138">
        <v>4</v>
      </c>
      <c r="O1274" s="195">
        <f t="shared" si="135"/>
        <v>0.11764705882352941</v>
      </c>
      <c r="P1274" s="170">
        <f t="shared" si="136"/>
        <v>34</v>
      </c>
      <c r="Q1274" s="171">
        <f t="shared" si="137"/>
        <v>30</v>
      </c>
      <c r="R1274" s="171">
        <f t="shared" si="138"/>
        <v>4</v>
      </c>
      <c r="S1274" s="187">
        <f t="shared" si="139"/>
        <v>0.11764705882352941</v>
      </c>
      <c r="T1274" s="248"/>
    </row>
    <row r="1275" spans="1:20" x14ac:dyDescent="0.2">
      <c r="A1275" s="186" t="s">
        <v>426</v>
      </c>
      <c r="B1275" s="175" t="s">
        <v>127</v>
      </c>
      <c r="C1275" s="176" t="s">
        <v>286</v>
      </c>
      <c r="D1275" s="168"/>
      <c r="E1275" s="169"/>
      <c r="F1275" s="169"/>
      <c r="G1275" s="169"/>
      <c r="H1275" s="192" t="str">
        <f t="shared" si="133"/>
        <v/>
      </c>
      <c r="I1275" s="234">
        <v>1</v>
      </c>
      <c r="J1275" s="138">
        <v>1</v>
      </c>
      <c r="K1275" s="138">
        <v>1</v>
      </c>
      <c r="L1275" s="178">
        <f t="shared" si="134"/>
        <v>1</v>
      </c>
      <c r="M1275" s="235"/>
      <c r="N1275" s="138"/>
      <c r="O1275" s="195">
        <f t="shared" si="135"/>
        <v>0</v>
      </c>
      <c r="P1275" s="170">
        <f t="shared" si="136"/>
        <v>1</v>
      </c>
      <c r="Q1275" s="171">
        <f t="shared" si="137"/>
        <v>1</v>
      </c>
      <c r="R1275" s="171" t="str">
        <f t="shared" si="138"/>
        <v/>
      </c>
      <c r="S1275" s="187" t="str">
        <f t="shared" si="139"/>
        <v/>
      </c>
      <c r="T1275" s="248"/>
    </row>
    <row r="1276" spans="1:20" x14ac:dyDescent="0.2">
      <c r="A1276" s="186" t="s">
        <v>426</v>
      </c>
      <c r="B1276" s="175" t="s">
        <v>128</v>
      </c>
      <c r="C1276" s="176" t="s">
        <v>129</v>
      </c>
      <c r="D1276" s="168"/>
      <c r="E1276" s="169"/>
      <c r="F1276" s="169"/>
      <c r="G1276" s="169"/>
      <c r="H1276" s="192" t="str">
        <f t="shared" si="133"/>
        <v/>
      </c>
      <c r="I1276" s="234">
        <v>18</v>
      </c>
      <c r="J1276" s="138">
        <v>18</v>
      </c>
      <c r="K1276" s="138">
        <v>12</v>
      </c>
      <c r="L1276" s="178">
        <f t="shared" si="134"/>
        <v>0.66666666666666663</v>
      </c>
      <c r="M1276" s="235"/>
      <c r="N1276" s="138"/>
      <c r="O1276" s="195">
        <f t="shared" si="135"/>
        <v>0</v>
      </c>
      <c r="P1276" s="170">
        <f t="shared" si="136"/>
        <v>18</v>
      </c>
      <c r="Q1276" s="171">
        <f t="shared" si="137"/>
        <v>18</v>
      </c>
      <c r="R1276" s="171" t="str">
        <f t="shared" si="138"/>
        <v/>
      </c>
      <c r="S1276" s="187" t="str">
        <f t="shared" si="139"/>
        <v/>
      </c>
      <c r="T1276" s="248"/>
    </row>
    <row r="1277" spans="1:20" x14ac:dyDescent="0.2">
      <c r="A1277" s="186" t="s">
        <v>426</v>
      </c>
      <c r="B1277" s="175" t="s">
        <v>481</v>
      </c>
      <c r="C1277" s="176" t="s">
        <v>130</v>
      </c>
      <c r="D1277" s="168"/>
      <c r="E1277" s="169"/>
      <c r="F1277" s="169"/>
      <c r="G1277" s="169"/>
      <c r="H1277" s="192" t="str">
        <f t="shared" si="133"/>
        <v/>
      </c>
      <c r="I1277" s="234">
        <v>34</v>
      </c>
      <c r="J1277" s="138">
        <v>34</v>
      </c>
      <c r="K1277" s="138">
        <v>28</v>
      </c>
      <c r="L1277" s="178">
        <f t="shared" si="134"/>
        <v>0.82352941176470584</v>
      </c>
      <c r="M1277" s="235"/>
      <c r="N1277" s="138"/>
      <c r="O1277" s="195">
        <f t="shared" si="135"/>
        <v>0</v>
      </c>
      <c r="P1277" s="170">
        <f t="shared" si="136"/>
        <v>34</v>
      </c>
      <c r="Q1277" s="171">
        <f t="shared" si="137"/>
        <v>34</v>
      </c>
      <c r="R1277" s="171" t="str">
        <f t="shared" si="138"/>
        <v/>
      </c>
      <c r="S1277" s="187" t="str">
        <f t="shared" si="139"/>
        <v/>
      </c>
      <c r="T1277" s="248"/>
    </row>
    <row r="1278" spans="1:20" x14ac:dyDescent="0.2">
      <c r="A1278" s="186" t="s">
        <v>426</v>
      </c>
      <c r="B1278" s="175" t="s">
        <v>375</v>
      </c>
      <c r="C1278" s="176" t="s">
        <v>376</v>
      </c>
      <c r="D1278" s="168"/>
      <c r="E1278" s="169"/>
      <c r="F1278" s="169"/>
      <c r="G1278" s="169"/>
      <c r="H1278" s="192" t="str">
        <f t="shared" si="133"/>
        <v/>
      </c>
      <c r="I1278" s="234">
        <v>103</v>
      </c>
      <c r="J1278" s="138">
        <v>103</v>
      </c>
      <c r="K1278" s="138">
        <v>31</v>
      </c>
      <c r="L1278" s="178">
        <f t="shared" si="134"/>
        <v>0.30097087378640774</v>
      </c>
      <c r="M1278" s="235">
        <v>0</v>
      </c>
      <c r="N1278" s="138"/>
      <c r="O1278" s="195">
        <f t="shared" si="135"/>
        <v>0</v>
      </c>
      <c r="P1278" s="170">
        <f t="shared" si="136"/>
        <v>103</v>
      </c>
      <c r="Q1278" s="171">
        <f t="shared" si="137"/>
        <v>103</v>
      </c>
      <c r="R1278" s="171" t="str">
        <f t="shared" si="138"/>
        <v/>
      </c>
      <c r="S1278" s="187" t="str">
        <f t="shared" si="139"/>
        <v/>
      </c>
      <c r="T1278" s="248"/>
    </row>
    <row r="1279" spans="1:20" x14ac:dyDescent="0.2">
      <c r="A1279" s="186" t="s">
        <v>426</v>
      </c>
      <c r="B1279" s="175" t="s">
        <v>131</v>
      </c>
      <c r="C1279" s="176" t="s">
        <v>132</v>
      </c>
      <c r="D1279" s="168"/>
      <c r="E1279" s="169"/>
      <c r="F1279" s="169"/>
      <c r="G1279" s="169"/>
      <c r="H1279" s="192" t="str">
        <f t="shared" si="133"/>
        <v/>
      </c>
      <c r="I1279" s="234">
        <v>462</v>
      </c>
      <c r="J1279" s="138">
        <v>414</v>
      </c>
      <c r="K1279" s="138">
        <v>96</v>
      </c>
      <c r="L1279" s="178">
        <f t="shared" si="134"/>
        <v>0.2318840579710145</v>
      </c>
      <c r="M1279" s="235"/>
      <c r="N1279" s="138">
        <v>42</v>
      </c>
      <c r="O1279" s="195">
        <f t="shared" si="135"/>
        <v>9.2105263157894732E-2</v>
      </c>
      <c r="P1279" s="170">
        <f t="shared" si="136"/>
        <v>462</v>
      </c>
      <c r="Q1279" s="171">
        <f t="shared" si="137"/>
        <v>414</v>
      </c>
      <c r="R1279" s="171">
        <f t="shared" si="138"/>
        <v>42</v>
      </c>
      <c r="S1279" s="187">
        <f t="shared" si="139"/>
        <v>9.2105263157894732E-2</v>
      </c>
      <c r="T1279" s="248"/>
    </row>
    <row r="1280" spans="1:20" x14ac:dyDescent="0.2">
      <c r="A1280" s="186" t="s">
        <v>426</v>
      </c>
      <c r="B1280" s="175" t="s">
        <v>142</v>
      </c>
      <c r="C1280" s="176" t="s">
        <v>143</v>
      </c>
      <c r="D1280" s="168"/>
      <c r="E1280" s="169"/>
      <c r="F1280" s="169"/>
      <c r="G1280" s="169"/>
      <c r="H1280" s="192" t="str">
        <f t="shared" si="133"/>
        <v/>
      </c>
      <c r="I1280" s="234">
        <v>33</v>
      </c>
      <c r="J1280" s="138">
        <v>33</v>
      </c>
      <c r="K1280" s="138">
        <v>6</v>
      </c>
      <c r="L1280" s="178">
        <f t="shared" si="134"/>
        <v>0.18181818181818182</v>
      </c>
      <c r="M1280" s="235"/>
      <c r="N1280" s="138"/>
      <c r="O1280" s="195">
        <f t="shared" si="135"/>
        <v>0</v>
      </c>
      <c r="P1280" s="170">
        <f t="shared" si="136"/>
        <v>33</v>
      </c>
      <c r="Q1280" s="171">
        <f t="shared" si="137"/>
        <v>33</v>
      </c>
      <c r="R1280" s="171" t="str">
        <f t="shared" si="138"/>
        <v/>
      </c>
      <c r="S1280" s="187" t="str">
        <f t="shared" si="139"/>
        <v/>
      </c>
      <c r="T1280" s="248"/>
    </row>
    <row r="1281" spans="1:20" x14ac:dyDescent="0.2">
      <c r="A1281" s="186" t="s">
        <v>426</v>
      </c>
      <c r="B1281" s="175" t="s">
        <v>145</v>
      </c>
      <c r="C1281" s="176" t="s">
        <v>146</v>
      </c>
      <c r="D1281" s="168"/>
      <c r="E1281" s="169"/>
      <c r="F1281" s="169"/>
      <c r="G1281" s="169"/>
      <c r="H1281" s="192" t="str">
        <f t="shared" si="133"/>
        <v/>
      </c>
      <c r="I1281" s="234">
        <v>777</v>
      </c>
      <c r="J1281" s="138">
        <v>411</v>
      </c>
      <c r="K1281" s="138">
        <v>37</v>
      </c>
      <c r="L1281" s="178">
        <f t="shared" si="134"/>
        <v>9.002433090024331E-2</v>
      </c>
      <c r="M1281" s="235">
        <v>23</v>
      </c>
      <c r="N1281" s="138">
        <v>363</v>
      </c>
      <c r="O1281" s="195">
        <f t="shared" si="135"/>
        <v>0.45545796737766625</v>
      </c>
      <c r="P1281" s="170">
        <f t="shared" si="136"/>
        <v>777</v>
      </c>
      <c r="Q1281" s="171">
        <f t="shared" si="137"/>
        <v>434</v>
      </c>
      <c r="R1281" s="171">
        <f t="shared" si="138"/>
        <v>363</v>
      </c>
      <c r="S1281" s="187">
        <f t="shared" si="139"/>
        <v>0.45545796737766625</v>
      </c>
      <c r="T1281" s="248"/>
    </row>
    <row r="1282" spans="1:20" x14ac:dyDescent="0.2">
      <c r="A1282" s="186" t="s">
        <v>426</v>
      </c>
      <c r="B1282" s="175" t="s">
        <v>548</v>
      </c>
      <c r="C1282" s="176" t="s">
        <v>71</v>
      </c>
      <c r="D1282" s="168">
        <v>1</v>
      </c>
      <c r="E1282" s="169">
        <v>1</v>
      </c>
      <c r="F1282" s="169"/>
      <c r="G1282" s="169"/>
      <c r="H1282" s="192">
        <f t="shared" ref="H1282:H1345" si="140">IF((E1282+G1282)&lt;&gt;0,G1282/(E1282+G1282),"")</f>
        <v>0</v>
      </c>
      <c r="I1282" s="234">
        <v>552</v>
      </c>
      <c r="J1282" s="138">
        <v>488</v>
      </c>
      <c r="K1282" s="138">
        <v>309</v>
      </c>
      <c r="L1282" s="178">
        <f t="shared" ref="L1282:L1345" si="141">IF(J1282&lt;&gt;0,K1282/J1282,"")</f>
        <v>0.63319672131147542</v>
      </c>
      <c r="M1282" s="235">
        <v>467</v>
      </c>
      <c r="N1282" s="138">
        <v>62</v>
      </c>
      <c r="O1282" s="195">
        <f t="shared" ref="O1282:O1345" si="142">IF((J1282+M1282+N1282)&lt;&gt;0,N1282/(J1282+M1282+N1282),"")</f>
        <v>6.0963618485742381E-2</v>
      </c>
      <c r="P1282" s="170">
        <f t="shared" ref="P1282:P1345" si="143">IF(SUM(D1282,I1282)&gt;0,SUM(D1282,I1282),"")</f>
        <v>553</v>
      </c>
      <c r="Q1282" s="171">
        <f t="shared" ref="Q1282:Q1345" si="144">IF(SUM(E1282,J1282, M1282)&gt;0,SUM(E1282,J1282, M1282),"")</f>
        <v>956</v>
      </c>
      <c r="R1282" s="171">
        <f t="shared" ref="R1282:R1345" si="145">IF(SUM(G1282,N1282)&gt;0,SUM(G1282,N1282),"")</f>
        <v>62</v>
      </c>
      <c r="S1282" s="187">
        <f t="shared" ref="S1282:S1345" si="146">IFERROR(IF((Q1282+R1282)&lt;&gt;0,R1282/(Q1282+R1282),""),"")</f>
        <v>6.0903732809430254E-2</v>
      </c>
      <c r="T1282" s="248"/>
    </row>
    <row r="1283" spans="1:20" x14ac:dyDescent="0.2">
      <c r="A1283" s="186" t="s">
        <v>426</v>
      </c>
      <c r="B1283" s="175" t="s">
        <v>151</v>
      </c>
      <c r="C1283" s="176" t="s">
        <v>152</v>
      </c>
      <c r="D1283" s="168"/>
      <c r="E1283" s="169"/>
      <c r="F1283" s="169"/>
      <c r="G1283" s="169"/>
      <c r="H1283" s="192" t="str">
        <f t="shared" si="140"/>
        <v/>
      </c>
      <c r="I1283" s="234">
        <v>496</v>
      </c>
      <c r="J1283" s="138">
        <v>354</v>
      </c>
      <c r="K1283" s="138">
        <v>119</v>
      </c>
      <c r="L1283" s="178">
        <f t="shared" si="141"/>
        <v>0.33615819209039549</v>
      </c>
      <c r="M1283" s="235">
        <v>77</v>
      </c>
      <c r="N1283" s="138">
        <v>140</v>
      </c>
      <c r="O1283" s="195">
        <f t="shared" si="142"/>
        <v>0.24518388791593695</v>
      </c>
      <c r="P1283" s="170">
        <f t="shared" si="143"/>
        <v>496</v>
      </c>
      <c r="Q1283" s="171">
        <f t="shared" si="144"/>
        <v>431</v>
      </c>
      <c r="R1283" s="171">
        <f t="shared" si="145"/>
        <v>140</v>
      </c>
      <c r="S1283" s="187">
        <f t="shared" si="146"/>
        <v>0.24518388791593695</v>
      </c>
      <c r="T1283" s="248"/>
    </row>
    <row r="1284" spans="1:20" x14ac:dyDescent="0.2">
      <c r="A1284" s="186" t="s">
        <v>426</v>
      </c>
      <c r="B1284" s="175" t="s">
        <v>154</v>
      </c>
      <c r="C1284" s="176" t="s">
        <v>299</v>
      </c>
      <c r="D1284" s="168"/>
      <c r="E1284" s="169"/>
      <c r="F1284" s="169"/>
      <c r="G1284" s="169"/>
      <c r="H1284" s="192" t="str">
        <f t="shared" si="140"/>
        <v/>
      </c>
      <c r="I1284" s="234">
        <v>10</v>
      </c>
      <c r="J1284" s="138">
        <v>10</v>
      </c>
      <c r="K1284" s="138">
        <v>6</v>
      </c>
      <c r="L1284" s="178">
        <f t="shared" si="141"/>
        <v>0.6</v>
      </c>
      <c r="M1284" s="235">
        <v>1</v>
      </c>
      <c r="N1284" s="138"/>
      <c r="O1284" s="195">
        <f t="shared" si="142"/>
        <v>0</v>
      </c>
      <c r="P1284" s="170">
        <f t="shared" si="143"/>
        <v>10</v>
      </c>
      <c r="Q1284" s="171">
        <f t="shared" si="144"/>
        <v>11</v>
      </c>
      <c r="R1284" s="171" t="str">
        <f t="shared" si="145"/>
        <v/>
      </c>
      <c r="S1284" s="187" t="str">
        <f t="shared" si="146"/>
        <v/>
      </c>
      <c r="T1284" s="248"/>
    </row>
    <row r="1285" spans="1:20" x14ac:dyDescent="0.2">
      <c r="A1285" s="186" t="s">
        <v>426</v>
      </c>
      <c r="B1285" s="175" t="s">
        <v>156</v>
      </c>
      <c r="C1285" s="176" t="s">
        <v>157</v>
      </c>
      <c r="D1285" s="168"/>
      <c r="E1285" s="169"/>
      <c r="F1285" s="169"/>
      <c r="G1285" s="169"/>
      <c r="H1285" s="192" t="str">
        <f t="shared" si="140"/>
        <v/>
      </c>
      <c r="I1285" s="234">
        <v>83</v>
      </c>
      <c r="J1285" s="138">
        <v>81</v>
      </c>
      <c r="K1285" s="138">
        <v>69</v>
      </c>
      <c r="L1285" s="178">
        <f t="shared" si="141"/>
        <v>0.85185185185185186</v>
      </c>
      <c r="M1285" s="235"/>
      <c r="N1285" s="138">
        <v>1</v>
      </c>
      <c r="O1285" s="195">
        <f t="shared" si="142"/>
        <v>1.2195121951219513E-2</v>
      </c>
      <c r="P1285" s="170">
        <f t="shared" si="143"/>
        <v>83</v>
      </c>
      <c r="Q1285" s="171">
        <f t="shared" si="144"/>
        <v>81</v>
      </c>
      <c r="R1285" s="171">
        <f t="shared" si="145"/>
        <v>1</v>
      </c>
      <c r="S1285" s="187">
        <f t="shared" si="146"/>
        <v>1.2195121951219513E-2</v>
      </c>
      <c r="T1285" s="248"/>
    </row>
    <row r="1286" spans="1:20" x14ac:dyDescent="0.2">
      <c r="A1286" s="186" t="s">
        <v>426</v>
      </c>
      <c r="B1286" s="175" t="s">
        <v>158</v>
      </c>
      <c r="C1286" s="176" t="s">
        <v>159</v>
      </c>
      <c r="D1286" s="168"/>
      <c r="E1286" s="169"/>
      <c r="F1286" s="169"/>
      <c r="G1286" s="169"/>
      <c r="H1286" s="192" t="str">
        <f t="shared" si="140"/>
        <v/>
      </c>
      <c r="I1286" s="234">
        <v>1260</v>
      </c>
      <c r="J1286" s="138">
        <v>1112</v>
      </c>
      <c r="K1286" s="138">
        <v>176</v>
      </c>
      <c r="L1286" s="178">
        <f t="shared" si="141"/>
        <v>0.15827338129496402</v>
      </c>
      <c r="M1286" s="235">
        <v>1</v>
      </c>
      <c r="N1286" s="138">
        <v>118</v>
      </c>
      <c r="O1286" s="195">
        <f t="shared" si="142"/>
        <v>9.58570268074736E-2</v>
      </c>
      <c r="P1286" s="170">
        <f t="shared" si="143"/>
        <v>1260</v>
      </c>
      <c r="Q1286" s="171">
        <f t="shared" si="144"/>
        <v>1113</v>
      </c>
      <c r="R1286" s="171">
        <f t="shared" si="145"/>
        <v>118</v>
      </c>
      <c r="S1286" s="187">
        <f t="shared" si="146"/>
        <v>9.58570268074736E-2</v>
      </c>
      <c r="T1286" s="248"/>
    </row>
    <row r="1287" spans="1:20" x14ac:dyDescent="0.2">
      <c r="A1287" s="186" t="s">
        <v>426</v>
      </c>
      <c r="B1287" s="175" t="s">
        <v>162</v>
      </c>
      <c r="C1287" s="176" t="s">
        <v>163</v>
      </c>
      <c r="D1287" s="168"/>
      <c r="E1287" s="169"/>
      <c r="F1287" s="169"/>
      <c r="G1287" s="169"/>
      <c r="H1287" s="192" t="str">
        <f t="shared" si="140"/>
        <v/>
      </c>
      <c r="I1287" s="234">
        <v>546</v>
      </c>
      <c r="J1287" s="138">
        <v>515</v>
      </c>
      <c r="K1287" s="138">
        <v>452</v>
      </c>
      <c r="L1287" s="178">
        <f t="shared" si="141"/>
        <v>0.87766990291262137</v>
      </c>
      <c r="M1287" s="235">
        <v>10</v>
      </c>
      <c r="N1287" s="138">
        <v>31</v>
      </c>
      <c r="O1287" s="195">
        <f t="shared" si="142"/>
        <v>5.5755395683453238E-2</v>
      </c>
      <c r="P1287" s="170">
        <f t="shared" si="143"/>
        <v>546</v>
      </c>
      <c r="Q1287" s="171">
        <f t="shared" si="144"/>
        <v>525</v>
      </c>
      <c r="R1287" s="171">
        <f t="shared" si="145"/>
        <v>31</v>
      </c>
      <c r="S1287" s="187">
        <f t="shared" si="146"/>
        <v>5.5755395683453238E-2</v>
      </c>
      <c r="T1287" s="248"/>
    </row>
    <row r="1288" spans="1:20" x14ac:dyDescent="0.2">
      <c r="A1288" s="186" t="s">
        <v>426</v>
      </c>
      <c r="B1288" s="175" t="s">
        <v>164</v>
      </c>
      <c r="C1288" s="176" t="s">
        <v>165</v>
      </c>
      <c r="D1288" s="168"/>
      <c r="E1288" s="169"/>
      <c r="F1288" s="169"/>
      <c r="G1288" s="169"/>
      <c r="H1288" s="192" t="str">
        <f t="shared" si="140"/>
        <v/>
      </c>
      <c r="I1288" s="234">
        <v>242</v>
      </c>
      <c r="J1288" s="138">
        <v>204</v>
      </c>
      <c r="K1288" s="138">
        <v>90</v>
      </c>
      <c r="L1288" s="178">
        <f t="shared" si="141"/>
        <v>0.44117647058823528</v>
      </c>
      <c r="M1288" s="235"/>
      <c r="N1288" s="138">
        <v>37</v>
      </c>
      <c r="O1288" s="195">
        <f t="shared" si="142"/>
        <v>0.15352697095435686</v>
      </c>
      <c r="P1288" s="170">
        <f t="shared" si="143"/>
        <v>242</v>
      </c>
      <c r="Q1288" s="171">
        <f t="shared" si="144"/>
        <v>204</v>
      </c>
      <c r="R1288" s="171">
        <f t="shared" si="145"/>
        <v>37</v>
      </c>
      <c r="S1288" s="187">
        <f t="shared" si="146"/>
        <v>0.15352697095435686</v>
      </c>
      <c r="T1288" s="248"/>
    </row>
    <row r="1289" spans="1:20" ht="29" x14ac:dyDescent="0.2">
      <c r="A1289" s="186" t="s">
        <v>426</v>
      </c>
      <c r="B1289" s="175" t="s">
        <v>166</v>
      </c>
      <c r="C1289" s="176" t="s">
        <v>428</v>
      </c>
      <c r="D1289" s="168"/>
      <c r="E1289" s="169"/>
      <c r="F1289" s="169"/>
      <c r="G1289" s="169"/>
      <c r="H1289" s="192" t="str">
        <f t="shared" si="140"/>
        <v/>
      </c>
      <c r="I1289" s="234">
        <v>51</v>
      </c>
      <c r="J1289" s="138">
        <v>51</v>
      </c>
      <c r="K1289" s="138">
        <v>37</v>
      </c>
      <c r="L1289" s="178">
        <f t="shared" si="141"/>
        <v>0.72549019607843135</v>
      </c>
      <c r="M1289" s="235"/>
      <c r="N1289" s="138"/>
      <c r="O1289" s="195">
        <f t="shared" si="142"/>
        <v>0</v>
      </c>
      <c r="P1289" s="170">
        <f t="shared" si="143"/>
        <v>51</v>
      </c>
      <c r="Q1289" s="171">
        <f t="shared" si="144"/>
        <v>51</v>
      </c>
      <c r="R1289" s="171" t="str">
        <f t="shared" si="145"/>
        <v/>
      </c>
      <c r="S1289" s="187" t="str">
        <f t="shared" si="146"/>
        <v/>
      </c>
      <c r="T1289" s="248"/>
    </row>
    <row r="1290" spans="1:20" ht="29" x14ac:dyDescent="0.2">
      <c r="A1290" s="186" t="s">
        <v>426</v>
      </c>
      <c r="B1290" s="175" t="s">
        <v>166</v>
      </c>
      <c r="C1290" s="176" t="s">
        <v>355</v>
      </c>
      <c r="D1290" s="168"/>
      <c r="E1290" s="169"/>
      <c r="F1290" s="169"/>
      <c r="G1290" s="169"/>
      <c r="H1290" s="192" t="str">
        <f t="shared" si="140"/>
        <v/>
      </c>
      <c r="I1290" s="234">
        <v>767</v>
      </c>
      <c r="J1290" s="138">
        <v>748</v>
      </c>
      <c r="K1290" s="138">
        <v>732</v>
      </c>
      <c r="L1290" s="178">
        <f t="shared" si="141"/>
        <v>0.97860962566844922</v>
      </c>
      <c r="M1290" s="235"/>
      <c r="N1290" s="138">
        <v>19</v>
      </c>
      <c r="O1290" s="195">
        <f t="shared" si="142"/>
        <v>2.4771838331160364E-2</v>
      </c>
      <c r="P1290" s="170">
        <f t="shared" si="143"/>
        <v>767</v>
      </c>
      <c r="Q1290" s="171">
        <f t="shared" si="144"/>
        <v>748</v>
      </c>
      <c r="R1290" s="171">
        <f t="shared" si="145"/>
        <v>19</v>
      </c>
      <c r="S1290" s="187">
        <f t="shared" si="146"/>
        <v>2.4771838331160364E-2</v>
      </c>
      <c r="T1290" s="248"/>
    </row>
    <row r="1291" spans="1:20" ht="29" x14ac:dyDescent="0.2">
      <c r="A1291" s="186" t="s">
        <v>426</v>
      </c>
      <c r="B1291" s="175" t="s">
        <v>166</v>
      </c>
      <c r="C1291" s="176" t="s">
        <v>168</v>
      </c>
      <c r="D1291" s="168"/>
      <c r="E1291" s="169"/>
      <c r="F1291" s="169"/>
      <c r="G1291" s="169"/>
      <c r="H1291" s="192" t="str">
        <f t="shared" si="140"/>
        <v/>
      </c>
      <c r="I1291" s="234">
        <v>1303</v>
      </c>
      <c r="J1291" s="138">
        <v>1287</v>
      </c>
      <c r="K1291" s="138">
        <v>1166</v>
      </c>
      <c r="L1291" s="178">
        <f t="shared" si="141"/>
        <v>0.90598290598290598</v>
      </c>
      <c r="M1291" s="235">
        <v>15</v>
      </c>
      <c r="N1291" s="138">
        <v>6</v>
      </c>
      <c r="O1291" s="195">
        <f t="shared" si="142"/>
        <v>4.5871559633027525E-3</v>
      </c>
      <c r="P1291" s="170">
        <f t="shared" si="143"/>
        <v>1303</v>
      </c>
      <c r="Q1291" s="171">
        <f t="shared" si="144"/>
        <v>1302</v>
      </c>
      <c r="R1291" s="171">
        <f t="shared" si="145"/>
        <v>6</v>
      </c>
      <c r="S1291" s="187">
        <f t="shared" si="146"/>
        <v>4.5871559633027525E-3</v>
      </c>
      <c r="T1291" s="248"/>
    </row>
    <row r="1292" spans="1:20" ht="29" x14ac:dyDescent="0.2">
      <c r="A1292" s="186" t="s">
        <v>426</v>
      </c>
      <c r="B1292" s="175" t="s">
        <v>166</v>
      </c>
      <c r="C1292" s="176" t="s">
        <v>167</v>
      </c>
      <c r="D1292" s="168"/>
      <c r="E1292" s="169"/>
      <c r="F1292" s="169"/>
      <c r="G1292" s="169"/>
      <c r="H1292" s="192" t="str">
        <f t="shared" si="140"/>
        <v/>
      </c>
      <c r="I1292" s="234">
        <v>87</v>
      </c>
      <c r="J1292" s="138">
        <v>87</v>
      </c>
      <c r="K1292" s="138">
        <v>75</v>
      </c>
      <c r="L1292" s="178">
        <f t="shared" si="141"/>
        <v>0.86206896551724133</v>
      </c>
      <c r="M1292" s="235"/>
      <c r="N1292" s="138"/>
      <c r="O1292" s="195">
        <f t="shared" si="142"/>
        <v>0</v>
      </c>
      <c r="P1292" s="170">
        <f t="shared" si="143"/>
        <v>87</v>
      </c>
      <c r="Q1292" s="171">
        <f t="shared" si="144"/>
        <v>87</v>
      </c>
      <c r="R1292" s="171" t="str">
        <f t="shared" si="145"/>
        <v/>
      </c>
      <c r="S1292" s="187" t="str">
        <f t="shared" si="146"/>
        <v/>
      </c>
      <c r="T1292" s="248"/>
    </row>
    <row r="1293" spans="1:20" x14ac:dyDescent="0.2">
      <c r="A1293" s="186" t="s">
        <v>426</v>
      </c>
      <c r="B1293" s="175" t="s">
        <v>172</v>
      </c>
      <c r="C1293" s="176" t="s">
        <v>173</v>
      </c>
      <c r="D1293" s="168"/>
      <c r="E1293" s="169"/>
      <c r="F1293" s="169"/>
      <c r="G1293" s="169"/>
      <c r="H1293" s="192" t="str">
        <f t="shared" si="140"/>
        <v/>
      </c>
      <c r="I1293" s="234">
        <v>810</v>
      </c>
      <c r="J1293" s="138">
        <v>699</v>
      </c>
      <c r="K1293" s="138">
        <v>361</v>
      </c>
      <c r="L1293" s="178">
        <f t="shared" si="141"/>
        <v>0.51645207439198859</v>
      </c>
      <c r="M1293" s="235">
        <v>9</v>
      </c>
      <c r="N1293" s="138">
        <v>92</v>
      </c>
      <c r="O1293" s="195">
        <f t="shared" si="142"/>
        <v>0.115</v>
      </c>
      <c r="P1293" s="170">
        <f t="shared" si="143"/>
        <v>810</v>
      </c>
      <c r="Q1293" s="171">
        <f t="shared" si="144"/>
        <v>708</v>
      </c>
      <c r="R1293" s="171">
        <f t="shared" si="145"/>
        <v>92</v>
      </c>
      <c r="S1293" s="187">
        <f t="shared" si="146"/>
        <v>0.115</v>
      </c>
      <c r="T1293" s="248"/>
    </row>
    <row r="1294" spans="1:20" x14ac:dyDescent="0.2">
      <c r="A1294" s="186" t="s">
        <v>426</v>
      </c>
      <c r="B1294" s="175" t="s">
        <v>174</v>
      </c>
      <c r="C1294" s="176" t="s">
        <v>175</v>
      </c>
      <c r="D1294" s="168"/>
      <c r="E1294" s="169"/>
      <c r="F1294" s="169"/>
      <c r="G1294" s="169"/>
      <c r="H1294" s="192" t="str">
        <f t="shared" si="140"/>
        <v/>
      </c>
      <c r="I1294" s="234">
        <v>305</v>
      </c>
      <c r="J1294" s="138">
        <v>152</v>
      </c>
      <c r="K1294" s="138">
        <v>9</v>
      </c>
      <c r="L1294" s="178">
        <f t="shared" si="141"/>
        <v>5.921052631578947E-2</v>
      </c>
      <c r="M1294" s="235">
        <v>2</v>
      </c>
      <c r="N1294" s="138">
        <v>153</v>
      </c>
      <c r="O1294" s="195">
        <f t="shared" si="142"/>
        <v>0.49837133550488599</v>
      </c>
      <c r="P1294" s="170">
        <f t="shared" si="143"/>
        <v>305</v>
      </c>
      <c r="Q1294" s="171">
        <f t="shared" si="144"/>
        <v>154</v>
      </c>
      <c r="R1294" s="171">
        <f t="shared" si="145"/>
        <v>153</v>
      </c>
      <c r="S1294" s="187">
        <f t="shared" si="146"/>
        <v>0.49837133550488599</v>
      </c>
      <c r="T1294" s="248"/>
    </row>
    <row r="1295" spans="1:20" x14ac:dyDescent="0.2">
      <c r="A1295" s="186" t="s">
        <v>426</v>
      </c>
      <c r="B1295" s="175" t="s">
        <v>176</v>
      </c>
      <c r="C1295" s="176" t="s">
        <v>487</v>
      </c>
      <c r="D1295" s="168"/>
      <c r="E1295" s="169"/>
      <c r="F1295" s="169"/>
      <c r="G1295" s="169"/>
      <c r="H1295" s="192" t="str">
        <f t="shared" si="140"/>
        <v/>
      </c>
      <c r="I1295" s="234">
        <v>35</v>
      </c>
      <c r="J1295" s="138">
        <v>34</v>
      </c>
      <c r="K1295" s="138">
        <v>17</v>
      </c>
      <c r="L1295" s="178">
        <f t="shared" si="141"/>
        <v>0.5</v>
      </c>
      <c r="M1295" s="235"/>
      <c r="N1295" s="138">
        <v>1</v>
      </c>
      <c r="O1295" s="195">
        <f t="shared" si="142"/>
        <v>2.8571428571428571E-2</v>
      </c>
      <c r="P1295" s="170">
        <f t="shared" si="143"/>
        <v>35</v>
      </c>
      <c r="Q1295" s="171">
        <f t="shared" si="144"/>
        <v>34</v>
      </c>
      <c r="R1295" s="171">
        <f t="shared" si="145"/>
        <v>1</v>
      </c>
      <c r="S1295" s="187">
        <f t="shared" si="146"/>
        <v>2.8571428571428571E-2</v>
      </c>
      <c r="T1295" s="248"/>
    </row>
    <row r="1296" spans="1:20" x14ac:dyDescent="0.2">
      <c r="A1296" s="186" t="s">
        <v>426</v>
      </c>
      <c r="B1296" s="175" t="s">
        <v>178</v>
      </c>
      <c r="C1296" s="176" t="s">
        <v>178</v>
      </c>
      <c r="D1296" s="168"/>
      <c r="E1296" s="169"/>
      <c r="F1296" s="169"/>
      <c r="G1296" s="169"/>
      <c r="H1296" s="192" t="str">
        <f t="shared" si="140"/>
        <v/>
      </c>
      <c r="I1296" s="234">
        <v>211</v>
      </c>
      <c r="J1296" s="138">
        <v>180</v>
      </c>
      <c r="K1296" s="138">
        <v>104</v>
      </c>
      <c r="L1296" s="178">
        <f t="shared" si="141"/>
        <v>0.57777777777777772</v>
      </c>
      <c r="M1296" s="235"/>
      <c r="N1296" s="138">
        <v>30</v>
      </c>
      <c r="O1296" s="195">
        <f t="shared" si="142"/>
        <v>0.14285714285714285</v>
      </c>
      <c r="P1296" s="170">
        <f t="shared" si="143"/>
        <v>211</v>
      </c>
      <c r="Q1296" s="171">
        <f t="shared" si="144"/>
        <v>180</v>
      </c>
      <c r="R1296" s="171">
        <f t="shared" si="145"/>
        <v>30</v>
      </c>
      <c r="S1296" s="187">
        <f t="shared" si="146"/>
        <v>0.14285714285714285</v>
      </c>
      <c r="T1296" s="248"/>
    </row>
    <row r="1297" spans="1:20" x14ac:dyDescent="0.2">
      <c r="A1297" s="186" t="s">
        <v>426</v>
      </c>
      <c r="B1297" s="175" t="s">
        <v>379</v>
      </c>
      <c r="C1297" s="176" t="s">
        <v>380</v>
      </c>
      <c r="D1297" s="168"/>
      <c r="E1297" s="169"/>
      <c r="F1297" s="169"/>
      <c r="G1297" s="169"/>
      <c r="H1297" s="192" t="str">
        <f t="shared" si="140"/>
        <v/>
      </c>
      <c r="I1297" s="234">
        <v>3</v>
      </c>
      <c r="J1297" s="138">
        <v>3</v>
      </c>
      <c r="K1297" s="138">
        <v>1</v>
      </c>
      <c r="L1297" s="178">
        <f t="shared" si="141"/>
        <v>0.33333333333333331</v>
      </c>
      <c r="M1297" s="235"/>
      <c r="N1297" s="138"/>
      <c r="O1297" s="195">
        <f t="shared" si="142"/>
        <v>0</v>
      </c>
      <c r="P1297" s="170">
        <f t="shared" si="143"/>
        <v>3</v>
      </c>
      <c r="Q1297" s="171">
        <f t="shared" si="144"/>
        <v>3</v>
      </c>
      <c r="R1297" s="171" t="str">
        <f t="shared" si="145"/>
        <v/>
      </c>
      <c r="S1297" s="187" t="str">
        <f t="shared" si="146"/>
        <v/>
      </c>
      <c r="T1297" s="248"/>
    </row>
    <row r="1298" spans="1:20" x14ac:dyDescent="0.2">
      <c r="A1298" s="186" t="s">
        <v>426</v>
      </c>
      <c r="B1298" s="175" t="s">
        <v>179</v>
      </c>
      <c r="C1298" s="176" t="s">
        <v>301</v>
      </c>
      <c r="D1298" s="168"/>
      <c r="E1298" s="169"/>
      <c r="F1298" s="169"/>
      <c r="G1298" s="169"/>
      <c r="H1298" s="192" t="str">
        <f t="shared" si="140"/>
        <v/>
      </c>
      <c r="I1298" s="234">
        <v>2</v>
      </c>
      <c r="J1298" s="138">
        <v>2</v>
      </c>
      <c r="K1298" s="138">
        <v>2</v>
      </c>
      <c r="L1298" s="178">
        <f t="shared" si="141"/>
        <v>1</v>
      </c>
      <c r="M1298" s="235"/>
      <c r="N1298" s="138"/>
      <c r="O1298" s="195">
        <f t="shared" si="142"/>
        <v>0</v>
      </c>
      <c r="P1298" s="170">
        <f t="shared" si="143"/>
        <v>2</v>
      </c>
      <c r="Q1298" s="171">
        <f t="shared" si="144"/>
        <v>2</v>
      </c>
      <c r="R1298" s="171" t="str">
        <f t="shared" si="145"/>
        <v/>
      </c>
      <c r="S1298" s="187" t="str">
        <f t="shared" si="146"/>
        <v/>
      </c>
      <c r="T1298" s="248"/>
    </row>
    <row r="1299" spans="1:20" x14ac:dyDescent="0.2">
      <c r="A1299" s="186" t="s">
        <v>426</v>
      </c>
      <c r="B1299" s="175" t="s">
        <v>180</v>
      </c>
      <c r="C1299" s="176" t="s">
        <v>182</v>
      </c>
      <c r="D1299" s="168"/>
      <c r="E1299" s="169"/>
      <c r="F1299" s="169"/>
      <c r="G1299" s="169"/>
      <c r="H1299" s="192" t="str">
        <f t="shared" si="140"/>
        <v/>
      </c>
      <c r="I1299" s="234">
        <v>1429</v>
      </c>
      <c r="J1299" s="138">
        <v>1302</v>
      </c>
      <c r="K1299" s="138">
        <v>529</v>
      </c>
      <c r="L1299" s="178">
        <f t="shared" si="141"/>
        <v>0.4062980030721966</v>
      </c>
      <c r="M1299" s="235">
        <v>1</v>
      </c>
      <c r="N1299" s="138">
        <v>124</v>
      </c>
      <c r="O1299" s="195">
        <f t="shared" si="142"/>
        <v>8.6895585143658027E-2</v>
      </c>
      <c r="P1299" s="170">
        <f t="shared" si="143"/>
        <v>1429</v>
      </c>
      <c r="Q1299" s="171">
        <f t="shared" si="144"/>
        <v>1303</v>
      </c>
      <c r="R1299" s="171">
        <f t="shared" si="145"/>
        <v>124</v>
      </c>
      <c r="S1299" s="187">
        <f t="shared" si="146"/>
        <v>8.6895585143658027E-2</v>
      </c>
      <c r="T1299" s="248"/>
    </row>
    <row r="1300" spans="1:20" x14ac:dyDescent="0.2">
      <c r="A1300" s="186" t="s">
        <v>426</v>
      </c>
      <c r="B1300" s="175" t="s">
        <v>536</v>
      </c>
      <c r="C1300" s="176" t="s">
        <v>116</v>
      </c>
      <c r="D1300" s="168">
        <v>1</v>
      </c>
      <c r="E1300" s="169">
        <v>1</v>
      </c>
      <c r="F1300" s="169"/>
      <c r="G1300" s="169"/>
      <c r="H1300" s="192">
        <f t="shared" si="140"/>
        <v>0</v>
      </c>
      <c r="I1300" s="234">
        <v>98</v>
      </c>
      <c r="J1300" s="138">
        <v>85</v>
      </c>
      <c r="K1300" s="138">
        <v>32</v>
      </c>
      <c r="L1300" s="178">
        <f t="shared" si="141"/>
        <v>0.37647058823529411</v>
      </c>
      <c r="M1300" s="235">
        <v>2</v>
      </c>
      <c r="N1300" s="138">
        <v>11</v>
      </c>
      <c r="O1300" s="195">
        <f t="shared" si="142"/>
        <v>0.11224489795918367</v>
      </c>
      <c r="P1300" s="170">
        <f t="shared" si="143"/>
        <v>99</v>
      </c>
      <c r="Q1300" s="171">
        <f t="shared" si="144"/>
        <v>88</v>
      </c>
      <c r="R1300" s="171">
        <f t="shared" si="145"/>
        <v>11</v>
      </c>
      <c r="S1300" s="187">
        <f t="shared" si="146"/>
        <v>0.1111111111111111</v>
      </c>
      <c r="T1300" s="248"/>
    </row>
    <row r="1301" spans="1:20" x14ac:dyDescent="0.2">
      <c r="A1301" s="186" t="s">
        <v>426</v>
      </c>
      <c r="B1301" s="175" t="s">
        <v>183</v>
      </c>
      <c r="C1301" s="176" t="s">
        <v>184</v>
      </c>
      <c r="D1301" s="168"/>
      <c r="E1301" s="169"/>
      <c r="F1301" s="169"/>
      <c r="G1301" s="169"/>
      <c r="H1301" s="192" t="str">
        <f t="shared" si="140"/>
        <v/>
      </c>
      <c r="I1301" s="234">
        <v>2</v>
      </c>
      <c r="J1301" s="138">
        <v>2</v>
      </c>
      <c r="K1301" s="138">
        <v>1</v>
      </c>
      <c r="L1301" s="178">
        <f t="shared" si="141"/>
        <v>0.5</v>
      </c>
      <c r="M1301" s="235"/>
      <c r="N1301" s="138"/>
      <c r="O1301" s="195">
        <f t="shared" si="142"/>
        <v>0</v>
      </c>
      <c r="P1301" s="170">
        <f t="shared" si="143"/>
        <v>2</v>
      </c>
      <c r="Q1301" s="171">
        <f t="shared" si="144"/>
        <v>2</v>
      </c>
      <c r="R1301" s="171" t="str">
        <f t="shared" si="145"/>
        <v/>
      </c>
      <c r="S1301" s="187" t="str">
        <f t="shared" si="146"/>
        <v/>
      </c>
      <c r="T1301" s="248"/>
    </row>
    <row r="1302" spans="1:20" x14ac:dyDescent="0.2">
      <c r="A1302" s="186" t="s">
        <v>426</v>
      </c>
      <c r="B1302" s="175" t="s">
        <v>191</v>
      </c>
      <c r="C1302" s="176" t="s">
        <v>192</v>
      </c>
      <c r="D1302" s="168"/>
      <c r="E1302" s="169"/>
      <c r="F1302" s="169"/>
      <c r="G1302" s="169"/>
      <c r="H1302" s="192" t="str">
        <f t="shared" si="140"/>
        <v/>
      </c>
      <c r="I1302" s="234">
        <v>8</v>
      </c>
      <c r="J1302" s="138">
        <v>8</v>
      </c>
      <c r="K1302" s="138">
        <v>8</v>
      </c>
      <c r="L1302" s="178">
        <f t="shared" si="141"/>
        <v>1</v>
      </c>
      <c r="M1302" s="235"/>
      <c r="N1302" s="138"/>
      <c r="O1302" s="195">
        <f t="shared" si="142"/>
        <v>0</v>
      </c>
      <c r="P1302" s="170">
        <f t="shared" si="143"/>
        <v>8</v>
      </c>
      <c r="Q1302" s="171">
        <f t="shared" si="144"/>
        <v>8</v>
      </c>
      <c r="R1302" s="171" t="str">
        <f t="shared" si="145"/>
        <v/>
      </c>
      <c r="S1302" s="187" t="str">
        <f t="shared" si="146"/>
        <v/>
      </c>
      <c r="T1302" s="248"/>
    </row>
    <row r="1303" spans="1:20" x14ac:dyDescent="0.2">
      <c r="A1303" s="186" t="s">
        <v>426</v>
      </c>
      <c r="B1303" s="175" t="s">
        <v>482</v>
      </c>
      <c r="C1303" s="176" t="s">
        <v>398</v>
      </c>
      <c r="D1303" s="168"/>
      <c r="E1303" s="169"/>
      <c r="F1303" s="169"/>
      <c r="G1303" s="169"/>
      <c r="H1303" s="192" t="str">
        <f t="shared" si="140"/>
        <v/>
      </c>
      <c r="I1303" s="234">
        <v>198</v>
      </c>
      <c r="J1303" s="138">
        <v>100</v>
      </c>
      <c r="K1303" s="138">
        <v>26</v>
      </c>
      <c r="L1303" s="178">
        <f t="shared" si="141"/>
        <v>0.26</v>
      </c>
      <c r="M1303" s="235">
        <v>1</v>
      </c>
      <c r="N1303" s="138">
        <v>97</v>
      </c>
      <c r="O1303" s="195">
        <f t="shared" si="142"/>
        <v>0.48989898989898989</v>
      </c>
      <c r="P1303" s="170">
        <f t="shared" si="143"/>
        <v>198</v>
      </c>
      <c r="Q1303" s="171">
        <f t="shared" si="144"/>
        <v>101</v>
      </c>
      <c r="R1303" s="171">
        <f t="shared" si="145"/>
        <v>97</v>
      </c>
      <c r="S1303" s="187">
        <f t="shared" si="146"/>
        <v>0.48989898989898989</v>
      </c>
      <c r="T1303" s="248"/>
    </row>
    <row r="1304" spans="1:20" x14ac:dyDescent="0.2">
      <c r="A1304" s="186" t="s">
        <v>426</v>
      </c>
      <c r="B1304" s="175" t="s">
        <v>538</v>
      </c>
      <c r="C1304" s="176" t="s">
        <v>194</v>
      </c>
      <c r="D1304" s="168"/>
      <c r="E1304" s="169"/>
      <c r="F1304" s="169"/>
      <c r="G1304" s="169"/>
      <c r="H1304" s="192" t="str">
        <f t="shared" si="140"/>
        <v/>
      </c>
      <c r="I1304" s="234">
        <v>9</v>
      </c>
      <c r="J1304" s="138">
        <v>8</v>
      </c>
      <c r="K1304" s="138">
        <v>5</v>
      </c>
      <c r="L1304" s="178">
        <f t="shared" si="141"/>
        <v>0.625</v>
      </c>
      <c r="M1304" s="235"/>
      <c r="N1304" s="138"/>
      <c r="O1304" s="195">
        <f t="shared" si="142"/>
        <v>0</v>
      </c>
      <c r="P1304" s="170">
        <f t="shared" si="143"/>
        <v>9</v>
      </c>
      <c r="Q1304" s="171">
        <f t="shared" si="144"/>
        <v>8</v>
      </c>
      <c r="R1304" s="171" t="str">
        <f t="shared" si="145"/>
        <v/>
      </c>
      <c r="S1304" s="187" t="str">
        <f t="shared" si="146"/>
        <v/>
      </c>
      <c r="T1304" s="248"/>
    </row>
    <row r="1305" spans="1:20" x14ac:dyDescent="0.2">
      <c r="A1305" s="186" t="s">
        <v>426</v>
      </c>
      <c r="B1305" s="175" t="s">
        <v>480</v>
      </c>
      <c r="C1305" s="176" t="s">
        <v>195</v>
      </c>
      <c r="D1305" s="168"/>
      <c r="E1305" s="169"/>
      <c r="F1305" s="169"/>
      <c r="G1305" s="169"/>
      <c r="H1305" s="192" t="str">
        <f t="shared" si="140"/>
        <v/>
      </c>
      <c r="I1305" s="234">
        <v>733</v>
      </c>
      <c r="J1305" s="138">
        <v>511</v>
      </c>
      <c r="K1305" s="138">
        <v>72</v>
      </c>
      <c r="L1305" s="178">
        <f t="shared" si="141"/>
        <v>0.14090019569471623</v>
      </c>
      <c r="M1305" s="235">
        <v>7</v>
      </c>
      <c r="N1305" s="138">
        <v>218</v>
      </c>
      <c r="O1305" s="195">
        <f t="shared" si="142"/>
        <v>0.29619565217391303</v>
      </c>
      <c r="P1305" s="170">
        <f t="shared" si="143"/>
        <v>733</v>
      </c>
      <c r="Q1305" s="171">
        <f t="shared" si="144"/>
        <v>518</v>
      </c>
      <c r="R1305" s="171">
        <f t="shared" si="145"/>
        <v>218</v>
      </c>
      <c r="S1305" s="187">
        <f t="shared" si="146"/>
        <v>0.29619565217391303</v>
      </c>
      <c r="T1305" s="248"/>
    </row>
    <row r="1306" spans="1:20" x14ac:dyDescent="0.2">
      <c r="A1306" s="186" t="s">
        <v>426</v>
      </c>
      <c r="B1306" s="175" t="s">
        <v>196</v>
      </c>
      <c r="C1306" s="176" t="s">
        <v>197</v>
      </c>
      <c r="D1306" s="168"/>
      <c r="E1306" s="169"/>
      <c r="F1306" s="169"/>
      <c r="G1306" s="169"/>
      <c r="H1306" s="192" t="str">
        <f t="shared" si="140"/>
        <v/>
      </c>
      <c r="I1306" s="234">
        <v>918</v>
      </c>
      <c r="J1306" s="138">
        <v>803</v>
      </c>
      <c r="K1306" s="138">
        <v>123</v>
      </c>
      <c r="L1306" s="178">
        <f t="shared" si="141"/>
        <v>0.15317559153175592</v>
      </c>
      <c r="M1306" s="235"/>
      <c r="N1306" s="138">
        <v>102</v>
      </c>
      <c r="O1306" s="195">
        <f t="shared" si="142"/>
        <v>0.112707182320442</v>
      </c>
      <c r="P1306" s="170">
        <f t="shared" si="143"/>
        <v>918</v>
      </c>
      <c r="Q1306" s="171">
        <f t="shared" si="144"/>
        <v>803</v>
      </c>
      <c r="R1306" s="171">
        <f t="shared" si="145"/>
        <v>102</v>
      </c>
      <c r="S1306" s="187">
        <f t="shared" si="146"/>
        <v>0.112707182320442</v>
      </c>
      <c r="T1306" s="248"/>
    </row>
    <row r="1307" spans="1:20" x14ac:dyDescent="0.2">
      <c r="A1307" s="186" t="s">
        <v>426</v>
      </c>
      <c r="B1307" s="175" t="s">
        <v>200</v>
      </c>
      <c r="C1307" s="176" t="s">
        <v>201</v>
      </c>
      <c r="D1307" s="168"/>
      <c r="E1307" s="169"/>
      <c r="F1307" s="169"/>
      <c r="G1307" s="169"/>
      <c r="H1307" s="192" t="str">
        <f t="shared" si="140"/>
        <v/>
      </c>
      <c r="I1307" s="234">
        <v>755</v>
      </c>
      <c r="J1307" s="138">
        <v>577</v>
      </c>
      <c r="K1307" s="138">
        <v>178</v>
      </c>
      <c r="L1307" s="178">
        <f t="shared" si="141"/>
        <v>0.30849220103986136</v>
      </c>
      <c r="M1307" s="235"/>
      <c r="N1307" s="138">
        <v>174</v>
      </c>
      <c r="O1307" s="195">
        <f t="shared" si="142"/>
        <v>0.23169107856191745</v>
      </c>
      <c r="P1307" s="170">
        <f t="shared" si="143"/>
        <v>755</v>
      </c>
      <c r="Q1307" s="171">
        <f t="shared" si="144"/>
        <v>577</v>
      </c>
      <c r="R1307" s="171">
        <f t="shared" si="145"/>
        <v>174</v>
      </c>
      <c r="S1307" s="187">
        <f t="shared" si="146"/>
        <v>0.23169107856191745</v>
      </c>
      <c r="T1307" s="248"/>
    </row>
    <row r="1308" spans="1:20" x14ac:dyDescent="0.2">
      <c r="A1308" s="186" t="s">
        <v>426</v>
      </c>
      <c r="B1308" s="175" t="s">
        <v>550</v>
      </c>
      <c r="C1308" s="176" t="s">
        <v>202</v>
      </c>
      <c r="D1308" s="168"/>
      <c r="E1308" s="169"/>
      <c r="F1308" s="169"/>
      <c r="G1308" s="169"/>
      <c r="H1308" s="192" t="str">
        <f t="shared" si="140"/>
        <v/>
      </c>
      <c r="I1308" s="234">
        <v>3830</v>
      </c>
      <c r="J1308" s="138">
        <v>3387</v>
      </c>
      <c r="K1308" s="138">
        <v>3314</v>
      </c>
      <c r="L1308" s="178">
        <f t="shared" si="141"/>
        <v>0.97844700324771183</v>
      </c>
      <c r="M1308" s="235"/>
      <c r="N1308" s="138">
        <v>435</v>
      </c>
      <c r="O1308" s="195">
        <f t="shared" si="142"/>
        <v>0.11381475667189953</v>
      </c>
      <c r="P1308" s="170">
        <f t="shared" si="143"/>
        <v>3830</v>
      </c>
      <c r="Q1308" s="171">
        <f t="shared" si="144"/>
        <v>3387</v>
      </c>
      <c r="R1308" s="171">
        <f t="shared" si="145"/>
        <v>435</v>
      </c>
      <c r="S1308" s="187">
        <f t="shared" si="146"/>
        <v>0.11381475667189953</v>
      </c>
      <c r="T1308" s="248"/>
    </row>
    <row r="1309" spans="1:20" x14ac:dyDescent="0.2">
      <c r="A1309" s="186" t="s">
        <v>426</v>
      </c>
      <c r="B1309" s="175" t="s">
        <v>550</v>
      </c>
      <c r="C1309" s="176" t="s">
        <v>203</v>
      </c>
      <c r="D1309" s="168"/>
      <c r="E1309" s="169"/>
      <c r="F1309" s="169"/>
      <c r="G1309" s="169"/>
      <c r="H1309" s="192" t="str">
        <f t="shared" si="140"/>
        <v/>
      </c>
      <c r="I1309" s="234">
        <v>3961</v>
      </c>
      <c r="J1309" s="138">
        <v>3547</v>
      </c>
      <c r="K1309" s="138">
        <v>2902</v>
      </c>
      <c r="L1309" s="178">
        <f t="shared" si="141"/>
        <v>0.81815618832816461</v>
      </c>
      <c r="M1309" s="235">
        <v>5</v>
      </c>
      <c r="N1309" s="138">
        <v>409</v>
      </c>
      <c r="O1309" s="195">
        <f t="shared" si="142"/>
        <v>0.10325675334511487</v>
      </c>
      <c r="P1309" s="170">
        <f t="shared" si="143"/>
        <v>3961</v>
      </c>
      <c r="Q1309" s="171">
        <f t="shared" si="144"/>
        <v>3552</v>
      </c>
      <c r="R1309" s="171">
        <f t="shared" si="145"/>
        <v>409</v>
      </c>
      <c r="S1309" s="187">
        <f t="shared" si="146"/>
        <v>0.10325675334511487</v>
      </c>
      <c r="T1309" s="248"/>
    </row>
    <row r="1310" spans="1:20" x14ac:dyDescent="0.2">
      <c r="A1310" s="186" t="s">
        <v>426</v>
      </c>
      <c r="B1310" s="175" t="s">
        <v>206</v>
      </c>
      <c r="C1310" s="176" t="s">
        <v>555</v>
      </c>
      <c r="D1310" s="168"/>
      <c r="E1310" s="169"/>
      <c r="F1310" s="169"/>
      <c r="G1310" s="169"/>
      <c r="H1310" s="192" t="str">
        <f t="shared" si="140"/>
        <v/>
      </c>
      <c r="I1310" s="234">
        <v>6</v>
      </c>
      <c r="J1310" s="138">
        <v>6</v>
      </c>
      <c r="K1310" s="138">
        <v>3</v>
      </c>
      <c r="L1310" s="178">
        <f t="shared" si="141"/>
        <v>0.5</v>
      </c>
      <c r="M1310" s="235"/>
      <c r="N1310" s="138"/>
      <c r="O1310" s="195">
        <f t="shared" si="142"/>
        <v>0</v>
      </c>
      <c r="P1310" s="170">
        <f t="shared" si="143"/>
        <v>6</v>
      </c>
      <c r="Q1310" s="171">
        <f t="shared" si="144"/>
        <v>6</v>
      </c>
      <c r="R1310" s="171" t="str">
        <f t="shared" si="145"/>
        <v/>
      </c>
      <c r="S1310" s="187" t="str">
        <f t="shared" si="146"/>
        <v/>
      </c>
      <c r="T1310" s="248"/>
    </row>
    <row r="1311" spans="1:20" x14ac:dyDescent="0.2">
      <c r="A1311" s="186" t="s">
        <v>426</v>
      </c>
      <c r="B1311" s="175" t="s">
        <v>206</v>
      </c>
      <c r="C1311" s="176" t="s">
        <v>484</v>
      </c>
      <c r="D1311" s="168"/>
      <c r="E1311" s="169"/>
      <c r="F1311" s="169"/>
      <c r="G1311" s="169"/>
      <c r="H1311" s="192" t="str">
        <f t="shared" si="140"/>
        <v/>
      </c>
      <c r="I1311" s="234">
        <v>26</v>
      </c>
      <c r="J1311" s="138">
        <v>24</v>
      </c>
      <c r="K1311" s="138">
        <v>10</v>
      </c>
      <c r="L1311" s="178">
        <f t="shared" si="141"/>
        <v>0.41666666666666669</v>
      </c>
      <c r="M1311" s="235"/>
      <c r="N1311" s="138">
        <v>2</v>
      </c>
      <c r="O1311" s="195">
        <f t="shared" si="142"/>
        <v>7.6923076923076927E-2</v>
      </c>
      <c r="P1311" s="170">
        <f t="shared" si="143"/>
        <v>26</v>
      </c>
      <c r="Q1311" s="171">
        <f t="shared" si="144"/>
        <v>24</v>
      </c>
      <c r="R1311" s="171">
        <f t="shared" si="145"/>
        <v>2</v>
      </c>
      <c r="S1311" s="187">
        <f t="shared" si="146"/>
        <v>7.6923076923076927E-2</v>
      </c>
      <c r="T1311" s="248"/>
    </row>
    <row r="1312" spans="1:20" x14ac:dyDescent="0.2">
      <c r="A1312" s="186" t="s">
        <v>426</v>
      </c>
      <c r="B1312" s="175" t="s">
        <v>206</v>
      </c>
      <c r="C1312" s="176" t="s">
        <v>429</v>
      </c>
      <c r="D1312" s="168"/>
      <c r="E1312" s="169"/>
      <c r="F1312" s="169"/>
      <c r="G1312" s="169"/>
      <c r="H1312" s="192" t="str">
        <f t="shared" si="140"/>
        <v/>
      </c>
      <c r="I1312" s="234">
        <v>7</v>
      </c>
      <c r="J1312" s="138">
        <v>7</v>
      </c>
      <c r="K1312" s="138">
        <v>5</v>
      </c>
      <c r="L1312" s="178">
        <f t="shared" si="141"/>
        <v>0.7142857142857143</v>
      </c>
      <c r="M1312" s="235"/>
      <c r="N1312" s="138"/>
      <c r="O1312" s="195">
        <f t="shared" si="142"/>
        <v>0</v>
      </c>
      <c r="P1312" s="170">
        <f t="shared" si="143"/>
        <v>7</v>
      </c>
      <c r="Q1312" s="171">
        <f t="shared" si="144"/>
        <v>7</v>
      </c>
      <c r="R1312" s="171" t="str">
        <f t="shared" si="145"/>
        <v/>
      </c>
      <c r="S1312" s="187" t="str">
        <f t="shared" si="146"/>
        <v/>
      </c>
      <c r="T1312" s="248"/>
    </row>
    <row r="1313" spans="1:20" x14ac:dyDescent="0.2">
      <c r="A1313" s="186" t="s">
        <v>426</v>
      </c>
      <c r="B1313" s="175" t="s">
        <v>206</v>
      </c>
      <c r="C1313" s="176" t="s">
        <v>485</v>
      </c>
      <c r="D1313" s="168"/>
      <c r="E1313" s="169"/>
      <c r="F1313" s="169"/>
      <c r="G1313" s="169"/>
      <c r="H1313" s="192" t="str">
        <f t="shared" si="140"/>
        <v/>
      </c>
      <c r="I1313" s="234">
        <v>714</v>
      </c>
      <c r="J1313" s="138">
        <v>622</v>
      </c>
      <c r="K1313" s="138">
        <v>357</v>
      </c>
      <c r="L1313" s="178">
        <f t="shared" si="141"/>
        <v>0.57395498392282962</v>
      </c>
      <c r="M1313" s="235">
        <v>4</v>
      </c>
      <c r="N1313" s="138">
        <v>90</v>
      </c>
      <c r="O1313" s="195">
        <f t="shared" si="142"/>
        <v>0.12569832402234637</v>
      </c>
      <c r="P1313" s="170">
        <f t="shared" si="143"/>
        <v>714</v>
      </c>
      <c r="Q1313" s="171">
        <f t="shared" si="144"/>
        <v>626</v>
      </c>
      <c r="R1313" s="171">
        <f t="shared" si="145"/>
        <v>90</v>
      </c>
      <c r="S1313" s="187">
        <f t="shared" si="146"/>
        <v>0.12569832402234637</v>
      </c>
      <c r="T1313" s="248"/>
    </row>
    <row r="1314" spans="1:20" x14ac:dyDescent="0.2">
      <c r="A1314" s="186" t="s">
        <v>426</v>
      </c>
      <c r="B1314" s="175" t="s">
        <v>206</v>
      </c>
      <c r="C1314" s="176" t="s">
        <v>556</v>
      </c>
      <c r="D1314" s="168"/>
      <c r="E1314" s="169"/>
      <c r="F1314" s="169"/>
      <c r="G1314" s="169"/>
      <c r="H1314" s="192" t="str">
        <f t="shared" si="140"/>
        <v/>
      </c>
      <c r="I1314" s="234">
        <v>6</v>
      </c>
      <c r="J1314" s="138">
        <v>4</v>
      </c>
      <c r="K1314" s="138">
        <v>3</v>
      </c>
      <c r="L1314" s="178">
        <f t="shared" si="141"/>
        <v>0.75</v>
      </c>
      <c r="M1314" s="235">
        <v>2</v>
      </c>
      <c r="N1314" s="138">
        <v>2</v>
      </c>
      <c r="O1314" s="195">
        <f t="shared" si="142"/>
        <v>0.25</v>
      </c>
      <c r="P1314" s="170">
        <f t="shared" si="143"/>
        <v>6</v>
      </c>
      <c r="Q1314" s="171">
        <f t="shared" si="144"/>
        <v>6</v>
      </c>
      <c r="R1314" s="171">
        <f t="shared" si="145"/>
        <v>2</v>
      </c>
      <c r="S1314" s="187">
        <f t="shared" si="146"/>
        <v>0.25</v>
      </c>
      <c r="T1314" s="248"/>
    </row>
    <row r="1315" spans="1:20" ht="29" x14ac:dyDescent="0.2">
      <c r="A1315" s="186" t="s">
        <v>426</v>
      </c>
      <c r="B1315" s="175" t="s">
        <v>209</v>
      </c>
      <c r="C1315" s="176" t="s">
        <v>210</v>
      </c>
      <c r="D1315" s="168"/>
      <c r="E1315" s="169"/>
      <c r="F1315" s="169"/>
      <c r="G1315" s="169"/>
      <c r="H1315" s="192" t="str">
        <f t="shared" si="140"/>
        <v/>
      </c>
      <c r="I1315" s="234">
        <v>1156</v>
      </c>
      <c r="J1315" s="138">
        <v>941</v>
      </c>
      <c r="K1315" s="138">
        <v>569</v>
      </c>
      <c r="L1315" s="178">
        <f t="shared" si="141"/>
        <v>0.60467587672688627</v>
      </c>
      <c r="M1315" s="235">
        <v>23</v>
      </c>
      <c r="N1315" s="138">
        <v>207</v>
      </c>
      <c r="O1315" s="195">
        <f t="shared" si="142"/>
        <v>0.17677198975234842</v>
      </c>
      <c r="P1315" s="170">
        <f t="shared" si="143"/>
        <v>1156</v>
      </c>
      <c r="Q1315" s="171">
        <f t="shared" si="144"/>
        <v>964</v>
      </c>
      <c r="R1315" s="171">
        <f t="shared" si="145"/>
        <v>207</v>
      </c>
      <c r="S1315" s="187">
        <f t="shared" si="146"/>
        <v>0.17677198975234842</v>
      </c>
      <c r="T1315" s="248"/>
    </row>
    <row r="1316" spans="1:20" x14ac:dyDescent="0.2">
      <c r="A1316" s="186" t="s">
        <v>426</v>
      </c>
      <c r="B1316" s="175" t="s">
        <v>212</v>
      </c>
      <c r="C1316" s="176" t="s">
        <v>214</v>
      </c>
      <c r="D1316" s="168"/>
      <c r="E1316" s="169"/>
      <c r="F1316" s="169"/>
      <c r="G1316" s="169"/>
      <c r="H1316" s="192" t="str">
        <f t="shared" si="140"/>
        <v/>
      </c>
      <c r="I1316" s="234">
        <v>2973</v>
      </c>
      <c r="J1316" s="138">
        <v>2898</v>
      </c>
      <c r="K1316" s="138">
        <v>1904</v>
      </c>
      <c r="L1316" s="178">
        <f t="shared" si="141"/>
        <v>0.65700483091787443</v>
      </c>
      <c r="M1316" s="235">
        <v>18</v>
      </c>
      <c r="N1316" s="138">
        <v>54</v>
      </c>
      <c r="O1316" s="195">
        <f t="shared" si="142"/>
        <v>1.8181818181818181E-2</v>
      </c>
      <c r="P1316" s="170">
        <f t="shared" si="143"/>
        <v>2973</v>
      </c>
      <c r="Q1316" s="171">
        <f t="shared" si="144"/>
        <v>2916</v>
      </c>
      <c r="R1316" s="171">
        <f t="shared" si="145"/>
        <v>54</v>
      </c>
      <c r="S1316" s="187">
        <f t="shared" si="146"/>
        <v>1.8181818181818181E-2</v>
      </c>
      <c r="T1316" s="248"/>
    </row>
    <row r="1317" spans="1:20" x14ac:dyDescent="0.2">
      <c r="A1317" s="186" t="s">
        <v>426</v>
      </c>
      <c r="B1317" s="175" t="s">
        <v>217</v>
      </c>
      <c r="C1317" s="176" t="s">
        <v>218</v>
      </c>
      <c r="D1317" s="168"/>
      <c r="E1317" s="169"/>
      <c r="F1317" s="169"/>
      <c r="G1317" s="169"/>
      <c r="H1317" s="192" t="str">
        <f t="shared" si="140"/>
        <v/>
      </c>
      <c r="I1317" s="234">
        <v>216</v>
      </c>
      <c r="J1317" s="138">
        <v>213</v>
      </c>
      <c r="K1317" s="138">
        <v>135</v>
      </c>
      <c r="L1317" s="178">
        <f t="shared" si="141"/>
        <v>0.63380281690140849</v>
      </c>
      <c r="M1317" s="235">
        <v>2</v>
      </c>
      <c r="N1317" s="138">
        <v>2</v>
      </c>
      <c r="O1317" s="195">
        <f t="shared" si="142"/>
        <v>9.2165898617511521E-3</v>
      </c>
      <c r="P1317" s="170">
        <f t="shared" si="143"/>
        <v>216</v>
      </c>
      <c r="Q1317" s="171">
        <f t="shared" si="144"/>
        <v>215</v>
      </c>
      <c r="R1317" s="171">
        <f t="shared" si="145"/>
        <v>2</v>
      </c>
      <c r="S1317" s="187">
        <f t="shared" si="146"/>
        <v>9.2165898617511521E-3</v>
      </c>
      <c r="T1317" s="248"/>
    </row>
    <row r="1318" spans="1:20" x14ac:dyDescent="0.2">
      <c r="A1318" s="186" t="s">
        <v>426</v>
      </c>
      <c r="B1318" s="175" t="s">
        <v>217</v>
      </c>
      <c r="C1318" s="176" t="s">
        <v>306</v>
      </c>
      <c r="D1318" s="168"/>
      <c r="E1318" s="169"/>
      <c r="F1318" s="169"/>
      <c r="G1318" s="169"/>
      <c r="H1318" s="192" t="str">
        <f t="shared" si="140"/>
        <v/>
      </c>
      <c r="I1318" s="234">
        <v>183</v>
      </c>
      <c r="J1318" s="138">
        <v>177</v>
      </c>
      <c r="K1318" s="138">
        <v>104</v>
      </c>
      <c r="L1318" s="178">
        <f t="shared" si="141"/>
        <v>0.58757062146892658</v>
      </c>
      <c r="M1318" s="235"/>
      <c r="N1318" s="138">
        <v>3</v>
      </c>
      <c r="O1318" s="195">
        <f t="shared" si="142"/>
        <v>1.6666666666666666E-2</v>
      </c>
      <c r="P1318" s="170">
        <f t="shared" si="143"/>
        <v>183</v>
      </c>
      <c r="Q1318" s="171">
        <f t="shared" si="144"/>
        <v>177</v>
      </c>
      <c r="R1318" s="171">
        <f t="shared" si="145"/>
        <v>3</v>
      </c>
      <c r="S1318" s="187">
        <f t="shared" si="146"/>
        <v>1.6666666666666666E-2</v>
      </c>
      <c r="T1318" s="248"/>
    </row>
    <row r="1319" spans="1:20" ht="29" x14ac:dyDescent="0.2">
      <c r="A1319" s="186" t="s">
        <v>426</v>
      </c>
      <c r="B1319" s="175" t="s">
        <v>217</v>
      </c>
      <c r="C1319" s="176" t="s">
        <v>219</v>
      </c>
      <c r="D1319" s="168"/>
      <c r="E1319" s="169"/>
      <c r="F1319" s="169"/>
      <c r="G1319" s="169"/>
      <c r="H1319" s="192" t="str">
        <f t="shared" si="140"/>
        <v/>
      </c>
      <c r="I1319" s="234">
        <v>440</v>
      </c>
      <c r="J1319" s="138">
        <v>406</v>
      </c>
      <c r="K1319" s="138">
        <v>207</v>
      </c>
      <c r="L1319" s="178">
        <f t="shared" si="141"/>
        <v>0.50985221674876846</v>
      </c>
      <c r="M1319" s="235">
        <v>5</v>
      </c>
      <c r="N1319" s="138">
        <v>31</v>
      </c>
      <c r="O1319" s="195">
        <f t="shared" si="142"/>
        <v>7.0135746606334842E-2</v>
      </c>
      <c r="P1319" s="170">
        <f t="shared" si="143"/>
        <v>440</v>
      </c>
      <c r="Q1319" s="171">
        <f t="shared" si="144"/>
        <v>411</v>
      </c>
      <c r="R1319" s="171">
        <f t="shared" si="145"/>
        <v>31</v>
      </c>
      <c r="S1319" s="187">
        <f t="shared" si="146"/>
        <v>7.0135746606334842E-2</v>
      </c>
      <c r="T1319" s="248"/>
    </row>
    <row r="1320" spans="1:20" x14ac:dyDescent="0.2">
      <c r="A1320" s="186" t="s">
        <v>426</v>
      </c>
      <c r="B1320" s="175" t="s">
        <v>217</v>
      </c>
      <c r="C1320" s="176" t="s">
        <v>221</v>
      </c>
      <c r="D1320" s="168"/>
      <c r="E1320" s="169"/>
      <c r="F1320" s="169"/>
      <c r="G1320" s="169"/>
      <c r="H1320" s="192" t="str">
        <f t="shared" si="140"/>
        <v/>
      </c>
      <c r="I1320" s="234">
        <v>424</v>
      </c>
      <c r="J1320" s="138">
        <v>418</v>
      </c>
      <c r="K1320" s="138">
        <v>117</v>
      </c>
      <c r="L1320" s="178">
        <f t="shared" si="141"/>
        <v>0.27990430622009571</v>
      </c>
      <c r="M1320" s="235">
        <v>12</v>
      </c>
      <c r="N1320" s="138">
        <v>2</v>
      </c>
      <c r="O1320" s="195">
        <f t="shared" si="142"/>
        <v>4.6296296296296294E-3</v>
      </c>
      <c r="P1320" s="170">
        <f t="shared" si="143"/>
        <v>424</v>
      </c>
      <c r="Q1320" s="171">
        <f t="shared" si="144"/>
        <v>430</v>
      </c>
      <c r="R1320" s="171">
        <f t="shared" si="145"/>
        <v>2</v>
      </c>
      <c r="S1320" s="187">
        <f t="shared" si="146"/>
        <v>4.6296296296296294E-3</v>
      </c>
      <c r="T1320" s="248"/>
    </row>
    <row r="1321" spans="1:20" x14ac:dyDescent="0.2">
      <c r="A1321" s="186" t="s">
        <v>426</v>
      </c>
      <c r="B1321" s="175" t="s">
        <v>217</v>
      </c>
      <c r="C1321" s="176" t="s">
        <v>223</v>
      </c>
      <c r="D1321" s="168"/>
      <c r="E1321" s="169"/>
      <c r="F1321" s="169"/>
      <c r="G1321" s="169"/>
      <c r="H1321" s="192" t="str">
        <f t="shared" si="140"/>
        <v/>
      </c>
      <c r="I1321" s="234">
        <v>228</v>
      </c>
      <c r="J1321" s="138">
        <v>225</v>
      </c>
      <c r="K1321" s="138">
        <v>160</v>
      </c>
      <c r="L1321" s="178">
        <f t="shared" si="141"/>
        <v>0.71111111111111114</v>
      </c>
      <c r="M1321" s="235">
        <v>1</v>
      </c>
      <c r="N1321" s="138">
        <v>1</v>
      </c>
      <c r="O1321" s="195">
        <f t="shared" si="142"/>
        <v>4.4052863436123352E-3</v>
      </c>
      <c r="P1321" s="170">
        <f t="shared" si="143"/>
        <v>228</v>
      </c>
      <c r="Q1321" s="171">
        <f t="shared" si="144"/>
        <v>226</v>
      </c>
      <c r="R1321" s="171">
        <f t="shared" si="145"/>
        <v>1</v>
      </c>
      <c r="S1321" s="187">
        <f t="shared" si="146"/>
        <v>4.4052863436123352E-3</v>
      </c>
      <c r="T1321" s="248"/>
    </row>
    <row r="1322" spans="1:20" x14ac:dyDescent="0.2">
      <c r="A1322" s="186" t="s">
        <v>426</v>
      </c>
      <c r="B1322" s="175" t="s">
        <v>224</v>
      </c>
      <c r="C1322" s="176" t="s">
        <v>225</v>
      </c>
      <c r="D1322" s="168"/>
      <c r="E1322" s="169"/>
      <c r="F1322" s="169"/>
      <c r="G1322" s="169"/>
      <c r="H1322" s="192" t="str">
        <f t="shared" si="140"/>
        <v/>
      </c>
      <c r="I1322" s="234">
        <v>2383</v>
      </c>
      <c r="J1322" s="138">
        <v>2035</v>
      </c>
      <c r="K1322" s="138">
        <v>839</v>
      </c>
      <c r="L1322" s="178">
        <f t="shared" si="141"/>
        <v>0.4122850122850123</v>
      </c>
      <c r="M1322" s="235">
        <v>70</v>
      </c>
      <c r="N1322" s="138">
        <v>346</v>
      </c>
      <c r="O1322" s="195">
        <f t="shared" si="142"/>
        <v>0.14116687066503467</v>
      </c>
      <c r="P1322" s="170">
        <f t="shared" si="143"/>
        <v>2383</v>
      </c>
      <c r="Q1322" s="171">
        <f t="shared" si="144"/>
        <v>2105</v>
      </c>
      <c r="R1322" s="171">
        <f t="shared" si="145"/>
        <v>346</v>
      </c>
      <c r="S1322" s="187">
        <f t="shared" si="146"/>
        <v>0.14116687066503467</v>
      </c>
      <c r="T1322" s="248"/>
    </row>
    <row r="1323" spans="1:20" x14ac:dyDescent="0.2">
      <c r="A1323" s="186" t="s">
        <v>426</v>
      </c>
      <c r="B1323" s="175" t="s">
        <v>226</v>
      </c>
      <c r="C1323" s="176" t="s">
        <v>227</v>
      </c>
      <c r="D1323" s="168"/>
      <c r="E1323" s="169"/>
      <c r="F1323" s="169"/>
      <c r="G1323" s="169"/>
      <c r="H1323" s="192" t="str">
        <f t="shared" si="140"/>
        <v/>
      </c>
      <c r="I1323" s="234">
        <v>2</v>
      </c>
      <c r="J1323" s="138">
        <v>2</v>
      </c>
      <c r="K1323" s="138"/>
      <c r="L1323" s="178">
        <f t="shared" si="141"/>
        <v>0</v>
      </c>
      <c r="M1323" s="235"/>
      <c r="N1323" s="138"/>
      <c r="O1323" s="195">
        <f t="shared" si="142"/>
        <v>0</v>
      </c>
      <c r="P1323" s="170">
        <f t="shared" si="143"/>
        <v>2</v>
      </c>
      <c r="Q1323" s="171">
        <f t="shared" si="144"/>
        <v>2</v>
      </c>
      <c r="R1323" s="171" t="str">
        <f t="shared" si="145"/>
        <v/>
      </c>
      <c r="S1323" s="187" t="str">
        <f t="shared" si="146"/>
        <v/>
      </c>
      <c r="T1323" s="248"/>
    </row>
    <row r="1324" spans="1:20" x14ac:dyDescent="0.2">
      <c r="A1324" s="186" t="s">
        <v>426</v>
      </c>
      <c r="B1324" s="175" t="s">
        <v>539</v>
      </c>
      <c r="C1324" s="176" t="s">
        <v>228</v>
      </c>
      <c r="D1324" s="168"/>
      <c r="E1324" s="169"/>
      <c r="F1324" s="169"/>
      <c r="G1324" s="169"/>
      <c r="H1324" s="192" t="str">
        <f t="shared" si="140"/>
        <v/>
      </c>
      <c r="I1324" s="234">
        <v>508</v>
      </c>
      <c r="J1324" s="138">
        <v>492</v>
      </c>
      <c r="K1324" s="138">
        <v>290</v>
      </c>
      <c r="L1324" s="178">
        <f t="shared" si="141"/>
        <v>0.58943089430894313</v>
      </c>
      <c r="M1324" s="235">
        <v>15</v>
      </c>
      <c r="N1324" s="138">
        <v>15</v>
      </c>
      <c r="O1324" s="195">
        <f t="shared" si="142"/>
        <v>2.8735632183908046E-2</v>
      </c>
      <c r="P1324" s="170">
        <f t="shared" si="143"/>
        <v>508</v>
      </c>
      <c r="Q1324" s="171">
        <f t="shared" si="144"/>
        <v>507</v>
      </c>
      <c r="R1324" s="171">
        <f t="shared" si="145"/>
        <v>15</v>
      </c>
      <c r="S1324" s="187">
        <f t="shared" si="146"/>
        <v>2.8735632183908046E-2</v>
      </c>
      <c r="T1324" s="248"/>
    </row>
    <row r="1325" spans="1:20" x14ac:dyDescent="0.2">
      <c r="A1325" s="186" t="s">
        <v>393</v>
      </c>
      <c r="B1325" s="175" t="s">
        <v>2</v>
      </c>
      <c r="C1325" s="176" t="s">
        <v>3</v>
      </c>
      <c r="D1325" s="168"/>
      <c r="E1325" s="169"/>
      <c r="F1325" s="169"/>
      <c r="G1325" s="169"/>
      <c r="H1325" s="192" t="str">
        <f t="shared" si="140"/>
        <v/>
      </c>
      <c r="I1325" s="234">
        <v>1588</v>
      </c>
      <c r="J1325" s="138">
        <v>749</v>
      </c>
      <c r="K1325" s="138">
        <v>273</v>
      </c>
      <c r="L1325" s="178">
        <f t="shared" si="141"/>
        <v>0.3644859813084112</v>
      </c>
      <c r="M1325" s="235">
        <v>10</v>
      </c>
      <c r="N1325" s="138">
        <v>829</v>
      </c>
      <c r="O1325" s="195">
        <f t="shared" si="142"/>
        <v>0.52204030226700249</v>
      </c>
      <c r="P1325" s="170">
        <f t="shared" si="143"/>
        <v>1588</v>
      </c>
      <c r="Q1325" s="171">
        <f t="shared" si="144"/>
        <v>759</v>
      </c>
      <c r="R1325" s="171">
        <f t="shared" si="145"/>
        <v>829</v>
      </c>
      <c r="S1325" s="187">
        <f t="shared" si="146"/>
        <v>0.52204030226700249</v>
      </c>
      <c r="T1325" s="248"/>
    </row>
    <row r="1326" spans="1:20" x14ac:dyDescent="0.2">
      <c r="A1326" s="186" t="s">
        <v>393</v>
      </c>
      <c r="B1326" s="175" t="s">
        <v>4</v>
      </c>
      <c r="C1326" s="176" t="s">
        <v>358</v>
      </c>
      <c r="D1326" s="168"/>
      <c r="E1326" s="169"/>
      <c r="F1326" s="169"/>
      <c r="G1326" s="169"/>
      <c r="H1326" s="192" t="str">
        <f t="shared" si="140"/>
        <v/>
      </c>
      <c r="I1326" s="234">
        <v>1583</v>
      </c>
      <c r="J1326" s="138">
        <v>1361</v>
      </c>
      <c r="K1326" s="138">
        <v>641</v>
      </c>
      <c r="L1326" s="178">
        <f t="shared" si="141"/>
        <v>0.4709772226304188</v>
      </c>
      <c r="M1326" s="235">
        <v>0</v>
      </c>
      <c r="N1326" s="138">
        <v>221</v>
      </c>
      <c r="O1326" s="195">
        <f t="shared" si="142"/>
        <v>0.13969658659924147</v>
      </c>
      <c r="P1326" s="170">
        <f t="shared" si="143"/>
        <v>1583</v>
      </c>
      <c r="Q1326" s="171">
        <f t="shared" si="144"/>
        <v>1361</v>
      </c>
      <c r="R1326" s="171">
        <f t="shared" si="145"/>
        <v>221</v>
      </c>
      <c r="S1326" s="187">
        <f t="shared" si="146"/>
        <v>0.13969658659924147</v>
      </c>
      <c r="T1326" s="248"/>
    </row>
    <row r="1327" spans="1:20" x14ac:dyDescent="0.2">
      <c r="A1327" s="186" t="s">
        <v>393</v>
      </c>
      <c r="B1327" s="175" t="s">
        <v>4</v>
      </c>
      <c r="C1327" s="176" t="s">
        <v>5</v>
      </c>
      <c r="D1327" s="168"/>
      <c r="E1327" s="169"/>
      <c r="F1327" s="169"/>
      <c r="G1327" s="169"/>
      <c r="H1327" s="192" t="str">
        <f t="shared" si="140"/>
        <v/>
      </c>
      <c r="I1327" s="234">
        <v>41984</v>
      </c>
      <c r="J1327" s="138">
        <v>32939</v>
      </c>
      <c r="K1327" s="138">
        <v>25036</v>
      </c>
      <c r="L1327" s="178">
        <f t="shared" si="141"/>
        <v>0.76007164759100154</v>
      </c>
      <c r="M1327" s="235">
        <v>3</v>
      </c>
      <c r="N1327" s="138">
        <v>9042</v>
      </c>
      <c r="O1327" s="195">
        <f t="shared" si="142"/>
        <v>0.21536775914634146</v>
      </c>
      <c r="P1327" s="170">
        <f t="shared" si="143"/>
        <v>41984</v>
      </c>
      <c r="Q1327" s="171">
        <f t="shared" si="144"/>
        <v>32942</v>
      </c>
      <c r="R1327" s="171">
        <f t="shared" si="145"/>
        <v>9042</v>
      </c>
      <c r="S1327" s="187">
        <f t="shared" si="146"/>
        <v>0.21536775914634146</v>
      </c>
      <c r="T1327" s="248"/>
    </row>
    <row r="1328" spans="1:20" x14ac:dyDescent="0.2">
      <c r="A1328" s="186" t="s">
        <v>393</v>
      </c>
      <c r="B1328" s="175" t="s">
        <v>6</v>
      </c>
      <c r="C1328" s="176" t="s">
        <v>7</v>
      </c>
      <c r="D1328" s="168"/>
      <c r="E1328" s="169"/>
      <c r="F1328" s="169"/>
      <c r="G1328" s="169"/>
      <c r="H1328" s="192" t="str">
        <f t="shared" si="140"/>
        <v/>
      </c>
      <c r="I1328" s="234">
        <v>9</v>
      </c>
      <c r="J1328" s="138">
        <v>9</v>
      </c>
      <c r="K1328" s="138">
        <v>2</v>
      </c>
      <c r="L1328" s="178">
        <f t="shared" si="141"/>
        <v>0.22222222222222221</v>
      </c>
      <c r="M1328" s="235">
        <v>0</v>
      </c>
      <c r="N1328" s="138"/>
      <c r="O1328" s="195">
        <f t="shared" si="142"/>
        <v>0</v>
      </c>
      <c r="P1328" s="170">
        <f t="shared" si="143"/>
        <v>9</v>
      </c>
      <c r="Q1328" s="171">
        <f t="shared" si="144"/>
        <v>9</v>
      </c>
      <c r="R1328" s="171" t="str">
        <f t="shared" si="145"/>
        <v/>
      </c>
      <c r="S1328" s="187" t="str">
        <f t="shared" si="146"/>
        <v/>
      </c>
      <c r="T1328" s="248"/>
    </row>
    <row r="1329" spans="1:20" x14ac:dyDescent="0.2">
      <c r="A1329" s="186" t="s">
        <v>393</v>
      </c>
      <c r="B1329" s="175" t="s">
        <v>8</v>
      </c>
      <c r="C1329" s="176" t="s">
        <v>9</v>
      </c>
      <c r="D1329" s="168"/>
      <c r="E1329" s="169"/>
      <c r="F1329" s="169"/>
      <c r="G1329" s="169"/>
      <c r="H1329" s="192" t="str">
        <f t="shared" si="140"/>
        <v/>
      </c>
      <c r="I1329" s="234">
        <v>50</v>
      </c>
      <c r="J1329" s="138">
        <v>41</v>
      </c>
      <c r="K1329" s="138">
        <v>0</v>
      </c>
      <c r="L1329" s="178">
        <f t="shared" si="141"/>
        <v>0</v>
      </c>
      <c r="M1329" s="235">
        <v>0</v>
      </c>
      <c r="N1329" s="138">
        <v>9</v>
      </c>
      <c r="O1329" s="195">
        <f t="shared" si="142"/>
        <v>0.18</v>
      </c>
      <c r="P1329" s="170">
        <f t="shared" si="143"/>
        <v>50</v>
      </c>
      <c r="Q1329" s="171">
        <f t="shared" si="144"/>
        <v>41</v>
      </c>
      <c r="R1329" s="171">
        <f t="shared" si="145"/>
        <v>9</v>
      </c>
      <c r="S1329" s="187">
        <f t="shared" si="146"/>
        <v>0.18</v>
      </c>
      <c r="T1329" s="248"/>
    </row>
    <row r="1330" spans="1:20" x14ac:dyDescent="0.2">
      <c r="A1330" s="186" t="s">
        <v>393</v>
      </c>
      <c r="B1330" s="175" t="s">
        <v>8</v>
      </c>
      <c r="C1330" s="176" t="s">
        <v>10</v>
      </c>
      <c r="D1330" s="168"/>
      <c r="E1330" s="169"/>
      <c r="F1330" s="169"/>
      <c r="G1330" s="169"/>
      <c r="H1330" s="192" t="str">
        <f t="shared" si="140"/>
        <v/>
      </c>
      <c r="I1330" s="234">
        <v>101</v>
      </c>
      <c r="J1330" s="138">
        <v>97</v>
      </c>
      <c r="K1330" s="138">
        <v>45</v>
      </c>
      <c r="L1330" s="178">
        <f t="shared" si="141"/>
        <v>0.46391752577319589</v>
      </c>
      <c r="M1330" s="235">
        <v>0</v>
      </c>
      <c r="N1330" s="138">
        <v>4</v>
      </c>
      <c r="O1330" s="195">
        <f t="shared" si="142"/>
        <v>3.9603960396039604E-2</v>
      </c>
      <c r="P1330" s="170">
        <f t="shared" si="143"/>
        <v>101</v>
      </c>
      <c r="Q1330" s="171">
        <f t="shared" si="144"/>
        <v>97</v>
      </c>
      <c r="R1330" s="171">
        <f t="shared" si="145"/>
        <v>4</v>
      </c>
      <c r="S1330" s="187">
        <f t="shared" si="146"/>
        <v>3.9603960396039604E-2</v>
      </c>
      <c r="T1330" s="248"/>
    </row>
    <row r="1331" spans="1:20" x14ac:dyDescent="0.2">
      <c r="A1331" s="186" t="s">
        <v>393</v>
      </c>
      <c r="B1331" s="175" t="s">
        <v>11</v>
      </c>
      <c r="C1331" s="176" t="s">
        <v>12</v>
      </c>
      <c r="D1331" s="168"/>
      <c r="E1331" s="169"/>
      <c r="F1331" s="169"/>
      <c r="G1331" s="169"/>
      <c r="H1331" s="192" t="str">
        <f t="shared" si="140"/>
        <v/>
      </c>
      <c r="I1331" s="234">
        <v>6</v>
      </c>
      <c r="J1331" s="138">
        <v>5</v>
      </c>
      <c r="K1331" s="138">
        <v>1</v>
      </c>
      <c r="L1331" s="178">
        <f t="shared" si="141"/>
        <v>0.2</v>
      </c>
      <c r="M1331" s="235">
        <v>0</v>
      </c>
      <c r="N1331" s="138">
        <v>1</v>
      </c>
      <c r="O1331" s="195">
        <f t="shared" si="142"/>
        <v>0.16666666666666666</v>
      </c>
      <c r="P1331" s="170">
        <f t="shared" si="143"/>
        <v>6</v>
      </c>
      <c r="Q1331" s="171">
        <f t="shared" si="144"/>
        <v>5</v>
      </c>
      <c r="R1331" s="171">
        <f t="shared" si="145"/>
        <v>1</v>
      </c>
      <c r="S1331" s="187">
        <f t="shared" si="146"/>
        <v>0.16666666666666666</v>
      </c>
      <c r="T1331" s="248"/>
    </row>
    <row r="1332" spans="1:20" x14ac:dyDescent="0.2">
      <c r="A1332" s="186" t="s">
        <v>393</v>
      </c>
      <c r="B1332" s="175" t="s">
        <v>26</v>
      </c>
      <c r="C1332" s="176" t="s">
        <v>359</v>
      </c>
      <c r="D1332" s="168"/>
      <c r="E1332" s="169"/>
      <c r="F1332" s="169"/>
      <c r="G1332" s="169"/>
      <c r="H1332" s="192" t="str">
        <f t="shared" si="140"/>
        <v/>
      </c>
      <c r="I1332" s="234">
        <v>38</v>
      </c>
      <c r="J1332" s="138">
        <v>18</v>
      </c>
      <c r="K1332" s="138">
        <v>0</v>
      </c>
      <c r="L1332" s="178">
        <f t="shared" si="141"/>
        <v>0</v>
      </c>
      <c r="M1332" s="235">
        <v>0</v>
      </c>
      <c r="N1332" s="138">
        <v>20</v>
      </c>
      <c r="O1332" s="195">
        <f t="shared" si="142"/>
        <v>0.52631578947368418</v>
      </c>
      <c r="P1332" s="170">
        <f t="shared" si="143"/>
        <v>38</v>
      </c>
      <c r="Q1332" s="171">
        <f t="shared" si="144"/>
        <v>18</v>
      </c>
      <c r="R1332" s="171">
        <f t="shared" si="145"/>
        <v>20</v>
      </c>
      <c r="S1332" s="187">
        <f t="shared" si="146"/>
        <v>0.52631578947368418</v>
      </c>
      <c r="T1332" s="248"/>
    </row>
    <row r="1333" spans="1:20" x14ac:dyDescent="0.2">
      <c r="A1333" s="186" t="s">
        <v>393</v>
      </c>
      <c r="B1333" s="175" t="s">
        <v>26</v>
      </c>
      <c r="C1333" s="176" t="s">
        <v>27</v>
      </c>
      <c r="D1333" s="168"/>
      <c r="E1333" s="169"/>
      <c r="F1333" s="169"/>
      <c r="G1333" s="169"/>
      <c r="H1333" s="192" t="str">
        <f t="shared" si="140"/>
        <v/>
      </c>
      <c r="I1333" s="234">
        <v>41</v>
      </c>
      <c r="J1333" s="138">
        <v>17</v>
      </c>
      <c r="K1333" s="138">
        <v>4</v>
      </c>
      <c r="L1333" s="178">
        <f t="shared" si="141"/>
        <v>0.23529411764705882</v>
      </c>
      <c r="M1333" s="235">
        <v>0</v>
      </c>
      <c r="N1333" s="138">
        <v>24</v>
      </c>
      <c r="O1333" s="195">
        <f t="shared" si="142"/>
        <v>0.58536585365853655</v>
      </c>
      <c r="P1333" s="170">
        <f t="shared" si="143"/>
        <v>41</v>
      </c>
      <c r="Q1333" s="171">
        <f t="shared" si="144"/>
        <v>17</v>
      </c>
      <c r="R1333" s="171">
        <f t="shared" si="145"/>
        <v>24</v>
      </c>
      <c r="S1333" s="187">
        <f t="shared" si="146"/>
        <v>0.58536585365853655</v>
      </c>
      <c r="T1333" s="248"/>
    </row>
    <row r="1334" spans="1:20" x14ac:dyDescent="0.2">
      <c r="A1334" s="186" t="s">
        <v>393</v>
      </c>
      <c r="B1334" s="175" t="s">
        <v>26</v>
      </c>
      <c r="C1334" s="176" t="s">
        <v>28</v>
      </c>
      <c r="D1334" s="168"/>
      <c r="E1334" s="169"/>
      <c r="F1334" s="169"/>
      <c r="G1334" s="169"/>
      <c r="H1334" s="192" t="str">
        <f t="shared" si="140"/>
        <v/>
      </c>
      <c r="I1334" s="234">
        <v>89</v>
      </c>
      <c r="J1334" s="138">
        <v>47</v>
      </c>
      <c r="K1334" s="138">
        <v>7</v>
      </c>
      <c r="L1334" s="178">
        <f t="shared" si="141"/>
        <v>0.14893617021276595</v>
      </c>
      <c r="M1334" s="235">
        <v>0</v>
      </c>
      <c r="N1334" s="138">
        <v>42</v>
      </c>
      <c r="O1334" s="195">
        <f t="shared" si="142"/>
        <v>0.47191011235955055</v>
      </c>
      <c r="P1334" s="170">
        <f t="shared" si="143"/>
        <v>89</v>
      </c>
      <c r="Q1334" s="171">
        <f t="shared" si="144"/>
        <v>47</v>
      </c>
      <c r="R1334" s="171">
        <f t="shared" si="145"/>
        <v>42</v>
      </c>
      <c r="S1334" s="187">
        <f t="shared" si="146"/>
        <v>0.47191011235955055</v>
      </c>
      <c r="T1334" s="248"/>
    </row>
    <row r="1335" spans="1:20" ht="29" x14ac:dyDescent="0.2">
      <c r="A1335" s="186" t="s">
        <v>393</v>
      </c>
      <c r="B1335" s="175" t="s">
        <v>26</v>
      </c>
      <c r="C1335" s="176" t="s">
        <v>262</v>
      </c>
      <c r="D1335" s="168"/>
      <c r="E1335" s="169"/>
      <c r="F1335" s="169"/>
      <c r="G1335" s="169"/>
      <c r="H1335" s="192" t="str">
        <f t="shared" si="140"/>
        <v/>
      </c>
      <c r="I1335" s="234">
        <v>44</v>
      </c>
      <c r="J1335" s="138">
        <v>16</v>
      </c>
      <c r="K1335" s="138">
        <v>0</v>
      </c>
      <c r="L1335" s="178">
        <f t="shared" si="141"/>
        <v>0</v>
      </c>
      <c r="M1335" s="235">
        <v>0</v>
      </c>
      <c r="N1335" s="138">
        <v>28</v>
      </c>
      <c r="O1335" s="195">
        <f t="shared" si="142"/>
        <v>0.63636363636363635</v>
      </c>
      <c r="P1335" s="170">
        <f t="shared" si="143"/>
        <v>44</v>
      </c>
      <c r="Q1335" s="171">
        <f t="shared" si="144"/>
        <v>16</v>
      </c>
      <c r="R1335" s="171">
        <f t="shared" si="145"/>
        <v>28</v>
      </c>
      <c r="S1335" s="187">
        <f t="shared" si="146"/>
        <v>0.63636363636363635</v>
      </c>
      <c r="T1335" s="248"/>
    </row>
    <row r="1336" spans="1:20" x14ac:dyDescent="0.2">
      <c r="A1336" s="186" t="s">
        <v>393</v>
      </c>
      <c r="B1336" s="175" t="s">
        <v>26</v>
      </c>
      <c r="C1336" s="176" t="s">
        <v>29</v>
      </c>
      <c r="D1336" s="168"/>
      <c r="E1336" s="169"/>
      <c r="F1336" s="169"/>
      <c r="G1336" s="169"/>
      <c r="H1336" s="192" t="str">
        <f t="shared" si="140"/>
        <v/>
      </c>
      <c r="I1336" s="234">
        <v>240</v>
      </c>
      <c r="J1336" s="138">
        <v>83</v>
      </c>
      <c r="K1336" s="138">
        <v>8</v>
      </c>
      <c r="L1336" s="178">
        <f t="shared" si="141"/>
        <v>9.6385542168674704E-2</v>
      </c>
      <c r="M1336" s="235">
        <v>0</v>
      </c>
      <c r="N1336" s="138">
        <v>157</v>
      </c>
      <c r="O1336" s="195">
        <f t="shared" si="142"/>
        <v>0.65416666666666667</v>
      </c>
      <c r="P1336" s="170">
        <f t="shared" si="143"/>
        <v>240</v>
      </c>
      <c r="Q1336" s="171">
        <f t="shared" si="144"/>
        <v>83</v>
      </c>
      <c r="R1336" s="171">
        <f t="shared" si="145"/>
        <v>157</v>
      </c>
      <c r="S1336" s="187">
        <f t="shared" si="146"/>
        <v>0.65416666666666667</v>
      </c>
      <c r="T1336" s="248"/>
    </row>
    <row r="1337" spans="1:20" x14ac:dyDescent="0.2">
      <c r="A1337" s="186" t="s">
        <v>393</v>
      </c>
      <c r="B1337" s="175" t="s">
        <v>30</v>
      </c>
      <c r="C1337" s="176" t="s">
        <v>31</v>
      </c>
      <c r="D1337" s="168">
        <v>1</v>
      </c>
      <c r="E1337" s="169">
        <v>0</v>
      </c>
      <c r="F1337" s="169"/>
      <c r="G1337" s="169">
        <v>1</v>
      </c>
      <c r="H1337" s="192">
        <f t="shared" si="140"/>
        <v>1</v>
      </c>
      <c r="I1337" s="234">
        <v>348</v>
      </c>
      <c r="J1337" s="138">
        <v>283</v>
      </c>
      <c r="K1337" s="138">
        <v>194</v>
      </c>
      <c r="L1337" s="178">
        <f t="shared" si="141"/>
        <v>0.68551236749116606</v>
      </c>
      <c r="M1337" s="235">
        <v>2</v>
      </c>
      <c r="N1337" s="138">
        <v>63</v>
      </c>
      <c r="O1337" s="195">
        <f t="shared" si="142"/>
        <v>0.18103448275862069</v>
      </c>
      <c r="P1337" s="170">
        <f t="shared" si="143"/>
        <v>349</v>
      </c>
      <c r="Q1337" s="171">
        <f t="shared" si="144"/>
        <v>285</v>
      </c>
      <c r="R1337" s="171">
        <f t="shared" si="145"/>
        <v>64</v>
      </c>
      <c r="S1337" s="187">
        <f t="shared" si="146"/>
        <v>0.18338108882521489</v>
      </c>
      <c r="T1337" s="248"/>
    </row>
    <row r="1338" spans="1:20" x14ac:dyDescent="0.2">
      <c r="A1338" s="186" t="s">
        <v>393</v>
      </c>
      <c r="B1338" s="175" t="s">
        <v>33</v>
      </c>
      <c r="C1338" s="176" t="s">
        <v>264</v>
      </c>
      <c r="D1338" s="168"/>
      <c r="E1338" s="169"/>
      <c r="F1338" s="169"/>
      <c r="G1338" s="169"/>
      <c r="H1338" s="192" t="str">
        <f t="shared" si="140"/>
        <v/>
      </c>
      <c r="I1338" s="234">
        <v>280</v>
      </c>
      <c r="J1338" s="138">
        <v>261</v>
      </c>
      <c r="K1338" s="138">
        <v>33</v>
      </c>
      <c r="L1338" s="178">
        <f t="shared" si="141"/>
        <v>0.12643678160919541</v>
      </c>
      <c r="M1338" s="235">
        <v>0</v>
      </c>
      <c r="N1338" s="138">
        <v>19</v>
      </c>
      <c r="O1338" s="195">
        <f t="shared" si="142"/>
        <v>6.7857142857142852E-2</v>
      </c>
      <c r="P1338" s="170">
        <f t="shared" si="143"/>
        <v>280</v>
      </c>
      <c r="Q1338" s="171">
        <f t="shared" si="144"/>
        <v>261</v>
      </c>
      <c r="R1338" s="171">
        <f t="shared" si="145"/>
        <v>19</v>
      </c>
      <c r="S1338" s="187">
        <f t="shared" si="146"/>
        <v>6.7857142857142852E-2</v>
      </c>
      <c r="T1338" s="248"/>
    </row>
    <row r="1339" spans="1:20" x14ac:dyDescent="0.2">
      <c r="A1339" s="186" t="s">
        <v>393</v>
      </c>
      <c r="B1339" s="175" t="s">
        <v>33</v>
      </c>
      <c r="C1339" s="176" t="s">
        <v>34</v>
      </c>
      <c r="D1339" s="168"/>
      <c r="E1339" s="169"/>
      <c r="F1339" s="169"/>
      <c r="G1339" s="169"/>
      <c r="H1339" s="192" t="str">
        <f t="shared" si="140"/>
        <v/>
      </c>
      <c r="I1339" s="234">
        <v>154</v>
      </c>
      <c r="J1339" s="138">
        <v>129</v>
      </c>
      <c r="K1339" s="138">
        <v>61</v>
      </c>
      <c r="L1339" s="178">
        <f t="shared" si="141"/>
        <v>0.47286821705426357</v>
      </c>
      <c r="M1339" s="235">
        <v>0</v>
      </c>
      <c r="N1339" s="138">
        <v>25</v>
      </c>
      <c r="O1339" s="195">
        <f t="shared" si="142"/>
        <v>0.16233766233766234</v>
      </c>
      <c r="P1339" s="170">
        <f t="shared" si="143"/>
        <v>154</v>
      </c>
      <c r="Q1339" s="171">
        <f t="shared" si="144"/>
        <v>129</v>
      </c>
      <c r="R1339" s="171">
        <f t="shared" si="145"/>
        <v>25</v>
      </c>
      <c r="S1339" s="187">
        <f t="shared" si="146"/>
        <v>0.16233766233766234</v>
      </c>
      <c r="T1339" s="248"/>
    </row>
    <row r="1340" spans="1:20" x14ac:dyDescent="0.2">
      <c r="A1340" s="186" t="s">
        <v>393</v>
      </c>
      <c r="B1340" s="175" t="s">
        <v>33</v>
      </c>
      <c r="C1340" s="176" t="s">
        <v>35</v>
      </c>
      <c r="D1340" s="168"/>
      <c r="E1340" s="169"/>
      <c r="F1340" s="169"/>
      <c r="G1340" s="169"/>
      <c r="H1340" s="192" t="str">
        <f t="shared" si="140"/>
        <v/>
      </c>
      <c r="I1340" s="234">
        <v>790</v>
      </c>
      <c r="J1340" s="138">
        <v>725</v>
      </c>
      <c r="K1340" s="138">
        <v>297</v>
      </c>
      <c r="L1340" s="178">
        <f t="shared" si="141"/>
        <v>0.40965517241379312</v>
      </c>
      <c r="M1340" s="235">
        <v>0</v>
      </c>
      <c r="N1340" s="138">
        <v>65</v>
      </c>
      <c r="O1340" s="195">
        <f t="shared" si="142"/>
        <v>8.2278481012658222E-2</v>
      </c>
      <c r="P1340" s="170">
        <f t="shared" si="143"/>
        <v>790</v>
      </c>
      <c r="Q1340" s="171">
        <f t="shared" si="144"/>
        <v>725</v>
      </c>
      <c r="R1340" s="171">
        <f t="shared" si="145"/>
        <v>65</v>
      </c>
      <c r="S1340" s="187">
        <f t="shared" si="146"/>
        <v>8.2278481012658222E-2</v>
      </c>
      <c r="T1340" s="248"/>
    </row>
    <row r="1341" spans="1:20" x14ac:dyDescent="0.2">
      <c r="A1341" s="186" t="s">
        <v>393</v>
      </c>
      <c r="B1341" s="175" t="s">
        <v>33</v>
      </c>
      <c r="C1341" s="176" t="s">
        <v>36</v>
      </c>
      <c r="D1341" s="168">
        <v>1</v>
      </c>
      <c r="E1341" s="169">
        <v>1</v>
      </c>
      <c r="F1341" s="169"/>
      <c r="G1341" s="169">
        <v>0</v>
      </c>
      <c r="H1341" s="192">
        <f t="shared" si="140"/>
        <v>0</v>
      </c>
      <c r="I1341" s="234">
        <v>185</v>
      </c>
      <c r="J1341" s="138">
        <v>174</v>
      </c>
      <c r="K1341" s="138">
        <v>11</v>
      </c>
      <c r="L1341" s="178">
        <f t="shared" si="141"/>
        <v>6.3218390804597707E-2</v>
      </c>
      <c r="M1341" s="235">
        <v>2</v>
      </c>
      <c r="N1341" s="138">
        <v>9</v>
      </c>
      <c r="O1341" s="195">
        <f t="shared" si="142"/>
        <v>4.8648648648648651E-2</v>
      </c>
      <c r="P1341" s="170">
        <f t="shared" si="143"/>
        <v>186</v>
      </c>
      <c r="Q1341" s="171">
        <f t="shared" si="144"/>
        <v>177</v>
      </c>
      <c r="R1341" s="171">
        <f t="shared" si="145"/>
        <v>9</v>
      </c>
      <c r="S1341" s="187">
        <f t="shared" si="146"/>
        <v>4.8387096774193547E-2</v>
      </c>
      <c r="T1341" s="248"/>
    </row>
    <row r="1342" spans="1:20" x14ac:dyDescent="0.2">
      <c r="A1342" s="186" t="s">
        <v>393</v>
      </c>
      <c r="B1342" s="175" t="s">
        <v>37</v>
      </c>
      <c r="C1342" s="176" t="s">
        <v>265</v>
      </c>
      <c r="D1342" s="168"/>
      <c r="E1342" s="169"/>
      <c r="F1342" s="169"/>
      <c r="G1342" s="169"/>
      <c r="H1342" s="192" t="str">
        <f t="shared" si="140"/>
        <v/>
      </c>
      <c r="I1342" s="234">
        <v>15710</v>
      </c>
      <c r="J1342" s="138">
        <v>11426</v>
      </c>
      <c r="K1342" s="138">
        <v>5120</v>
      </c>
      <c r="L1342" s="178">
        <f t="shared" si="141"/>
        <v>0.44810082268510415</v>
      </c>
      <c r="M1342" s="235">
        <v>0</v>
      </c>
      <c r="N1342" s="138">
        <v>4284</v>
      </c>
      <c r="O1342" s="195">
        <f t="shared" si="142"/>
        <v>0.27269255251432206</v>
      </c>
      <c r="P1342" s="170">
        <f t="shared" si="143"/>
        <v>15710</v>
      </c>
      <c r="Q1342" s="171">
        <f t="shared" si="144"/>
        <v>11426</v>
      </c>
      <c r="R1342" s="171">
        <f t="shared" si="145"/>
        <v>4284</v>
      </c>
      <c r="S1342" s="187">
        <f t="shared" si="146"/>
        <v>0.27269255251432206</v>
      </c>
      <c r="T1342" s="248"/>
    </row>
    <row r="1343" spans="1:20" x14ac:dyDescent="0.2">
      <c r="A1343" s="186" t="s">
        <v>393</v>
      </c>
      <c r="B1343" s="175" t="s">
        <v>40</v>
      </c>
      <c r="C1343" s="176" t="s">
        <v>41</v>
      </c>
      <c r="D1343" s="168"/>
      <c r="E1343" s="169"/>
      <c r="F1343" s="169"/>
      <c r="G1343" s="169"/>
      <c r="H1343" s="192" t="str">
        <f t="shared" si="140"/>
        <v/>
      </c>
      <c r="I1343" s="234">
        <v>113</v>
      </c>
      <c r="J1343" s="138">
        <v>104</v>
      </c>
      <c r="K1343" s="138">
        <v>27</v>
      </c>
      <c r="L1343" s="178">
        <f t="shared" si="141"/>
        <v>0.25961538461538464</v>
      </c>
      <c r="M1343" s="235">
        <v>0</v>
      </c>
      <c r="N1343" s="138">
        <v>9</v>
      </c>
      <c r="O1343" s="195">
        <f t="shared" si="142"/>
        <v>7.9646017699115043E-2</v>
      </c>
      <c r="P1343" s="170">
        <f t="shared" si="143"/>
        <v>113</v>
      </c>
      <c r="Q1343" s="171">
        <f t="shared" si="144"/>
        <v>104</v>
      </c>
      <c r="R1343" s="171">
        <f t="shared" si="145"/>
        <v>9</v>
      </c>
      <c r="S1343" s="187">
        <f t="shared" si="146"/>
        <v>7.9646017699115043E-2</v>
      </c>
      <c r="T1343" s="248"/>
    </row>
    <row r="1344" spans="1:20" ht="29" x14ac:dyDescent="0.2">
      <c r="A1344" s="186" t="s">
        <v>393</v>
      </c>
      <c r="B1344" s="175" t="s">
        <v>40</v>
      </c>
      <c r="C1344" s="176" t="s">
        <v>43</v>
      </c>
      <c r="D1344" s="168">
        <v>1</v>
      </c>
      <c r="E1344" s="169">
        <v>0</v>
      </c>
      <c r="F1344" s="169"/>
      <c r="G1344" s="169">
        <v>1</v>
      </c>
      <c r="H1344" s="192">
        <f t="shared" si="140"/>
        <v>1</v>
      </c>
      <c r="I1344" s="234">
        <v>1609</v>
      </c>
      <c r="J1344" s="138">
        <v>1342</v>
      </c>
      <c r="K1344" s="138">
        <v>890</v>
      </c>
      <c r="L1344" s="178">
        <f t="shared" si="141"/>
        <v>0.66318926974664683</v>
      </c>
      <c r="M1344" s="235">
        <v>1</v>
      </c>
      <c r="N1344" s="138">
        <v>266</v>
      </c>
      <c r="O1344" s="195">
        <f t="shared" si="142"/>
        <v>0.16532007458048478</v>
      </c>
      <c r="P1344" s="170">
        <f t="shared" si="143"/>
        <v>1610</v>
      </c>
      <c r="Q1344" s="171">
        <f t="shared" si="144"/>
        <v>1343</v>
      </c>
      <c r="R1344" s="171">
        <f t="shared" si="145"/>
        <v>267</v>
      </c>
      <c r="S1344" s="187">
        <f t="shared" si="146"/>
        <v>0.16583850931677019</v>
      </c>
      <c r="T1344" s="248"/>
    </row>
    <row r="1345" spans="1:20" x14ac:dyDescent="0.2">
      <c r="A1345" s="186" t="s">
        <v>393</v>
      </c>
      <c r="B1345" s="175" t="s">
        <v>40</v>
      </c>
      <c r="C1345" s="176" t="s">
        <v>44</v>
      </c>
      <c r="D1345" s="168"/>
      <c r="E1345" s="169"/>
      <c r="F1345" s="169"/>
      <c r="G1345" s="169"/>
      <c r="H1345" s="192" t="str">
        <f t="shared" si="140"/>
        <v/>
      </c>
      <c r="I1345" s="234">
        <v>598</v>
      </c>
      <c r="J1345" s="138">
        <v>528</v>
      </c>
      <c r="K1345" s="138">
        <v>387</v>
      </c>
      <c r="L1345" s="178">
        <f t="shared" si="141"/>
        <v>0.73295454545454541</v>
      </c>
      <c r="M1345" s="235">
        <v>0</v>
      </c>
      <c r="N1345" s="138">
        <v>70</v>
      </c>
      <c r="O1345" s="195">
        <f t="shared" si="142"/>
        <v>0.11705685618729098</v>
      </c>
      <c r="P1345" s="170">
        <f t="shared" si="143"/>
        <v>598</v>
      </c>
      <c r="Q1345" s="171">
        <f t="shared" si="144"/>
        <v>528</v>
      </c>
      <c r="R1345" s="171">
        <f t="shared" si="145"/>
        <v>70</v>
      </c>
      <c r="S1345" s="187">
        <f t="shared" si="146"/>
        <v>0.11705685618729098</v>
      </c>
      <c r="T1345" s="248"/>
    </row>
    <row r="1346" spans="1:20" x14ac:dyDescent="0.2">
      <c r="A1346" s="186" t="s">
        <v>393</v>
      </c>
      <c r="B1346" s="175" t="s">
        <v>45</v>
      </c>
      <c r="C1346" s="176" t="s">
        <v>46</v>
      </c>
      <c r="D1346" s="168"/>
      <c r="E1346" s="169"/>
      <c r="F1346" s="169"/>
      <c r="G1346" s="169"/>
      <c r="H1346" s="192" t="str">
        <f t="shared" ref="H1346:H1409" si="147">IF((E1346+G1346)&lt;&gt;0,G1346/(E1346+G1346),"")</f>
        <v/>
      </c>
      <c r="I1346" s="234">
        <v>22</v>
      </c>
      <c r="J1346" s="138">
        <v>18</v>
      </c>
      <c r="K1346" s="138">
        <v>18</v>
      </c>
      <c r="L1346" s="178">
        <f t="shared" ref="L1346:L1409" si="148">IF(J1346&lt;&gt;0,K1346/J1346,"")</f>
        <v>1</v>
      </c>
      <c r="M1346" s="235">
        <v>0</v>
      </c>
      <c r="N1346" s="138">
        <v>4</v>
      </c>
      <c r="O1346" s="195">
        <f t="shared" ref="O1346:O1409" si="149">IF((J1346+M1346+N1346)&lt;&gt;0,N1346/(J1346+M1346+N1346),"")</f>
        <v>0.18181818181818182</v>
      </c>
      <c r="P1346" s="170">
        <f t="shared" ref="P1346:P1409" si="150">IF(SUM(D1346,I1346)&gt;0,SUM(D1346,I1346),"")</f>
        <v>22</v>
      </c>
      <c r="Q1346" s="171">
        <f t="shared" ref="Q1346:Q1409" si="151">IF(SUM(E1346,J1346, M1346)&gt;0,SUM(E1346,J1346, M1346),"")</f>
        <v>18</v>
      </c>
      <c r="R1346" s="171">
        <f t="shared" ref="R1346:R1409" si="152">IF(SUM(G1346,N1346)&gt;0,SUM(G1346,N1346),"")</f>
        <v>4</v>
      </c>
      <c r="S1346" s="187">
        <f t="shared" ref="S1346:S1409" si="153">IFERROR(IF((Q1346+R1346)&lt;&gt;0,R1346/(Q1346+R1346),""),"")</f>
        <v>0.18181818181818182</v>
      </c>
      <c r="T1346" s="248"/>
    </row>
    <row r="1347" spans="1:20" x14ac:dyDescent="0.2">
      <c r="A1347" s="186" t="s">
        <v>393</v>
      </c>
      <c r="B1347" s="175" t="s">
        <v>51</v>
      </c>
      <c r="C1347" s="176" t="s">
        <v>52</v>
      </c>
      <c r="D1347" s="168"/>
      <c r="E1347" s="169"/>
      <c r="F1347" s="169"/>
      <c r="G1347" s="169"/>
      <c r="H1347" s="192" t="str">
        <f t="shared" si="147"/>
        <v/>
      </c>
      <c r="I1347" s="234">
        <v>15</v>
      </c>
      <c r="J1347" s="138">
        <v>13</v>
      </c>
      <c r="K1347" s="138">
        <v>13</v>
      </c>
      <c r="L1347" s="178">
        <f t="shared" si="148"/>
        <v>1</v>
      </c>
      <c r="M1347" s="235">
        <v>0</v>
      </c>
      <c r="N1347" s="138">
        <v>2</v>
      </c>
      <c r="O1347" s="195">
        <f t="shared" si="149"/>
        <v>0.13333333333333333</v>
      </c>
      <c r="P1347" s="170">
        <f t="shared" si="150"/>
        <v>15</v>
      </c>
      <c r="Q1347" s="171">
        <f t="shared" si="151"/>
        <v>13</v>
      </c>
      <c r="R1347" s="171">
        <f t="shared" si="152"/>
        <v>2</v>
      </c>
      <c r="S1347" s="187">
        <f t="shared" si="153"/>
        <v>0.13333333333333333</v>
      </c>
      <c r="T1347" s="248"/>
    </row>
    <row r="1348" spans="1:20" x14ac:dyDescent="0.2">
      <c r="A1348" s="186" t="s">
        <v>393</v>
      </c>
      <c r="B1348" s="175" t="s">
        <v>53</v>
      </c>
      <c r="C1348" s="176" t="s">
        <v>54</v>
      </c>
      <c r="D1348" s="168">
        <v>1</v>
      </c>
      <c r="E1348" s="169">
        <v>1</v>
      </c>
      <c r="F1348" s="169"/>
      <c r="G1348" s="169"/>
      <c r="H1348" s="192">
        <f t="shared" si="147"/>
        <v>0</v>
      </c>
      <c r="I1348" s="234">
        <v>1440</v>
      </c>
      <c r="J1348" s="138">
        <v>1242</v>
      </c>
      <c r="K1348" s="138">
        <v>119</v>
      </c>
      <c r="L1348" s="178">
        <f t="shared" si="148"/>
        <v>9.5813204508856678E-2</v>
      </c>
      <c r="M1348" s="235">
        <v>1</v>
      </c>
      <c r="N1348" s="138">
        <v>197</v>
      </c>
      <c r="O1348" s="195">
        <f t="shared" si="149"/>
        <v>0.13680555555555557</v>
      </c>
      <c r="P1348" s="170">
        <f t="shared" si="150"/>
        <v>1441</v>
      </c>
      <c r="Q1348" s="171">
        <f t="shared" si="151"/>
        <v>1244</v>
      </c>
      <c r="R1348" s="171">
        <f t="shared" si="152"/>
        <v>197</v>
      </c>
      <c r="S1348" s="187">
        <f t="shared" si="153"/>
        <v>0.13671061762664816</v>
      </c>
      <c r="T1348" s="248"/>
    </row>
    <row r="1349" spans="1:20" x14ac:dyDescent="0.2">
      <c r="A1349" s="186" t="s">
        <v>393</v>
      </c>
      <c r="B1349" s="175" t="s">
        <v>55</v>
      </c>
      <c r="C1349" s="176" t="s">
        <v>56</v>
      </c>
      <c r="D1349" s="168"/>
      <c r="E1349" s="169"/>
      <c r="F1349" s="169"/>
      <c r="G1349" s="169"/>
      <c r="H1349" s="192" t="str">
        <f t="shared" si="147"/>
        <v/>
      </c>
      <c r="I1349" s="234">
        <v>231</v>
      </c>
      <c r="J1349" s="138">
        <v>215</v>
      </c>
      <c r="K1349" s="138">
        <v>120</v>
      </c>
      <c r="L1349" s="178">
        <f t="shared" si="148"/>
        <v>0.55813953488372092</v>
      </c>
      <c r="M1349" s="235">
        <v>1</v>
      </c>
      <c r="N1349" s="138">
        <v>15</v>
      </c>
      <c r="O1349" s="195">
        <f t="shared" si="149"/>
        <v>6.4935064935064929E-2</v>
      </c>
      <c r="P1349" s="170">
        <f t="shared" si="150"/>
        <v>231</v>
      </c>
      <c r="Q1349" s="171">
        <f t="shared" si="151"/>
        <v>216</v>
      </c>
      <c r="R1349" s="171">
        <f t="shared" si="152"/>
        <v>15</v>
      </c>
      <c r="S1349" s="187">
        <f t="shared" si="153"/>
        <v>6.4935064935064929E-2</v>
      </c>
      <c r="T1349" s="248"/>
    </row>
    <row r="1350" spans="1:20" x14ac:dyDescent="0.2">
      <c r="A1350" s="186" t="s">
        <v>393</v>
      </c>
      <c r="B1350" s="175" t="s">
        <v>59</v>
      </c>
      <c r="C1350" s="176" t="s">
        <v>266</v>
      </c>
      <c r="D1350" s="168"/>
      <c r="E1350" s="169"/>
      <c r="F1350" s="169"/>
      <c r="G1350" s="169"/>
      <c r="H1350" s="192" t="str">
        <f t="shared" si="147"/>
        <v/>
      </c>
      <c r="I1350" s="234">
        <v>1</v>
      </c>
      <c r="J1350" s="138">
        <v>1</v>
      </c>
      <c r="K1350" s="138">
        <v>1</v>
      </c>
      <c r="L1350" s="178">
        <f t="shared" si="148"/>
        <v>1</v>
      </c>
      <c r="M1350" s="235">
        <v>0</v>
      </c>
      <c r="N1350" s="138"/>
      <c r="O1350" s="195">
        <f t="shared" si="149"/>
        <v>0</v>
      </c>
      <c r="P1350" s="170">
        <f t="shared" si="150"/>
        <v>1</v>
      </c>
      <c r="Q1350" s="171">
        <f t="shared" si="151"/>
        <v>1</v>
      </c>
      <c r="R1350" s="171" t="str">
        <f t="shared" si="152"/>
        <v/>
      </c>
      <c r="S1350" s="187" t="str">
        <f t="shared" si="153"/>
        <v/>
      </c>
      <c r="T1350" s="248"/>
    </row>
    <row r="1351" spans="1:20" x14ac:dyDescent="0.2">
      <c r="A1351" s="186" t="s">
        <v>393</v>
      </c>
      <c r="B1351" s="175" t="s">
        <v>63</v>
      </c>
      <c r="C1351" s="176" t="s">
        <v>64</v>
      </c>
      <c r="D1351" s="168"/>
      <c r="E1351" s="169"/>
      <c r="F1351" s="169"/>
      <c r="G1351" s="169"/>
      <c r="H1351" s="192" t="str">
        <f t="shared" si="147"/>
        <v/>
      </c>
      <c r="I1351" s="234">
        <v>2244</v>
      </c>
      <c r="J1351" s="138">
        <v>1720</v>
      </c>
      <c r="K1351" s="138">
        <v>471</v>
      </c>
      <c r="L1351" s="178">
        <f t="shared" si="148"/>
        <v>0.27383720930232558</v>
      </c>
      <c r="M1351" s="235">
        <v>3</v>
      </c>
      <c r="N1351" s="138">
        <v>521</v>
      </c>
      <c r="O1351" s="195">
        <f t="shared" si="149"/>
        <v>0.232174688057041</v>
      </c>
      <c r="P1351" s="170">
        <f t="shared" si="150"/>
        <v>2244</v>
      </c>
      <c r="Q1351" s="171">
        <f t="shared" si="151"/>
        <v>1723</v>
      </c>
      <c r="R1351" s="171">
        <f t="shared" si="152"/>
        <v>521</v>
      </c>
      <c r="S1351" s="187">
        <f t="shared" si="153"/>
        <v>0.232174688057041</v>
      </c>
      <c r="T1351" s="248"/>
    </row>
    <row r="1352" spans="1:20" x14ac:dyDescent="0.2">
      <c r="A1352" s="186" t="s">
        <v>393</v>
      </c>
      <c r="B1352" s="175" t="s">
        <v>76</v>
      </c>
      <c r="C1352" s="176" t="s">
        <v>77</v>
      </c>
      <c r="D1352" s="168"/>
      <c r="E1352" s="169"/>
      <c r="F1352" s="169"/>
      <c r="G1352" s="169"/>
      <c r="H1352" s="192" t="str">
        <f t="shared" si="147"/>
        <v/>
      </c>
      <c r="I1352" s="234">
        <v>5</v>
      </c>
      <c r="J1352" s="138"/>
      <c r="K1352" s="138"/>
      <c r="L1352" s="178" t="str">
        <f t="shared" si="148"/>
        <v/>
      </c>
      <c r="M1352" s="235">
        <v>4</v>
      </c>
      <c r="N1352" s="138">
        <v>1</v>
      </c>
      <c r="O1352" s="195">
        <f t="shared" si="149"/>
        <v>0.2</v>
      </c>
      <c r="P1352" s="170">
        <f t="shared" si="150"/>
        <v>5</v>
      </c>
      <c r="Q1352" s="171">
        <f t="shared" si="151"/>
        <v>4</v>
      </c>
      <c r="R1352" s="171">
        <f t="shared" si="152"/>
        <v>1</v>
      </c>
      <c r="S1352" s="187">
        <f t="shared" si="153"/>
        <v>0.2</v>
      </c>
      <c r="T1352" s="248"/>
    </row>
    <row r="1353" spans="1:20" x14ac:dyDescent="0.2">
      <c r="A1353" s="186" t="s">
        <v>393</v>
      </c>
      <c r="B1353" s="175" t="s">
        <v>76</v>
      </c>
      <c r="C1353" s="176" t="s">
        <v>276</v>
      </c>
      <c r="D1353" s="168"/>
      <c r="E1353" s="169"/>
      <c r="F1353" s="169"/>
      <c r="G1353" s="169"/>
      <c r="H1353" s="192" t="str">
        <f t="shared" si="147"/>
        <v/>
      </c>
      <c r="I1353" s="234">
        <v>1</v>
      </c>
      <c r="J1353" s="138"/>
      <c r="K1353" s="138"/>
      <c r="L1353" s="178" t="str">
        <f t="shared" si="148"/>
        <v/>
      </c>
      <c r="M1353" s="235"/>
      <c r="N1353" s="138">
        <v>1</v>
      </c>
      <c r="O1353" s="195">
        <f t="shared" si="149"/>
        <v>1</v>
      </c>
      <c r="P1353" s="170">
        <f t="shared" si="150"/>
        <v>1</v>
      </c>
      <c r="Q1353" s="171" t="str">
        <f t="shared" si="151"/>
        <v/>
      </c>
      <c r="R1353" s="171">
        <f t="shared" si="152"/>
        <v>1</v>
      </c>
      <c r="S1353" s="187" t="str">
        <f t="shared" si="153"/>
        <v/>
      </c>
      <c r="T1353" s="248"/>
    </row>
    <row r="1354" spans="1:20" x14ac:dyDescent="0.2">
      <c r="A1354" s="186" t="s">
        <v>393</v>
      </c>
      <c r="B1354" s="175" t="s">
        <v>81</v>
      </c>
      <c r="C1354" s="176" t="s">
        <v>82</v>
      </c>
      <c r="D1354" s="168"/>
      <c r="E1354" s="169"/>
      <c r="F1354" s="169"/>
      <c r="G1354" s="169"/>
      <c r="H1354" s="192" t="str">
        <f t="shared" si="147"/>
        <v/>
      </c>
      <c r="I1354" s="234">
        <v>1</v>
      </c>
      <c r="J1354" s="138"/>
      <c r="K1354" s="138"/>
      <c r="L1354" s="178" t="str">
        <f t="shared" si="148"/>
        <v/>
      </c>
      <c r="M1354" s="235">
        <v>0</v>
      </c>
      <c r="N1354" s="138"/>
      <c r="O1354" s="195" t="str">
        <f t="shared" si="149"/>
        <v/>
      </c>
      <c r="P1354" s="170">
        <f t="shared" si="150"/>
        <v>1</v>
      </c>
      <c r="Q1354" s="171" t="str">
        <f t="shared" si="151"/>
        <v/>
      </c>
      <c r="R1354" s="171" t="str">
        <f t="shared" si="152"/>
        <v/>
      </c>
      <c r="S1354" s="187" t="str">
        <f t="shared" si="153"/>
        <v/>
      </c>
      <c r="T1354" s="248"/>
    </row>
    <row r="1355" spans="1:20" x14ac:dyDescent="0.2">
      <c r="A1355" s="186" t="s">
        <v>393</v>
      </c>
      <c r="B1355" s="175" t="s">
        <v>85</v>
      </c>
      <c r="C1355" s="176" t="s">
        <v>280</v>
      </c>
      <c r="D1355" s="168">
        <v>8</v>
      </c>
      <c r="E1355" s="169"/>
      <c r="F1355" s="169"/>
      <c r="G1355" s="169">
        <v>8</v>
      </c>
      <c r="H1355" s="192">
        <f t="shared" si="147"/>
        <v>1</v>
      </c>
      <c r="I1355" s="234">
        <v>2852</v>
      </c>
      <c r="J1355" s="138">
        <v>1902</v>
      </c>
      <c r="K1355" s="138">
        <v>548</v>
      </c>
      <c r="L1355" s="178">
        <f t="shared" si="148"/>
        <v>0.28811777076761302</v>
      </c>
      <c r="M1355" s="235">
        <v>0</v>
      </c>
      <c r="N1355" s="138">
        <v>950</v>
      </c>
      <c r="O1355" s="195">
        <f t="shared" si="149"/>
        <v>0.33309957924263672</v>
      </c>
      <c r="P1355" s="170">
        <f t="shared" si="150"/>
        <v>2860</v>
      </c>
      <c r="Q1355" s="171">
        <f t="shared" si="151"/>
        <v>1902</v>
      </c>
      <c r="R1355" s="171">
        <f t="shared" si="152"/>
        <v>958</v>
      </c>
      <c r="S1355" s="187">
        <f t="shared" si="153"/>
        <v>0.33496503496503499</v>
      </c>
      <c r="T1355" s="248"/>
    </row>
    <row r="1356" spans="1:20" x14ac:dyDescent="0.2">
      <c r="A1356" s="186" t="s">
        <v>393</v>
      </c>
      <c r="B1356" s="175" t="s">
        <v>88</v>
      </c>
      <c r="C1356" s="176" t="s">
        <v>89</v>
      </c>
      <c r="D1356" s="168"/>
      <c r="E1356" s="169"/>
      <c r="F1356" s="169"/>
      <c r="G1356" s="169"/>
      <c r="H1356" s="192" t="str">
        <f t="shared" si="147"/>
        <v/>
      </c>
      <c r="I1356" s="234">
        <v>3</v>
      </c>
      <c r="J1356" s="138">
        <v>2</v>
      </c>
      <c r="K1356" s="138">
        <v>0</v>
      </c>
      <c r="L1356" s="178">
        <f t="shared" si="148"/>
        <v>0</v>
      </c>
      <c r="M1356" s="235">
        <v>0</v>
      </c>
      <c r="N1356" s="138">
        <v>1</v>
      </c>
      <c r="O1356" s="195">
        <f t="shared" si="149"/>
        <v>0.33333333333333331</v>
      </c>
      <c r="P1356" s="170">
        <f t="shared" si="150"/>
        <v>3</v>
      </c>
      <c r="Q1356" s="171">
        <f t="shared" si="151"/>
        <v>2</v>
      </c>
      <c r="R1356" s="171">
        <f t="shared" si="152"/>
        <v>1</v>
      </c>
      <c r="S1356" s="187">
        <f t="shared" si="153"/>
        <v>0.33333333333333331</v>
      </c>
      <c r="T1356" s="248"/>
    </row>
    <row r="1357" spans="1:20" x14ac:dyDescent="0.2">
      <c r="A1357" s="186" t="s">
        <v>393</v>
      </c>
      <c r="B1357" s="175" t="s">
        <v>90</v>
      </c>
      <c r="C1357" s="176" t="s">
        <v>360</v>
      </c>
      <c r="D1357" s="168"/>
      <c r="E1357" s="169"/>
      <c r="F1357" s="169"/>
      <c r="G1357" s="169"/>
      <c r="H1357" s="192" t="str">
        <f t="shared" si="147"/>
        <v/>
      </c>
      <c r="I1357" s="234">
        <v>1887</v>
      </c>
      <c r="J1357" s="138">
        <v>1539</v>
      </c>
      <c r="K1357" s="138">
        <v>113</v>
      </c>
      <c r="L1357" s="178">
        <f t="shared" si="148"/>
        <v>7.3424301494476929E-2</v>
      </c>
      <c r="M1357" s="235">
        <v>1</v>
      </c>
      <c r="N1357" s="138">
        <v>347</v>
      </c>
      <c r="O1357" s="195">
        <f t="shared" si="149"/>
        <v>0.18388977212506624</v>
      </c>
      <c r="P1357" s="170">
        <f t="shared" si="150"/>
        <v>1887</v>
      </c>
      <c r="Q1357" s="171">
        <f t="shared" si="151"/>
        <v>1540</v>
      </c>
      <c r="R1357" s="171">
        <f t="shared" si="152"/>
        <v>347</v>
      </c>
      <c r="S1357" s="187">
        <f t="shared" si="153"/>
        <v>0.18388977212506624</v>
      </c>
      <c r="T1357" s="248"/>
    </row>
    <row r="1358" spans="1:20" x14ac:dyDescent="0.2">
      <c r="A1358" s="186" t="s">
        <v>393</v>
      </c>
      <c r="B1358" s="175" t="s">
        <v>90</v>
      </c>
      <c r="C1358" s="176" t="s">
        <v>91</v>
      </c>
      <c r="D1358" s="168"/>
      <c r="E1358" s="169"/>
      <c r="F1358" s="169"/>
      <c r="G1358" s="169"/>
      <c r="H1358" s="192" t="str">
        <f t="shared" si="147"/>
        <v/>
      </c>
      <c r="I1358" s="234">
        <v>3439</v>
      </c>
      <c r="J1358" s="138">
        <v>2193</v>
      </c>
      <c r="K1358" s="138">
        <v>282</v>
      </c>
      <c r="L1358" s="178">
        <f t="shared" si="148"/>
        <v>0.12859097127222982</v>
      </c>
      <c r="M1358" s="235">
        <v>0</v>
      </c>
      <c r="N1358" s="138">
        <v>1246</v>
      </c>
      <c r="O1358" s="195">
        <f t="shared" si="149"/>
        <v>0.36231462634486772</v>
      </c>
      <c r="P1358" s="170">
        <f t="shared" si="150"/>
        <v>3439</v>
      </c>
      <c r="Q1358" s="171">
        <f t="shared" si="151"/>
        <v>2193</v>
      </c>
      <c r="R1358" s="171">
        <f t="shared" si="152"/>
        <v>1246</v>
      </c>
      <c r="S1358" s="187">
        <f t="shared" si="153"/>
        <v>0.36231462634486772</v>
      </c>
      <c r="T1358" s="248"/>
    </row>
    <row r="1359" spans="1:20" x14ac:dyDescent="0.2">
      <c r="A1359" s="186" t="s">
        <v>393</v>
      </c>
      <c r="B1359" s="175" t="s">
        <v>96</v>
      </c>
      <c r="C1359" s="176" t="s">
        <v>97</v>
      </c>
      <c r="D1359" s="168"/>
      <c r="E1359" s="169"/>
      <c r="F1359" s="169"/>
      <c r="G1359" s="169"/>
      <c r="H1359" s="192" t="str">
        <f t="shared" si="147"/>
        <v/>
      </c>
      <c r="I1359" s="234">
        <v>2637</v>
      </c>
      <c r="J1359" s="138">
        <v>2496</v>
      </c>
      <c r="K1359" s="138">
        <v>1099</v>
      </c>
      <c r="L1359" s="178">
        <f t="shared" si="148"/>
        <v>0.44030448717948717</v>
      </c>
      <c r="M1359" s="235">
        <v>0</v>
      </c>
      <c r="N1359" s="138">
        <v>141</v>
      </c>
      <c r="O1359" s="195">
        <f t="shared" si="149"/>
        <v>5.3469852104664393E-2</v>
      </c>
      <c r="P1359" s="170">
        <f t="shared" si="150"/>
        <v>2637</v>
      </c>
      <c r="Q1359" s="171">
        <f t="shared" si="151"/>
        <v>2496</v>
      </c>
      <c r="R1359" s="171">
        <f t="shared" si="152"/>
        <v>141</v>
      </c>
      <c r="S1359" s="187">
        <f t="shared" si="153"/>
        <v>5.3469852104664393E-2</v>
      </c>
      <c r="T1359" s="248"/>
    </row>
    <row r="1360" spans="1:20" x14ac:dyDescent="0.2">
      <c r="A1360" s="186" t="s">
        <v>393</v>
      </c>
      <c r="B1360" s="175" t="s">
        <v>532</v>
      </c>
      <c r="C1360" s="176" t="s">
        <v>98</v>
      </c>
      <c r="D1360" s="168"/>
      <c r="E1360" s="169"/>
      <c r="F1360" s="169"/>
      <c r="G1360" s="169"/>
      <c r="H1360" s="192" t="str">
        <f t="shared" si="147"/>
        <v/>
      </c>
      <c r="I1360" s="234">
        <v>628</v>
      </c>
      <c r="J1360" s="138">
        <v>513</v>
      </c>
      <c r="K1360" s="138">
        <v>266</v>
      </c>
      <c r="L1360" s="178">
        <f t="shared" si="148"/>
        <v>0.51851851851851849</v>
      </c>
      <c r="M1360" s="235">
        <v>22</v>
      </c>
      <c r="N1360" s="138">
        <v>93</v>
      </c>
      <c r="O1360" s="195">
        <f t="shared" si="149"/>
        <v>0.14808917197452229</v>
      </c>
      <c r="P1360" s="170">
        <f t="shared" si="150"/>
        <v>628</v>
      </c>
      <c r="Q1360" s="171">
        <f t="shared" si="151"/>
        <v>535</v>
      </c>
      <c r="R1360" s="171">
        <f t="shared" si="152"/>
        <v>93</v>
      </c>
      <c r="S1360" s="187">
        <f t="shared" si="153"/>
        <v>0.14808917197452229</v>
      </c>
      <c r="T1360" s="248"/>
    </row>
    <row r="1361" spans="1:20" x14ac:dyDescent="0.2">
      <c r="A1361" s="186" t="s">
        <v>393</v>
      </c>
      <c r="B1361" s="175" t="s">
        <v>101</v>
      </c>
      <c r="C1361" s="176" t="s">
        <v>102</v>
      </c>
      <c r="D1361" s="168"/>
      <c r="E1361" s="169"/>
      <c r="F1361" s="169"/>
      <c r="G1361" s="169"/>
      <c r="H1361" s="192" t="str">
        <f t="shared" si="147"/>
        <v/>
      </c>
      <c r="I1361" s="234">
        <v>852</v>
      </c>
      <c r="J1361" s="138">
        <v>819</v>
      </c>
      <c r="K1361" s="138">
        <v>515</v>
      </c>
      <c r="L1361" s="178">
        <f t="shared" si="148"/>
        <v>0.6288156288156288</v>
      </c>
      <c r="M1361" s="235">
        <v>0</v>
      </c>
      <c r="N1361" s="138">
        <v>33</v>
      </c>
      <c r="O1361" s="195">
        <f t="shared" si="149"/>
        <v>3.873239436619718E-2</v>
      </c>
      <c r="P1361" s="170">
        <f t="shared" si="150"/>
        <v>852</v>
      </c>
      <c r="Q1361" s="171">
        <f t="shared" si="151"/>
        <v>819</v>
      </c>
      <c r="R1361" s="171">
        <f t="shared" si="152"/>
        <v>33</v>
      </c>
      <c r="S1361" s="187">
        <f t="shared" si="153"/>
        <v>3.873239436619718E-2</v>
      </c>
      <c r="T1361" s="248"/>
    </row>
    <row r="1362" spans="1:20" x14ac:dyDescent="0.2">
      <c r="A1362" s="186" t="s">
        <v>393</v>
      </c>
      <c r="B1362" s="175" t="s">
        <v>108</v>
      </c>
      <c r="C1362" s="176" t="s">
        <v>109</v>
      </c>
      <c r="D1362" s="168"/>
      <c r="E1362" s="169"/>
      <c r="F1362" s="169"/>
      <c r="G1362" s="169"/>
      <c r="H1362" s="192" t="str">
        <f t="shared" si="147"/>
        <v/>
      </c>
      <c r="I1362" s="234">
        <v>69</v>
      </c>
      <c r="J1362" s="138">
        <v>65</v>
      </c>
      <c r="K1362" s="138">
        <v>13</v>
      </c>
      <c r="L1362" s="178">
        <f t="shared" si="148"/>
        <v>0.2</v>
      </c>
      <c r="M1362" s="235">
        <v>0</v>
      </c>
      <c r="N1362" s="138">
        <v>3</v>
      </c>
      <c r="O1362" s="195">
        <f t="shared" si="149"/>
        <v>4.4117647058823532E-2</v>
      </c>
      <c r="P1362" s="170">
        <f t="shared" si="150"/>
        <v>69</v>
      </c>
      <c r="Q1362" s="171">
        <f t="shared" si="151"/>
        <v>65</v>
      </c>
      <c r="R1362" s="171">
        <f t="shared" si="152"/>
        <v>3</v>
      </c>
      <c r="S1362" s="187">
        <f t="shared" si="153"/>
        <v>4.4117647058823532E-2</v>
      </c>
      <c r="T1362" s="248"/>
    </row>
    <row r="1363" spans="1:20" x14ac:dyDescent="0.2">
      <c r="A1363" s="186" t="s">
        <v>393</v>
      </c>
      <c r="B1363" s="175" t="s">
        <v>531</v>
      </c>
      <c r="C1363" s="176" t="s">
        <v>361</v>
      </c>
      <c r="D1363" s="168"/>
      <c r="E1363" s="169"/>
      <c r="F1363" s="169"/>
      <c r="G1363" s="169"/>
      <c r="H1363" s="192" t="str">
        <f t="shared" si="147"/>
        <v/>
      </c>
      <c r="I1363" s="234">
        <v>60</v>
      </c>
      <c r="J1363" s="138">
        <v>55</v>
      </c>
      <c r="K1363" s="138">
        <v>31</v>
      </c>
      <c r="L1363" s="178">
        <f t="shared" si="148"/>
        <v>0.5636363636363636</v>
      </c>
      <c r="M1363" s="235">
        <v>0</v>
      </c>
      <c r="N1363" s="138">
        <v>5</v>
      </c>
      <c r="O1363" s="195">
        <f t="shared" si="149"/>
        <v>8.3333333333333329E-2</v>
      </c>
      <c r="P1363" s="170">
        <f t="shared" si="150"/>
        <v>60</v>
      </c>
      <c r="Q1363" s="171">
        <f t="shared" si="151"/>
        <v>55</v>
      </c>
      <c r="R1363" s="171">
        <f t="shared" si="152"/>
        <v>5</v>
      </c>
      <c r="S1363" s="187">
        <f t="shared" si="153"/>
        <v>8.3333333333333329E-2</v>
      </c>
      <c r="T1363" s="248"/>
    </row>
    <row r="1364" spans="1:20" x14ac:dyDescent="0.2">
      <c r="A1364" s="186" t="s">
        <v>393</v>
      </c>
      <c r="B1364" s="175" t="s">
        <v>128</v>
      </c>
      <c r="C1364" s="176" t="s">
        <v>129</v>
      </c>
      <c r="D1364" s="168"/>
      <c r="E1364" s="169"/>
      <c r="F1364" s="169"/>
      <c r="G1364" s="169"/>
      <c r="H1364" s="192" t="str">
        <f t="shared" si="147"/>
        <v/>
      </c>
      <c r="I1364" s="234">
        <v>49</v>
      </c>
      <c r="J1364" s="138">
        <v>48</v>
      </c>
      <c r="K1364" s="138">
        <v>40</v>
      </c>
      <c r="L1364" s="178">
        <f t="shared" si="148"/>
        <v>0.83333333333333337</v>
      </c>
      <c r="M1364" s="235">
        <v>0</v>
      </c>
      <c r="N1364" s="138">
        <v>1</v>
      </c>
      <c r="O1364" s="195">
        <f t="shared" si="149"/>
        <v>2.0408163265306121E-2</v>
      </c>
      <c r="P1364" s="170">
        <f t="shared" si="150"/>
        <v>49</v>
      </c>
      <c r="Q1364" s="171">
        <f t="shared" si="151"/>
        <v>48</v>
      </c>
      <c r="R1364" s="171">
        <f t="shared" si="152"/>
        <v>1</v>
      </c>
      <c r="S1364" s="187">
        <f t="shared" si="153"/>
        <v>2.0408163265306121E-2</v>
      </c>
      <c r="T1364" s="248"/>
    </row>
    <row r="1365" spans="1:20" x14ac:dyDescent="0.2">
      <c r="A1365" s="186" t="s">
        <v>393</v>
      </c>
      <c r="B1365" s="175" t="s">
        <v>131</v>
      </c>
      <c r="C1365" s="176" t="s">
        <v>132</v>
      </c>
      <c r="D1365" s="168"/>
      <c r="E1365" s="169"/>
      <c r="F1365" s="169"/>
      <c r="G1365" s="169"/>
      <c r="H1365" s="192" t="str">
        <f t="shared" si="147"/>
        <v/>
      </c>
      <c r="I1365" s="234">
        <v>2356</v>
      </c>
      <c r="J1365" s="138">
        <v>1831</v>
      </c>
      <c r="K1365" s="138">
        <v>1195</v>
      </c>
      <c r="L1365" s="178">
        <f t="shared" si="148"/>
        <v>0.65264882577826322</v>
      </c>
      <c r="M1365" s="235">
        <v>0</v>
      </c>
      <c r="N1365" s="138">
        <v>525</v>
      </c>
      <c r="O1365" s="195">
        <f t="shared" si="149"/>
        <v>0.22283531409168081</v>
      </c>
      <c r="P1365" s="170">
        <f t="shared" si="150"/>
        <v>2356</v>
      </c>
      <c r="Q1365" s="171">
        <f t="shared" si="151"/>
        <v>1831</v>
      </c>
      <c r="R1365" s="171">
        <f t="shared" si="152"/>
        <v>525</v>
      </c>
      <c r="S1365" s="187">
        <f t="shared" si="153"/>
        <v>0.22283531409168081</v>
      </c>
      <c r="T1365" s="248"/>
    </row>
    <row r="1366" spans="1:20" x14ac:dyDescent="0.2">
      <c r="A1366" s="186" t="s">
        <v>393</v>
      </c>
      <c r="B1366" s="175" t="s">
        <v>133</v>
      </c>
      <c r="C1366" s="176" t="s">
        <v>362</v>
      </c>
      <c r="D1366" s="168"/>
      <c r="E1366" s="169"/>
      <c r="F1366" s="169"/>
      <c r="G1366" s="169"/>
      <c r="H1366" s="192" t="str">
        <f t="shared" si="147"/>
        <v/>
      </c>
      <c r="I1366" s="234">
        <v>1321</v>
      </c>
      <c r="J1366" s="138">
        <v>1232</v>
      </c>
      <c r="K1366" s="138">
        <v>291</v>
      </c>
      <c r="L1366" s="178">
        <f t="shared" si="148"/>
        <v>0.23620129870129869</v>
      </c>
      <c r="M1366" s="235">
        <v>1</v>
      </c>
      <c r="N1366" s="138">
        <v>88</v>
      </c>
      <c r="O1366" s="195">
        <f t="shared" si="149"/>
        <v>6.6616199848599553E-2</v>
      </c>
      <c r="P1366" s="170">
        <f t="shared" si="150"/>
        <v>1321</v>
      </c>
      <c r="Q1366" s="171">
        <f t="shared" si="151"/>
        <v>1233</v>
      </c>
      <c r="R1366" s="171">
        <f t="shared" si="152"/>
        <v>88</v>
      </c>
      <c r="S1366" s="187">
        <f t="shared" si="153"/>
        <v>6.6616199848599553E-2</v>
      </c>
      <c r="T1366" s="248"/>
    </row>
    <row r="1367" spans="1:20" x14ac:dyDescent="0.2">
      <c r="A1367" s="186" t="s">
        <v>393</v>
      </c>
      <c r="B1367" s="175" t="s">
        <v>133</v>
      </c>
      <c r="C1367" s="176" t="s">
        <v>134</v>
      </c>
      <c r="D1367" s="168"/>
      <c r="E1367" s="169"/>
      <c r="F1367" s="169"/>
      <c r="G1367" s="169"/>
      <c r="H1367" s="192" t="str">
        <f t="shared" si="147"/>
        <v/>
      </c>
      <c r="I1367" s="234">
        <v>9169</v>
      </c>
      <c r="J1367" s="138">
        <v>8374</v>
      </c>
      <c r="K1367" s="138">
        <v>317</v>
      </c>
      <c r="L1367" s="178">
        <f t="shared" si="148"/>
        <v>3.7855266300453785E-2</v>
      </c>
      <c r="M1367" s="235">
        <v>0</v>
      </c>
      <c r="N1367" s="138">
        <v>793</v>
      </c>
      <c r="O1367" s="195">
        <f t="shared" si="149"/>
        <v>8.6505945238354975E-2</v>
      </c>
      <c r="P1367" s="170">
        <f t="shared" si="150"/>
        <v>9169</v>
      </c>
      <c r="Q1367" s="171">
        <f t="shared" si="151"/>
        <v>8374</v>
      </c>
      <c r="R1367" s="171">
        <f t="shared" si="152"/>
        <v>793</v>
      </c>
      <c r="S1367" s="187">
        <f t="shared" si="153"/>
        <v>8.6505945238354975E-2</v>
      </c>
      <c r="T1367" s="248"/>
    </row>
    <row r="1368" spans="1:20" x14ac:dyDescent="0.2">
      <c r="A1368" s="186" t="s">
        <v>393</v>
      </c>
      <c r="B1368" s="175" t="s">
        <v>145</v>
      </c>
      <c r="C1368" s="176" t="s">
        <v>146</v>
      </c>
      <c r="D1368" s="168"/>
      <c r="E1368" s="169"/>
      <c r="F1368" s="169"/>
      <c r="G1368" s="169"/>
      <c r="H1368" s="192" t="str">
        <f t="shared" si="147"/>
        <v/>
      </c>
      <c r="I1368" s="234">
        <v>1579</v>
      </c>
      <c r="J1368" s="138">
        <v>605</v>
      </c>
      <c r="K1368" s="138">
        <v>165</v>
      </c>
      <c r="L1368" s="178">
        <f t="shared" si="148"/>
        <v>0.27272727272727271</v>
      </c>
      <c r="M1368" s="235">
        <v>122</v>
      </c>
      <c r="N1368" s="138">
        <v>852</v>
      </c>
      <c r="O1368" s="195">
        <f t="shared" si="149"/>
        <v>0.53958201393286886</v>
      </c>
      <c r="P1368" s="170">
        <f t="shared" si="150"/>
        <v>1579</v>
      </c>
      <c r="Q1368" s="171">
        <f t="shared" si="151"/>
        <v>727</v>
      </c>
      <c r="R1368" s="171">
        <f t="shared" si="152"/>
        <v>852</v>
      </c>
      <c r="S1368" s="187">
        <f t="shared" si="153"/>
        <v>0.53958201393286886</v>
      </c>
      <c r="T1368" s="248"/>
    </row>
    <row r="1369" spans="1:20" x14ac:dyDescent="0.2">
      <c r="A1369" s="186" t="s">
        <v>393</v>
      </c>
      <c r="B1369" s="175" t="s">
        <v>151</v>
      </c>
      <c r="C1369" s="176" t="s">
        <v>152</v>
      </c>
      <c r="D1369" s="168"/>
      <c r="E1369" s="169"/>
      <c r="F1369" s="169"/>
      <c r="G1369" s="169"/>
      <c r="H1369" s="192" t="str">
        <f t="shared" si="147"/>
        <v/>
      </c>
      <c r="I1369" s="234">
        <v>1285</v>
      </c>
      <c r="J1369" s="138">
        <v>669</v>
      </c>
      <c r="K1369" s="138">
        <v>384</v>
      </c>
      <c r="L1369" s="178">
        <f t="shared" si="148"/>
        <v>0.57399103139013452</v>
      </c>
      <c r="M1369" s="235">
        <v>82</v>
      </c>
      <c r="N1369" s="138">
        <v>534</v>
      </c>
      <c r="O1369" s="195">
        <f t="shared" si="149"/>
        <v>0.41556420233463037</v>
      </c>
      <c r="P1369" s="170">
        <f t="shared" si="150"/>
        <v>1285</v>
      </c>
      <c r="Q1369" s="171">
        <f t="shared" si="151"/>
        <v>751</v>
      </c>
      <c r="R1369" s="171">
        <f t="shared" si="152"/>
        <v>534</v>
      </c>
      <c r="S1369" s="187">
        <f t="shared" si="153"/>
        <v>0.41556420233463037</v>
      </c>
      <c r="T1369" s="248"/>
    </row>
    <row r="1370" spans="1:20" ht="29" x14ac:dyDescent="0.2">
      <c r="A1370" s="186" t="s">
        <v>393</v>
      </c>
      <c r="B1370" s="175" t="s">
        <v>535</v>
      </c>
      <c r="C1370" s="176" t="s">
        <v>153</v>
      </c>
      <c r="D1370" s="168"/>
      <c r="E1370" s="169"/>
      <c r="F1370" s="169"/>
      <c r="G1370" s="169"/>
      <c r="H1370" s="192" t="str">
        <f t="shared" si="147"/>
        <v/>
      </c>
      <c r="I1370" s="234">
        <v>16</v>
      </c>
      <c r="J1370" s="138">
        <v>11</v>
      </c>
      <c r="K1370" s="138">
        <v>1</v>
      </c>
      <c r="L1370" s="178">
        <f t="shared" si="148"/>
        <v>9.0909090909090912E-2</v>
      </c>
      <c r="M1370" s="235">
        <v>0</v>
      </c>
      <c r="N1370" s="138">
        <v>5</v>
      </c>
      <c r="O1370" s="195">
        <f t="shared" si="149"/>
        <v>0.3125</v>
      </c>
      <c r="P1370" s="170">
        <f t="shared" si="150"/>
        <v>16</v>
      </c>
      <c r="Q1370" s="171">
        <f t="shared" si="151"/>
        <v>11</v>
      </c>
      <c r="R1370" s="171">
        <f t="shared" si="152"/>
        <v>5</v>
      </c>
      <c r="S1370" s="187">
        <f t="shared" si="153"/>
        <v>0.3125</v>
      </c>
      <c r="T1370" s="248"/>
    </row>
    <row r="1371" spans="1:20" x14ac:dyDescent="0.2">
      <c r="A1371" s="186" t="s">
        <v>393</v>
      </c>
      <c r="B1371" s="175" t="s">
        <v>154</v>
      </c>
      <c r="C1371" s="176" t="s">
        <v>299</v>
      </c>
      <c r="D1371" s="168"/>
      <c r="E1371" s="169"/>
      <c r="F1371" s="169"/>
      <c r="G1371" s="169"/>
      <c r="H1371" s="192" t="str">
        <f t="shared" si="147"/>
        <v/>
      </c>
      <c r="I1371" s="234">
        <v>26</v>
      </c>
      <c r="J1371" s="138">
        <v>14</v>
      </c>
      <c r="K1371" s="138">
        <v>12</v>
      </c>
      <c r="L1371" s="178">
        <f t="shared" si="148"/>
        <v>0.8571428571428571</v>
      </c>
      <c r="M1371" s="235">
        <v>0</v>
      </c>
      <c r="N1371" s="138">
        <v>12</v>
      </c>
      <c r="O1371" s="195">
        <f t="shared" si="149"/>
        <v>0.46153846153846156</v>
      </c>
      <c r="P1371" s="170">
        <f t="shared" si="150"/>
        <v>26</v>
      </c>
      <c r="Q1371" s="171">
        <f t="shared" si="151"/>
        <v>14</v>
      </c>
      <c r="R1371" s="171">
        <f t="shared" si="152"/>
        <v>12</v>
      </c>
      <c r="S1371" s="187">
        <f t="shared" si="153"/>
        <v>0.46153846153846156</v>
      </c>
      <c r="T1371" s="248"/>
    </row>
    <row r="1372" spans="1:20" x14ac:dyDescent="0.2">
      <c r="A1372" s="186" t="s">
        <v>393</v>
      </c>
      <c r="B1372" s="175" t="s">
        <v>156</v>
      </c>
      <c r="C1372" s="176" t="s">
        <v>157</v>
      </c>
      <c r="D1372" s="168"/>
      <c r="E1372" s="169"/>
      <c r="F1372" s="169"/>
      <c r="G1372" s="169"/>
      <c r="H1372" s="192" t="str">
        <f t="shared" si="147"/>
        <v/>
      </c>
      <c r="I1372" s="234">
        <v>11</v>
      </c>
      <c r="J1372" s="138">
        <v>6</v>
      </c>
      <c r="K1372" s="138">
        <v>0</v>
      </c>
      <c r="L1372" s="178">
        <f t="shared" si="148"/>
        <v>0</v>
      </c>
      <c r="M1372" s="235">
        <v>0</v>
      </c>
      <c r="N1372" s="138">
        <v>4</v>
      </c>
      <c r="O1372" s="195">
        <f t="shared" si="149"/>
        <v>0.4</v>
      </c>
      <c r="P1372" s="170">
        <f t="shared" si="150"/>
        <v>11</v>
      </c>
      <c r="Q1372" s="171">
        <f t="shared" si="151"/>
        <v>6</v>
      </c>
      <c r="R1372" s="171">
        <f t="shared" si="152"/>
        <v>4</v>
      </c>
      <c r="S1372" s="187">
        <f t="shared" si="153"/>
        <v>0.4</v>
      </c>
      <c r="T1372" s="248"/>
    </row>
    <row r="1373" spans="1:20" x14ac:dyDescent="0.2">
      <c r="A1373" s="186" t="s">
        <v>393</v>
      </c>
      <c r="B1373" s="175" t="s">
        <v>160</v>
      </c>
      <c r="C1373" s="176" t="s">
        <v>246</v>
      </c>
      <c r="D1373" s="168"/>
      <c r="E1373" s="169"/>
      <c r="F1373" s="169"/>
      <c r="G1373" s="169"/>
      <c r="H1373" s="192" t="str">
        <f t="shared" si="147"/>
        <v/>
      </c>
      <c r="I1373" s="234">
        <v>2</v>
      </c>
      <c r="J1373" s="138"/>
      <c r="K1373" s="138"/>
      <c r="L1373" s="178" t="str">
        <f t="shared" si="148"/>
        <v/>
      </c>
      <c r="M1373" s="235">
        <v>2</v>
      </c>
      <c r="N1373" s="138"/>
      <c r="O1373" s="195">
        <f t="shared" si="149"/>
        <v>0</v>
      </c>
      <c r="P1373" s="170">
        <f t="shared" si="150"/>
        <v>2</v>
      </c>
      <c r="Q1373" s="171">
        <f t="shared" si="151"/>
        <v>2</v>
      </c>
      <c r="R1373" s="171" t="str">
        <f t="shared" si="152"/>
        <v/>
      </c>
      <c r="S1373" s="187" t="str">
        <f t="shared" si="153"/>
        <v/>
      </c>
      <c r="T1373" s="248"/>
    </row>
    <row r="1374" spans="1:20" x14ac:dyDescent="0.2">
      <c r="A1374" s="186" t="s">
        <v>393</v>
      </c>
      <c r="B1374" s="175" t="s">
        <v>162</v>
      </c>
      <c r="C1374" s="176" t="s">
        <v>163</v>
      </c>
      <c r="D1374" s="168">
        <v>2</v>
      </c>
      <c r="E1374" s="169">
        <v>1</v>
      </c>
      <c r="F1374" s="169"/>
      <c r="G1374" s="169"/>
      <c r="H1374" s="192">
        <f t="shared" si="147"/>
        <v>0</v>
      </c>
      <c r="I1374" s="234">
        <v>1483</v>
      </c>
      <c r="J1374" s="138">
        <v>1205</v>
      </c>
      <c r="K1374" s="138">
        <v>1051</v>
      </c>
      <c r="L1374" s="178">
        <f t="shared" si="148"/>
        <v>0.87219917012448134</v>
      </c>
      <c r="M1374" s="235">
        <v>33</v>
      </c>
      <c r="N1374" s="138">
        <v>245</v>
      </c>
      <c r="O1374" s="195">
        <f t="shared" si="149"/>
        <v>0.16520566419420094</v>
      </c>
      <c r="P1374" s="170">
        <f t="shared" si="150"/>
        <v>1485</v>
      </c>
      <c r="Q1374" s="171">
        <f t="shared" si="151"/>
        <v>1239</v>
      </c>
      <c r="R1374" s="171">
        <f t="shared" si="152"/>
        <v>245</v>
      </c>
      <c r="S1374" s="187">
        <f t="shared" si="153"/>
        <v>0.1650943396226415</v>
      </c>
      <c r="T1374" s="248"/>
    </row>
    <row r="1375" spans="1:20" x14ac:dyDescent="0.2">
      <c r="A1375" s="186" t="s">
        <v>393</v>
      </c>
      <c r="B1375" s="175" t="s">
        <v>164</v>
      </c>
      <c r="C1375" s="176" t="s">
        <v>165</v>
      </c>
      <c r="D1375" s="168"/>
      <c r="E1375" s="169"/>
      <c r="F1375" s="169"/>
      <c r="G1375" s="169"/>
      <c r="H1375" s="192" t="str">
        <f t="shared" si="147"/>
        <v/>
      </c>
      <c r="I1375" s="234">
        <v>114</v>
      </c>
      <c r="J1375" s="138">
        <v>76</v>
      </c>
      <c r="K1375" s="138">
        <v>9</v>
      </c>
      <c r="L1375" s="178">
        <f t="shared" si="148"/>
        <v>0.11842105263157894</v>
      </c>
      <c r="M1375" s="235">
        <v>5</v>
      </c>
      <c r="N1375" s="138">
        <v>33</v>
      </c>
      <c r="O1375" s="195">
        <f t="shared" si="149"/>
        <v>0.28947368421052633</v>
      </c>
      <c r="P1375" s="170">
        <f t="shared" si="150"/>
        <v>114</v>
      </c>
      <c r="Q1375" s="171">
        <f t="shared" si="151"/>
        <v>81</v>
      </c>
      <c r="R1375" s="171">
        <f t="shared" si="152"/>
        <v>33</v>
      </c>
      <c r="S1375" s="187">
        <f t="shared" si="153"/>
        <v>0.28947368421052633</v>
      </c>
      <c r="T1375" s="248"/>
    </row>
    <row r="1376" spans="1:20" ht="29" x14ac:dyDescent="0.2">
      <c r="A1376" s="186" t="s">
        <v>393</v>
      </c>
      <c r="B1376" s="175" t="s">
        <v>166</v>
      </c>
      <c r="C1376" s="176" t="s">
        <v>168</v>
      </c>
      <c r="D1376" s="168"/>
      <c r="E1376" s="169"/>
      <c r="F1376" s="169"/>
      <c r="G1376" s="169"/>
      <c r="H1376" s="192" t="str">
        <f t="shared" si="147"/>
        <v/>
      </c>
      <c r="I1376" s="234">
        <v>3332</v>
      </c>
      <c r="J1376" s="138">
        <v>2749</v>
      </c>
      <c r="K1376" s="138">
        <v>1099</v>
      </c>
      <c r="L1376" s="178">
        <f t="shared" si="148"/>
        <v>0.39978173881411422</v>
      </c>
      <c r="M1376" s="235">
        <v>3</v>
      </c>
      <c r="N1376" s="138">
        <v>580</v>
      </c>
      <c r="O1376" s="195">
        <f t="shared" si="149"/>
        <v>0.17406962785114047</v>
      </c>
      <c r="P1376" s="170">
        <f t="shared" si="150"/>
        <v>3332</v>
      </c>
      <c r="Q1376" s="171">
        <f t="shared" si="151"/>
        <v>2752</v>
      </c>
      <c r="R1376" s="171">
        <f t="shared" si="152"/>
        <v>580</v>
      </c>
      <c r="S1376" s="187">
        <f t="shared" si="153"/>
        <v>0.17406962785114047</v>
      </c>
      <c r="T1376" s="248"/>
    </row>
    <row r="1377" spans="1:20" ht="29" x14ac:dyDescent="0.2">
      <c r="A1377" s="186" t="s">
        <v>393</v>
      </c>
      <c r="B1377" s="175" t="s">
        <v>363</v>
      </c>
      <c r="C1377" s="176" t="s">
        <v>364</v>
      </c>
      <c r="D1377" s="168"/>
      <c r="E1377" s="169"/>
      <c r="F1377" s="169"/>
      <c r="G1377" s="169"/>
      <c r="H1377" s="192" t="str">
        <f t="shared" si="147"/>
        <v/>
      </c>
      <c r="I1377" s="234">
        <v>4133</v>
      </c>
      <c r="J1377" s="138">
        <v>3819</v>
      </c>
      <c r="K1377" s="138">
        <v>612</v>
      </c>
      <c r="L1377" s="178">
        <f t="shared" si="148"/>
        <v>0.16025137470542028</v>
      </c>
      <c r="M1377" s="235">
        <v>0</v>
      </c>
      <c r="N1377" s="138">
        <v>315</v>
      </c>
      <c r="O1377" s="195">
        <f t="shared" si="149"/>
        <v>7.6197387518142229E-2</v>
      </c>
      <c r="P1377" s="170">
        <f t="shared" si="150"/>
        <v>4133</v>
      </c>
      <c r="Q1377" s="171">
        <f t="shared" si="151"/>
        <v>3819</v>
      </c>
      <c r="R1377" s="171">
        <f t="shared" si="152"/>
        <v>315</v>
      </c>
      <c r="S1377" s="187">
        <f t="shared" si="153"/>
        <v>7.6197387518142229E-2</v>
      </c>
      <c r="T1377" s="248"/>
    </row>
    <row r="1378" spans="1:20" x14ac:dyDescent="0.2">
      <c r="A1378" s="186" t="s">
        <v>393</v>
      </c>
      <c r="B1378" s="175" t="s">
        <v>172</v>
      </c>
      <c r="C1378" s="176" t="s">
        <v>173</v>
      </c>
      <c r="D1378" s="168"/>
      <c r="E1378" s="169"/>
      <c r="F1378" s="169"/>
      <c r="G1378" s="169"/>
      <c r="H1378" s="192" t="str">
        <f t="shared" si="147"/>
        <v/>
      </c>
      <c r="I1378" s="234">
        <v>13873</v>
      </c>
      <c r="J1378" s="138">
        <v>12200</v>
      </c>
      <c r="K1378" s="138">
        <v>9931</v>
      </c>
      <c r="L1378" s="178">
        <f t="shared" si="148"/>
        <v>0.814016393442623</v>
      </c>
      <c r="M1378" s="235">
        <v>1</v>
      </c>
      <c r="N1378" s="138">
        <v>1672</v>
      </c>
      <c r="O1378" s="195">
        <f t="shared" si="149"/>
        <v>0.12052187702731926</v>
      </c>
      <c r="P1378" s="170">
        <f t="shared" si="150"/>
        <v>13873</v>
      </c>
      <c r="Q1378" s="171">
        <f t="shared" si="151"/>
        <v>12201</v>
      </c>
      <c r="R1378" s="171">
        <f t="shared" si="152"/>
        <v>1672</v>
      </c>
      <c r="S1378" s="187">
        <f t="shared" si="153"/>
        <v>0.12052187702731926</v>
      </c>
      <c r="T1378" s="248"/>
    </row>
    <row r="1379" spans="1:20" x14ac:dyDescent="0.2">
      <c r="A1379" s="186" t="s">
        <v>393</v>
      </c>
      <c r="B1379" s="175" t="s">
        <v>174</v>
      </c>
      <c r="C1379" s="176" t="s">
        <v>175</v>
      </c>
      <c r="D1379" s="168"/>
      <c r="E1379" s="169"/>
      <c r="F1379" s="169"/>
      <c r="G1379" s="169"/>
      <c r="H1379" s="192" t="str">
        <f t="shared" si="147"/>
        <v/>
      </c>
      <c r="I1379" s="234">
        <v>2057</v>
      </c>
      <c r="J1379" s="138">
        <v>992</v>
      </c>
      <c r="K1379" s="138">
        <v>93</v>
      </c>
      <c r="L1379" s="178">
        <f t="shared" si="148"/>
        <v>9.375E-2</v>
      </c>
      <c r="M1379" s="235">
        <v>0</v>
      </c>
      <c r="N1379" s="138">
        <v>1065</v>
      </c>
      <c r="O1379" s="195">
        <f t="shared" si="149"/>
        <v>0.51774428779776371</v>
      </c>
      <c r="P1379" s="170">
        <f t="shared" si="150"/>
        <v>2057</v>
      </c>
      <c r="Q1379" s="171">
        <f t="shared" si="151"/>
        <v>992</v>
      </c>
      <c r="R1379" s="171">
        <f t="shared" si="152"/>
        <v>1065</v>
      </c>
      <c r="S1379" s="187">
        <f t="shared" si="153"/>
        <v>0.51774428779776371</v>
      </c>
      <c r="T1379" s="248"/>
    </row>
    <row r="1380" spans="1:20" x14ac:dyDescent="0.2">
      <c r="A1380" s="186" t="s">
        <v>393</v>
      </c>
      <c r="B1380" s="175" t="s">
        <v>176</v>
      </c>
      <c r="C1380" s="176" t="s">
        <v>487</v>
      </c>
      <c r="D1380" s="168"/>
      <c r="E1380" s="169"/>
      <c r="F1380" s="169"/>
      <c r="G1380" s="169"/>
      <c r="H1380" s="192" t="str">
        <f t="shared" si="147"/>
        <v/>
      </c>
      <c r="I1380" s="234">
        <v>99</v>
      </c>
      <c r="J1380" s="138">
        <v>88</v>
      </c>
      <c r="K1380" s="138">
        <v>23</v>
      </c>
      <c r="L1380" s="178">
        <f t="shared" si="148"/>
        <v>0.26136363636363635</v>
      </c>
      <c r="M1380" s="235">
        <v>3</v>
      </c>
      <c r="N1380" s="138">
        <v>10</v>
      </c>
      <c r="O1380" s="195">
        <f t="shared" si="149"/>
        <v>9.9009900990099015E-2</v>
      </c>
      <c r="P1380" s="170">
        <f t="shared" si="150"/>
        <v>99</v>
      </c>
      <c r="Q1380" s="171">
        <f t="shared" si="151"/>
        <v>91</v>
      </c>
      <c r="R1380" s="171">
        <f t="shared" si="152"/>
        <v>10</v>
      </c>
      <c r="S1380" s="187">
        <f t="shared" si="153"/>
        <v>9.9009900990099015E-2</v>
      </c>
      <c r="T1380" s="248"/>
    </row>
    <row r="1381" spans="1:20" x14ac:dyDescent="0.2">
      <c r="A1381" s="186" t="s">
        <v>393</v>
      </c>
      <c r="B1381" s="175" t="s">
        <v>178</v>
      </c>
      <c r="C1381" s="176" t="s">
        <v>178</v>
      </c>
      <c r="D1381" s="168"/>
      <c r="E1381" s="169"/>
      <c r="F1381" s="169"/>
      <c r="G1381" s="169"/>
      <c r="H1381" s="192" t="str">
        <f t="shared" si="147"/>
        <v/>
      </c>
      <c r="I1381" s="234">
        <v>579</v>
      </c>
      <c r="J1381" s="138">
        <v>542</v>
      </c>
      <c r="K1381" s="138">
        <v>363</v>
      </c>
      <c r="L1381" s="178">
        <f t="shared" si="148"/>
        <v>0.6697416974169742</v>
      </c>
      <c r="M1381" s="235">
        <v>2</v>
      </c>
      <c r="N1381" s="138">
        <v>35</v>
      </c>
      <c r="O1381" s="195">
        <f t="shared" si="149"/>
        <v>6.0449050086355788E-2</v>
      </c>
      <c r="P1381" s="170">
        <f t="shared" si="150"/>
        <v>579</v>
      </c>
      <c r="Q1381" s="171">
        <f t="shared" si="151"/>
        <v>544</v>
      </c>
      <c r="R1381" s="171">
        <f t="shared" si="152"/>
        <v>35</v>
      </c>
      <c r="S1381" s="187">
        <f t="shared" si="153"/>
        <v>6.0449050086355788E-2</v>
      </c>
      <c r="T1381" s="248"/>
    </row>
    <row r="1382" spans="1:20" x14ac:dyDescent="0.2">
      <c r="A1382" s="186" t="s">
        <v>393</v>
      </c>
      <c r="B1382" s="175" t="s">
        <v>180</v>
      </c>
      <c r="C1382" s="176" t="s">
        <v>181</v>
      </c>
      <c r="D1382" s="168"/>
      <c r="E1382" s="169"/>
      <c r="F1382" s="169"/>
      <c r="G1382" s="169"/>
      <c r="H1382" s="192" t="str">
        <f t="shared" si="147"/>
        <v/>
      </c>
      <c r="I1382" s="234">
        <v>2434</v>
      </c>
      <c r="J1382" s="138">
        <v>2354</v>
      </c>
      <c r="K1382" s="138">
        <v>2146</v>
      </c>
      <c r="L1382" s="178">
        <f t="shared" si="148"/>
        <v>0.91163976210705178</v>
      </c>
      <c r="M1382" s="235">
        <v>0</v>
      </c>
      <c r="N1382" s="138">
        <v>80</v>
      </c>
      <c r="O1382" s="195">
        <f t="shared" si="149"/>
        <v>3.2867707477403453E-2</v>
      </c>
      <c r="P1382" s="170">
        <f t="shared" si="150"/>
        <v>2434</v>
      </c>
      <c r="Q1382" s="171">
        <f t="shared" si="151"/>
        <v>2354</v>
      </c>
      <c r="R1382" s="171">
        <f t="shared" si="152"/>
        <v>80</v>
      </c>
      <c r="S1382" s="187">
        <f t="shared" si="153"/>
        <v>3.2867707477403453E-2</v>
      </c>
      <c r="T1382" s="248"/>
    </row>
    <row r="1383" spans="1:20" x14ac:dyDescent="0.2">
      <c r="A1383" s="186" t="s">
        <v>393</v>
      </c>
      <c r="B1383" s="175" t="s">
        <v>180</v>
      </c>
      <c r="C1383" s="176" t="s">
        <v>346</v>
      </c>
      <c r="D1383" s="168"/>
      <c r="E1383" s="169"/>
      <c r="F1383" s="169"/>
      <c r="G1383" s="169"/>
      <c r="H1383" s="192" t="str">
        <f t="shared" si="147"/>
        <v/>
      </c>
      <c r="I1383" s="234">
        <v>5450</v>
      </c>
      <c r="J1383" s="138">
        <v>5001</v>
      </c>
      <c r="K1383" s="138">
        <v>4362</v>
      </c>
      <c r="L1383" s="178">
        <f t="shared" si="148"/>
        <v>0.8722255548890222</v>
      </c>
      <c r="M1383" s="235">
        <v>0</v>
      </c>
      <c r="N1383" s="138">
        <v>449</v>
      </c>
      <c r="O1383" s="195">
        <f t="shared" si="149"/>
        <v>8.2385321100917425E-2</v>
      </c>
      <c r="P1383" s="170">
        <f t="shared" si="150"/>
        <v>5450</v>
      </c>
      <c r="Q1383" s="171">
        <f t="shared" si="151"/>
        <v>5001</v>
      </c>
      <c r="R1383" s="171">
        <f t="shared" si="152"/>
        <v>449</v>
      </c>
      <c r="S1383" s="187">
        <f t="shared" si="153"/>
        <v>8.2385321100917425E-2</v>
      </c>
      <c r="T1383" s="248"/>
    </row>
    <row r="1384" spans="1:20" x14ac:dyDescent="0.2">
      <c r="A1384" s="186" t="s">
        <v>393</v>
      </c>
      <c r="B1384" s="175" t="s">
        <v>536</v>
      </c>
      <c r="C1384" s="176" t="s">
        <v>116</v>
      </c>
      <c r="D1384" s="168"/>
      <c r="E1384" s="169"/>
      <c r="F1384" s="169"/>
      <c r="G1384" s="169"/>
      <c r="H1384" s="192" t="str">
        <f t="shared" si="147"/>
        <v/>
      </c>
      <c r="I1384" s="234">
        <v>67</v>
      </c>
      <c r="J1384" s="138">
        <v>61</v>
      </c>
      <c r="K1384" s="138">
        <v>25</v>
      </c>
      <c r="L1384" s="178">
        <f t="shared" si="148"/>
        <v>0.4098360655737705</v>
      </c>
      <c r="M1384" s="235">
        <v>0</v>
      </c>
      <c r="N1384" s="138">
        <v>6</v>
      </c>
      <c r="O1384" s="195">
        <f t="shared" si="149"/>
        <v>8.9552238805970144E-2</v>
      </c>
      <c r="P1384" s="170">
        <f t="shared" si="150"/>
        <v>67</v>
      </c>
      <c r="Q1384" s="171">
        <f t="shared" si="151"/>
        <v>61</v>
      </c>
      <c r="R1384" s="171">
        <f t="shared" si="152"/>
        <v>6</v>
      </c>
      <c r="S1384" s="187">
        <f t="shared" si="153"/>
        <v>8.9552238805970144E-2</v>
      </c>
      <c r="T1384" s="248"/>
    </row>
    <row r="1385" spans="1:20" x14ac:dyDescent="0.2">
      <c r="A1385" s="186" t="s">
        <v>393</v>
      </c>
      <c r="B1385" s="175" t="s">
        <v>183</v>
      </c>
      <c r="C1385" s="176" t="s">
        <v>184</v>
      </c>
      <c r="D1385" s="168"/>
      <c r="E1385" s="169"/>
      <c r="F1385" s="169"/>
      <c r="G1385" s="169"/>
      <c r="H1385" s="192" t="str">
        <f t="shared" si="147"/>
        <v/>
      </c>
      <c r="I1385" s="234">
        <v>2</v>
      </c>
      <c r="J1385" s="138">
        <v>1</v>
      </c>
      <c r="K1385" s="138">
        <v>1</v>
      </c>
      <c r="L1385" s="178">
        <f t="shared" si="148"/>
        <v>1</v>
      </c>
      <c r="M1385" s="235">
        <v>0</v>
      </c>
      <c r="N1385" s="138">
        <v>1</v>
      </c>
      <c r="O1385" s="195">
        <f t="shared" si="149"/>
        <v>0.5</v>
      </c>
      <c r="P1385" s="170">
        <f t="shared" si="150"/>
        <v>2</v>
      </c>
      <c r="Q1385" s="171">
        <f t="shared" si="151"/>
        <v>1</v>
      </c>
      <c r="R1385" s="171">
        <f t="shared" si="152"/>
        <v>1</v>
      </c>
      <c r="S1385" s="187">
        <f t="shared" si="153"/>
        <v>0.5</v>
      </c>
      <c r="T1385" s="248"/>
    </row>
    <row r="1386" spans="1:20" x14ac:dyDescent="0.2">
      <c r="A1386" s="186" t="s">
        <v>393</v>
      </c>
      <c r="B1386" s="175" t="s">
        <v>191</v>
      </c>
      <c r="C1386" s="176" t="s">
        <v>192</v>
      </c>
      <c r="D1386" s="168"/>
      <c r="E1386" s="169"/>
      <c r="F1386" s="169"/>
      <c r="G1386" s="169"/>
      <c r="H1386" s="192" t="str">
        <f t="shared" si="147"/>
        <v/>
      </c>
      <c r="I1386" s="234">
        <v>7</v>
      </c>
      <c r="J1386" s="138">
        <v>4</v>
      </c>
      <c r="K1386" s="138">
        <v>1</v>
      </c>
      <c r="L1386" s="178">
        <f t="shared" si="148"/>
        <v>0.25</v>
      </c>
      <c r="M1386" s="235">
        <v>0</v>
      </c>
      <c r="N1386" s="138">
        <v>3</v>
      </c>
      <c r="O1386" s="195">
        <f t="shared" si="149"/>
        <v>0.42857142857142855</v>
      </c>
      <c r="P1386" s="170">
        <f t="shared" si="150"/>
        <v>7</v>
      </c>
      <c r="Q1386" s="171">
        <f t="shared" si="151"/>
        <v>4</v>
      </c>
      <c r="R1386" s="171">
        <f t="shared" si="152"/>
        <v>3</v>
      </c>
      <c r="S1386" s="187">
        <f t="shared" si="153"/>
        <v>0.42857142857142855</v>
      </c>
      <c r="T1386" s="248"/>
    </row>
    <row r="1387" spans="1:20" x14ac:dyDescent="0.2">
      <c r="A1387" s="186" t="s">
        <v>393</v>
      </c>
      <c r="B1387" s="175" t="s">
        <v>193</v>
      </c>
      <c r="C1387" s="176" t="s">
        <v>302</v>
      </c>
      <c r="D1387" s="168"/>
      <c r="E1387" s="169"/>
      <c r="F1387" s="169"/>
      <c r="G1387" s="169"/>
      <c r="H1387" s="192" t="str">
        <f t="shared" si="147"/>
        <v/>
      </c>
      <c r="I1387" s="234">
        <v>7</v>
      </c>
      <c r="J1387" s="138">
        <v>7</v>
      </c>
      <c r="K1387" s="138">
        <v>6</v>
      </c>
      <c r="L1387" s="178">
        <f t="shared" si="148"/>
        <v>0.8571428571428571</v>
      </c>
      <c r="M1387" s="235">
        <v>0</v>
      </c>
      <c r="N1387" s="138"/>
      <c r="O1387" s="195">
        <f t="shared" si="149"/>
        <v>0</v>
      </c>
      <c r="P1387" s="170">
        <f t="shared" si="150"/>
        <v>7</v>
      </c>
      <c r="Q1387" s="171">
        <f t="shared" si="151"/>
        <v>7</v>
      </c>
      <c r="R1387" s="171" t="str">
        <f t="shared" si="152"/>
        <v/>
      </c>
      <c r="S1387" s="187" t="str">
        <f t="shared" si="153"/>
        <v/>
      </c>
      <c r="T1387" s="248"/>
    </row>
    <row r="1388" spans="1:20" x14ac:dyDescent="0.2">
      <c r="A1388" s="186" t="s">
        <v>393</v>
      </c>
      <c r="B1388" s="175" t="s">
        <v>196</v>
      </c>
      <c r="C1388" s="176" t="s">
        <v>197</v>
      </c>
      <c r="D1388" s="168"/>
      <c r="E1388" s="169"/>
      <c r="F1388" s="169"/>
      <c r="G1388" s="169"/>
      <c r="H1388" s="192" t="str">
        <f t="shared" si="147"/>
        <v/>
      </c>
      <c r="I1388" s="234">
        <v>1746</v>
      </c>
      <c r="J1388" s="138">
        <v>1635</v>
      </c>
      <c r="K1388" s="138">
        <v>1156</v>
      </c>
      <c r="L1388" s="178">
        <f t="shared" si="148"/>
        <v>0.70703363914373085</v>
      </c>
      <c r="M1388" s="235">
        <v>1</v>
      </c>
      <c r="N1388" s="138">
        <v>110</v>
      </c>
      <c r="O1388" s="195">
        <f t="shared" si="149"/>
        <v>6.3001145475372278E-2</v>
      </c>
      <c r="P1388" s="170">
        <f t="shared" si="150"/>
        <v>1746</v>
      </c>
      <c r="Q1388" s="171">
        <f t="shared" si="151"/>
        <v>1636</v>
      </c>
      <c r="R1388" s="171">
        <f t="shared" si="152"/>
        <v>110</v>
      </c>
      <c r="S1388" s="187">
        <f t="shared" si="153"/>
        <v>6.3001145475372278E-2</v>
      </c>
      <c r="T1388" s="248"/>
    </row>
    <row r="1389" spans="1:20" x14ac:dyDescent="0.2">
      <c r="A1389" s="186" t="s">
        <v>393</v>
      </c>
      <c r="B1389" s="175" t="s">
        <v>365</v>
      </c>
      <c r="C1389" s="176" t="s">
        <v>366</v>
      </c>
      <c r="D1389" s="168"/>
      <c r="E1389" s="169"/>
      <c r="F1389" s="169"/>
      <c r="G1389" s="169"/>
      <c r="H1389" s="192" t="str">
        <f t="shared" si="147"/>
        <v/>
      </c>
      <c r="I1389" s="234">
        <v>62</v>
      </c>
      <c r="J1389" s="138">
        <v>54</v>
      </c>
      <c r="K1389" s="138">
        <v>11</v>
      </c>
      <c r="L1389" s="178">
        <f t="shared" si="148"/>
        <v>0.20370370370370369</v>
      </c>
      <c r="M1389" s="235">
        <v>0</v>
      </c>
      <c r="N1389" s="138">
        <v>8</v>
      </c>
      <c r="O1389" s="195">
        <f t="shared" si="149"/>
        <v>0.12903225806451613</v>
      </c>
      <c r="P1389" s="170">
        <f t="shared" si="150"/>
        <v>62</v>
      </c>
      <c r="Q1389" s="171">
        <f t="shared" si="151"/>
        <v>54</v>
      </c>
      <c r="R1389" s="171">
        <f t="shared" si="152"/>
        <v>8</v>
      </c>
      <c r="S1389" s="187">
        <f t="shared" si="153"/>
        <v>0.12903225806451613</v>
      </c>
      <c r="T1389" s="248"/>
    </row>
    <row r="1390" spans="1:20" x14ac:dyDescent="0.2">
      <c r="A1390" s="186" t="s">
        <v>393</v>
      </c>
      <c r="B1390" s="175" t="s">
        <v>200</v>
      </c>
      <c r="C1390" s="176" t="s">
        <v>201</v>
      </c>
      <c r="D1390" s="168"/>
      <c r="E1390" s="169"/>
      <c r="F1390" s="169"/>
      <c r="G1390" s="169"/>
      <c r="H1390" s="192" t="str">
        <f t="shared" si="147"/>
        <v/>
      </c>
      <c r="I1390" s="234">
        <v>1098</v>
      </c>
      <c r="J1390" s="138">
        <v>843</v>
      </c>
      <c r="K1390" s="138">
        <v>226</v>
      </c>
      <c r="L1390" s="178">
        <f t="shared" si="148"/>
        <v>0.26809015421115068</v>
      </c>
      <c r="M1390" s="235">
        <v>0</v>
      </c>
      <c r="N1390" s="138">
        <v>255</v>
      </c>
      <c r="O1390" s="195">
        <f t="shared" si="149"/>
        <v>0.23224043715846995</v>
      </c>
      <c r="P1390" s="170">
        <f t="shared" si="150"/>
        <v>1098</v>
      </c>
      <c r="Q1390" s="171">
        <f t="shared" si="151"/>
        <v>843</v>
      </c>
      <c r="R1390" s="171">
        <f t="shared" si="152"/>
        <v>255</v>
      </c>
      <c r="S1390" s="187">
        <f t="shared" si="153"/>
        <v>0.23224043715846995</v>
      </c>
      <c r="T1390" s="248"/>
    </row>
    <row r="1391" spans="1:20" x14ac:dyDescent="0.2">
      <c r="A1391" s="186" t="s">
        <v>393</v>
      </c>
      <c r="B1391" s="175" t="s">
        <v>550</v>
      </c>
      <c r="C1391" s="176" t="s">
        <v>202</v>
      </c>
      <c r="D1391" s="168"/>
      <c r="E1391" s="169"/>
      <c r="F1391" s="169"/>
      <c r="G1391" s="169"/>
      <c r="H1391" s="192" t="str">
        <f t="shared" si="147"/>
        <v/>
      </c>
      <c r="I1391" s="234">
        <v>1102</v>
      </c>
      <c r="J1391" s="138">
        <v>950</v>
      </c>
      <c r="K1391" s="138">
        <v>642</v>
      </c>
      <c r="L1391" s="178">
        <f t="shared" si="148"/>
        <v>0.6757894736842105</v>
      </c>
      <c r="M1391" s="235">
        <v>25</v>
      </c>
      <c r="N1391" s="138">
        <v>127</v>
      </c>
      <c r="O1391" s="195">
        <f t="shared" si="149"/>
        <v>0.11524500907441017</v>
      </c>
      <c r="P1391" s="170">
        <f t="shared" si="150"/>
        <v>1102</v>
      </c>
      <c r="Q1391" s="171">
        <f t="shared" si="151"/>
        <v>975</v>
      </c>
      <c r="R1391" s="171">
        <f t="shared" si="152"/>
        <v>127</v>
      </c>
      <c r="S1391" s="187">
        <f t="shared" si="153"/>
        <v>0.11524500907441017</v>
      </c>
      <c r="T1391" s="248"/>
    </row>
    <row r="1392" spans="1:20" x14ac:dyDescent="0.2">
      <c r="A1392" s="186" t="s">
        <v>393</v>
      </c>
      <c r="B1392" s="175" t="s">
        <v>206</v>
      </c>
      <c r="C1392" s="176" t="s">
        <v>484</v>
      </c>
      <c r="D1392" s="168"/>
      <c r="E1392" s="169"/>
      <c r="F1392" s="169"/>
      <c r="G1392" s="169"/>
      <c r="H1392" s="192" t="str">
        <f t="shared" si="147"/>
        <v/>
      </c>
      <c r="I1392" s="234">
        <v>64</v>
      </c>
      <c r="J1392" s="138">
        <v>33</v>
      </c>
      <c r="K1392" s="138">
        <v>16</v>
      </c>
      <c r="L1392" s="178">
        <f t="shared" si="148"/>
        <v>0.48484848484848486</v>
      </c>
      <c r="M1392" s="235">
        <v>0</v>
      </c>
      <c r="N1392" s="138">
        <v>31</v>
      </c>
      <c r="O1392" s="195">
        <f t="shared" si="149"/>
        <v>0.484375</v>
      </c>
      <c r="P1392" s="170">
        <f t="shared" si="150"/>
        <v>64</v>
      </c>
      <c r="Q1392" s="171">
        <f t="shared" si="151"/>
        <v>33</v>
      </c>
      <c r="R1392" s="171">
        <f t="shared" si="152"/>
        <v>31</v>
      </c>
      <c r="S1392" s="187">
        <f t="shared" si="153"/>
        <v>0.484375</v>
      </c>
      <c r="T1392" s="248"/>
    </row>
    <row r="1393" spans="1:20" ht="29" x14ac:dyDescent="0.2">
      <c r="A1393" s="186" t="s">
        <v>393</v>
      </c>
      <c r="B1393" s="175" t="s">
        <v>209</v>
      </c>
      <c r="C1393" s="176" t="s">
        <v>210</v>
      </c>
      <c r="D1393" s="168"/>
      <c r="E1393" s="169"/>
      <c r="F1393" s="169"/>
      <c r="G1393" s="169"/>
      <c r="H1393" s="192" t="str">
        <f t="shared" si="147"/>
        <v/>
      </c>
      <c r="I1393" s="234">
        <v>1609</v>
      </c>
      <c r="J1393" s="138">
        <v>1248</v>
      </c>
      <c r="K1393" s="138">
        <v>745</v>
      </c>
      <c r="L1393" s="178">
        <f t="shared" si="148"/>
        <v>0.59695512820512819</v>
      </c>
      <c r="M1393" s="235">
        <v>10</v>
      </c>
      <c r="N1393" s="138">
        <v>351</v>
      </c>
      <c r="O1393" s="195">
        <f t="shared" si="149"/>
        <v>0.21814791796146674</v>
      </c>
      <c r="P1393" s="170">
        <f t="shared" si="150"/>
        <v>1609</v>
      </c>
      <c r="Q1393" s="171">
        <f t="shared" si="151"/>
        <v>1258</v>
      </c>
      <c r="R1393" s="171">
        <f t="shared" si="152"/>
        <v>351</v>
      </c>
      <c r="S1393" s="187">
        <f t="shared" si="153"/>
        <v>0.21814791796146674</v>
      </c>
      <c r="T1393" s="248"/>
    </row>
    <row r="1394" spans="1:20" x14ac:dyDescent="0.2">
      <c r="A1394" s="186" t="s">
        <v>393</v>
      </c>
      <c r="B1394" s="175" t="s">
        <v>212</v>
      </c>
      <c r="C1394" s="176" t="s">
        <v>214</v>
      </c>
      <c r="D1394" s="168">
        <v>19</v>
      </c>
      <c r="E1394" s="169">
        <v>19</v>
      </c>
      <c r="F1394" s="169"/>
      <c r="G1394" s="169">
        <v>0</v>
      </c>
      <c r="H1394" s="192">
        <f t="shared" si="147"/>
        <v>0</v>
      </c>
      <c r="I1394" s="234">
        <v>7010</v>
      </c>
      <c r="J1394" s="138">
        <v>6826</v>
      </c>
      <c r="K1394" s="138">
        <v>5834</v>
      </c>
      <c r="L1394" s="178">
        <f t="shared" si="148"/>
        <v>0.85467330794022855</v>
      </c>
      <c r="M1394" s="235">
        <v>15</v>
      </c>
      <c r="N1394" s="138">
        <v>169</v>
      </c>
      <c r="O1394" s="195">
        <f t="shared" si="149"/>
        <v>2.4108416547788874E-2</v>
      </c>
      <c r="P1394" s="170">
        <f t="shared" si="150"/>
        <v>7029</v>
      </c>
      <c r="Q1394" s="171">
        <f t="shared" si="151"/>
        <v>6860</v>
      </c>
      <c r="R1394" s="171">
        <f t="shared" si="152"/>
        <v>169</v>
      </c>
      <c r="S1394" s="187">
        <f t="shared" si="153"/>
        <v>2.4043249395362072E-2</v>
      </c>
      <c r="T1394" s="248"/>
    </row>
    <row r="1395" spans="1:20" x14ac:dyDescent="0.2">
      <c r="A1395" s="186" t="s">
        <v>393</v>
      </c>
      <c r="B1395" s="175" t="s">
        <v>212</v>
      </c>
      <c r="C1395" s="176" t="s">
        <v>215</v>
      </c>
      <c r="D1395" s="168">
        <v>9</v>
      </c>
      <c r="E1395" s="169">
        <v>9</v>
      </c>
      <c r="F1395" s="169"/>
      <c r="G1395" s="169">
        <v>0</v>
      </c>
      <c r="H1395" s="192">
        <f t="shared" si="147"/>
        <v>0</v>
      </c>
      <c r="I1395" s="234">
        <v>2612</v>
      </c>
      <c r="J1395" s="138">
        <v>2542</v>
      </c>
      <c r="K1395" s="138">
        <v>1813</v>
      </c>
      <c r="L1395" s="178">
        <f t="shared" si="148"/>
        <v>0.71321793863099925</v>
      </c>
      <c r="M1395" s="235">
        <v>2</v>
      </c>
      <c r="N1395" s="138">
        <v>68</v>
      </c>
      <c r="O1395" s="195">
        <f t="shared" si="149"/>
        <v>2.6033690658499236E-2</v>
      </c>
      <c r="P1395" s="170">
        <f t="shared" si="150"/>
        <v>2621</v>
      </c>
      <c r="Q1395" s="171">
        <f t="shared" si="151"/>
        <v>2553</v>
      </c>
      <c r="R1395" s="171">
        <f t="shared" si="152"/>
        <v>68</v>
      </c>
      <c r="S1395" s="187">
        <f t="shared" si="153"/>
        <v>2.5944296070202214E-2</v>
      </c>
      <c r="T1395" s="248"/>
    </row>
    <row r="1396" spans="1:20" x14ac:dyDescent="0.2">
      <c r="A1396" s="186" t="s">
        <v>393</v>
      </c>
      <c r="B1396" s="175" t="s">
        <v>217</v>
      </c>
      <c r="C1396" s="176" t="s">
        <v>305</v>
      </c>
      <c r="D1396" s="168"/>
      <c r="E1396" s="169"/>
      <c r="F1396" s="169"/>
      <c r="G1396" s="169"/>
      <c r="H1396" s="192" t="str">
        <f t="shared" si="147"/>
        <v/>
      </c>
      <c r="I1396" s="234">
        <v>276</v>
      </c>
      <c r="J1396" s="138">
        <v>264</v>
      </c>
      <c r="K1396" s="138">
        <v>225</v>
      </c>
      <c r="L1396" s="178">
        <f t="shared" si="148"/>
        <v>0.85227272727272729</v>
      </c>
      <c r="M1396" s="235">
        <v>0</v>
      </c>
      <c r="N1396" s="138">
        <v>12</v>
      </c>
      <c r="O1396" s="195">
        <f t="shared" si="149"/>
        <v>4.3478260869565216E-2</v>
      </c>
      <c r="P1396" s="170">
        <f t="shared" si="150"/>
        <v>276</v>
      </c>
      <c r="Q1396" s="171">
        <f t="shared" si="151"/>
        <v>264</v>
      </c>
      <c r="R1396" s="171">
        <f t="shared" si="152"/>
        <v>12</v>
      </c>
      <c r="S1396" s="187">
        <f t="shared" si="153"/>
        <v>4.3478260869565216E-2</v>
      </c>
      <c r="T1396" s="248"/>
    </row>
    <row r="1397" spans="1:20" ht="29" x14ac:dyDescent="0.2">
      <c r="A1397" s="186" t="s">
        <v>393</v>
      </c>
      <c r="B1397" s="175" t="s">
        <v>217</v>
      </c>
      <c r="C1397" s="176" t="s">
        <v>368</v>
      </c>
      <c r="D1397" s="168">
        <v>1</v>
      </c>
      <c r="E1397" s="169">
        <v>0</v>
      </c>
      <c r="F1397" s="169"/>
      <c r="G1397" s="169">
        <v>1</v>
      </c>
      <c r="H1397" s="192">
        <f t="shared" si="147"/>
        <v>1</v>
      </c>
      <c r="I1397" s="234">
        <v>314</v>
      </c>
      <c r="J1397" s="138">
        <v>287</v>
      </c>
      <c r="K1397" s="138">
        <v>19</v>
      </c>
      <c r="L1397" s="178">
        <f t="shared" si="148"/>
        <v>6.6202090592334492E-2</v>
      </c>
      <c r="M1397" s="235">
        <v>1</v>
      </c>
      <c r="N1397" s="138">
        <v>26</v>
      </c>
      <c r="O1397" s="195">
        <f t="shared" si="149"/>
        <v>8.2802547770700632E-2</v>
      </c>
      <c r="P1397" s="170">
        <f t="shared" si="150"/>
        <v>315</v>
      </c>
      <c r="Q1397" s="171">
        <f t="shared" si="151"/>
        <v>288</v>
      </c>
      <c r="R1397" s="171">
        <f t="shared" si="152"/>
        <v>27</v>
      </c>
      <c r="S1397" s="187">
        <f t="shared" si="153"/>
        <v>8.5714285714285715E-2</v>
      </c>
      <c r="T1397" s="248"/>
    </row>
    <row r="1398" spans="1:20" x14ac:dyDescent="0.2">
      <c r="A1398" s="186" t="s">
        <v>393</v>
      </c>
      <c r="B1398" s="175" t="s">
        <v>217</v>
      </c>
      <c r="C1398" s="176" t="s">
        <v>221</v>
      </c>
      <c r="D1398" s="168">
        <v>1</v>
      </c>
      <c r="E1398" s="169">
        <v>1</v>
      </c>
      <c r="F1398" s="169"/>
      <c r="G1398" s="169">
        <v>0</v>
      </c>
      <c r="H1398" s="192">
        <f t="shared" si="147"/>
        <v>0</v>
      </c>
      <c r="I1398" s="234">
        <v>507</v>
      </c>
      <c r="J1398" s="138">
        <v>490</v>
      </c>
      <c r="K1398" s="138">
        <v>330</v>
      </c>
      <c r="L1398" s="178">
        <f t="shared" si="148"/>
        <v>0.67346938775510201</v>
      </c>
      <c r="M1398" s="235">
        <v>2</v>
      </c>
      <c r="N1398" s="138">
        <v>15</v>
      </c>
      <c r="O1398" s="195">
        <f t="shared" si="149"/>
        <v>2.9585798816568046E-2</v>
      </c>
      <c r="P1398" s="170">
        <f t="shared" si="150"/>
        <v>508</v>
      </c>
      <c r="Q1398" s="171">
        <f t="shared" si="151"/>
        <v>493</v>
      </c>
      <c r="R1398" s="171">
        <f t="shared" si="152"/>
        <v>15</v>
      </c>
      <c r="S1398" s="187">
        <f t="shared" si="153"/>
        <v>2.952755905511811E-2</v>
      </c>
      <c r="T1398" s="248"/>
    </row>
    <row r="1399" spans="1:20" x14ac:dyDescent="0.2">
      <c r="A1399" s="186" t="s">
        <v>393</v>
      </c>
      <c r="B1399" s="175" t="s">
        <v>217</v>
      </c>
      <c r="C1399" s="176" t="s">
        <v>367</v>
      </c>
      <c r="D1399" s="168"/>
      <c r="E1399" s="169"/>
      <c r="F1399" s="169"/>
      <c r="G1399" s="169"/>
      <c r="H1399" s="192" t="str">
        <f t="shared" si="147"/>
        <v/>
      </c>
      <c r="I1399" s="234">
        <v>632</v>
      </c>
      <c r="J1399" s="138">
        <v>591</v>
      </c>
      <c r="K1399" s="138">
        <v>399</v>
      </c>
      <c r="L1399" s="178">
        <f t="shared" si="148"/>
        <v>0.67512690355329952</v>
      </c>
      <c r="M1399" s="235">
        <v>0</v>
      </c>
      <c r="N1399" s="138">
        <v>41</v>
      </c>
      <c r="O1399" s="195">
        <f t="shared" si="149"/>
        <v>6.4873417721518986E-2</v>
      </c>
      <c r="P1399" s="170">
        <f t="shared" si="150"/>
        <v>632</v>
      </c>
      <c r="Q1399" s="171">
        <f t="shared" si="151"/>
        <v>591</v>
      </c>
      <c r="R1399" s="171">
        <f t="shared" si="152"/>
        <v>41</v>
      </c>
      <c r="S1399" s="187">
        <f t="shared" si="153"/>
        <v>6.4873417721518986E-2</v>
      </c>
      <c r="T1399" s="248"/>
    </row>
    <row r="1400" spans="1:20" ht="29" x14ac:dyDescent="0.2">
      <c r="A1400" s="186" t="s">
        <v>393</v>
      </c>
      <c r="B1400" s="175" t="s">
        <v>217</v>
      </c>
      <c r="C1400" s="176" t="s">
        <v>222</v>
      </c>
      <c r="D1400" s="168"/>
      <c r="E1400" s="169"/>
      <c r="F1400" s="169"/>
      <c r="G1400" s="169"/>
      <c r="H1400" s="192" t="str">
        <f t="shared" si="147"/>
        <v/>
      </c>
      <c r="I1400" s="234">
        <v>1249</v>
      </c>
      <c r="J1400" s="138">
        <v>1213</v>
      </c>
      <c r="K1400" s="138">
        <v>1000</v>
      </c>
      <c r="L1400" s="178">
        <f t="shared" si="148"/>
        <v>0.82440230832646333</v>
      </c>
      <c r="M1400" s="235">
        <v>0</v>
      </c>
      <c r="N1400" s="138">
        <v>36</v>
      </c>
      <c r="O1400" s="195">
        <f t="shared" si="149"/>
        <v>2.8823058446757407E-2</v>
      </c>
      <c r="P1400" s="170">
        <f t="shared" si="150"/>
        <v>1249</v>
      </c>
      <c r="Q1400" s="171">
        <f t="shared" si="151"/>
        <v>1213</v>
      </c>
      <c r="R1400" s="171">
        <f t="shared" si="152"/>
        <v>36</v>
      </c>
      <c r="S1400" s="187">
        <f t="shared" si="153"/>
        <v>2.8823058446757407E-2</v>
      </c>
      <c r="T1400" s="248"/>
    </row>
    <row r="1401" spans="1:20" x14ac:dyDescent="0.2">
      <c r="A1401" s="186" t="s">
        <v>393</v>
      </c>
      <c r="B1401" s="175" t="s">
        <v>217</v>
      </c>
      <c r="C1401" s="176" t="s">
        <v>223</v>
      </c>
      <c r="D1401" s="168"/>
      <c r="E1401" s="169"/>
      <c r="F1401" s="169"/>
      <c r="G1401" s="169"/>
      <c r="H1401" s="192" t="str">
        <f t="shared" si="147"/>
        <v/>
      </c>
      <c r="I1401" s="234">
        <v>957</v>
      </c>
      <c r="J1401" s="138">
        <v>928</v>
      </c>
      <c r="K1401" s="138">
        <v>137</v>
      </c>
      <c r="L1401" s="178">
        <f t="shared" si="148"/>
        <v>0.1476293103448276</v>
      </c>
      <c r="M1401" s="235">
        <v>0</v>
      </c>
      <c r="N1401" s="138">
        <v>29</v>
      </c>
      <c r="O1401" s="195">
        <f t="shared" si="149"/>
        <v>3.0303030303030304E-2</v>
      </c>
      <c r="P1401" s="170">
        <f t="shared" si="150"/>
        <v>957</v>
      </c>
      <c r="Q1401" s="171">
        <f t="shared" si="151"/>
        <v>928</v>
      </c>
      <c r="R1401" s="171">
        <f t="shared" si="152"/>
        <v>29</v>
      </c>
      <c r="S1401" s="187">
        <f t="shared" si="153"/>
        <v>3.0303030303030304E-2</v>
      </c>
      <c r="T1401" s="248"/>
    </row>
    <row r="1402" spans="1:20" x14ac:dyDescent="0.2">
      <c r="A1402" s="186" t="s">
        <v>393</v>
      </c>
      <c r="B1402" s="175" t="s">
        <v>226</v>
      </c>
      <c r="C1402" s="176" t="s">
        <v>227</v>
      </c>
      <c r="D1402" s="168"/>
      <c r="E1402" s="169"/>
      <c r="F1402" s="169"/>
      <c r="G1402" s="169"/>
      <c r="H1402" s="192" t="str">
        <f t="shared" si="147"/>
        <v/>
      </c>
      <c r="I1402" s="234">
        <v>9</v>
      </c>
      <c r="J1402" s="138">
        <v>8</v>
      </c>
      <c r="K1402" s="138">
        <v>6</v>
      </c>
      <c r="L1402" s="178">
        <f t="shared" si="148"/>
        <v>0.75</v>
      </c>
      <c r="M1402" s="235">
        <v>0</v>
      </c>
      <c r="N1402" s="138">
        <v>1</v>
      </c>
      <c r="O1402" s="195">
        <f t="shared" si="149"/>
        <v>0.1111111111111111</v>
      </c>
      <c r="P1402" s="170">
        <f t="shared" si="150"/>
        <v>9</v>
      </c>
      <c r="Q1402" s="171">
        <f t="shared" si="151"/>
        <v>8</v>
      </c>
      <c r="R1402" s="171">
        <f t="shared" si="152"/>
        <v>1</v>
      </c>
      <c r="S1402" s="187">
        <f t="shared" si="153"/>
        <v>0.1111111111111111</v>
      </c>
      <c r="T1402" s="248"/>
    </row>
    <row r="1403" spans="1:20" x14ac:dyDescent="0.2">
      <c r="A1403" s="186" t="s">
        <v>393</v>
      </c>
      <c r="B1403" s="175" t="s">
        <v>226</v>
      </c>
      <c r="C1403" s="176" t="s">
        <v>357</v>
      </c>
      <c r="D1403" s="168"/>
      <c r="E1403" s="169"/>
      <c r="F1403" s="169"/>
      <c r="G1403" s="169"/>
      <c r="H1403" s="192" t="str">
        <f t="shared" si="147"/>
        <v/>
      </c>
      <c r="I1403" s="234">
        <v>3</v>
      </c>
      <c r="J1403" s="138">
        <v>3</v>
      </c>
      <c r="K1403" s="138">
        <v>1</v>
      </c>
      <c r="L1403" s="178">
        <f t="shared" si="148"/>
        <v>0.33333333333333331</v>
      </c>
      <c r="M1403" s="235">
        <v>0</v>
      </c>
      <c r="N1403" s="138"/>
      <c r="O1403" s="195">
        <f t="shared" si="149"/>
        <v>0</v>
      </c>
      <c r="P1403" s="170">
        <f t="shared" si="150"/>
        <v>3</v>
      </c>
      <c r="Q1403" s="171">
        <f t="shared" si="151"/>
        <v>3</v>
      </c>
      <c r="R1403" s="171" t="str">
        <f t="shared" si="152"/>
        <v/>
      </c>
      <c r="S1403" s="187" t="str">
        <f t="shared" si="153"/>
        <v/>
      </c>
      <c r="T1403" s="248"/>
    </row>
    <row r="1404" spans="1:20" ht="16" thickBot="1" x14ac:dyDescent="0.25">
      <c r="A1404" s="186" t="s">
        <v>393</v>
      </c>
      <c r="B1404" s="175" t="s">
        <v>231</v>
      </c>
      <c r="C1404" s="176" t="s">
        <v>232</v>
      </c>
      <c r="D1404" s="236"/>
      <c r="E1404" s="237"/>
      <c r="F1404" s="237"/>
      <c r="G1404" s="237"/>
      <c r="H1404" s="192" t="str">
        <f t="shared" si="147"/>
        <v/>
      </c>
      <c r="I1404" s="238">
        <v>267</v>
      </c>
      <c r="J1404" s="239">
        <v>223</v>
      </c>
      <c r="K1404" s="239">
        <v>63</v>
      </c>
      <c r="L1404" s="178">
        <f t="shared" si="148"/>
        <v>0.28251121076233182</v>
      </c>
      <c r="M1404" s="240">
        <v>0</v>
      </c>
      <c r="N1404" s="239">
        <v>44</v>
      </c>
      <c r="O1404" s="195">
        <f t="shared" si="149"/>
        <v>0.16479400749063669</v>
      </c>
      <c r="P1404" s="170">
        <f t="shared" si="150"/>
        <v>267</v>
      </c>
      <c r="Q1404" s="171">
        <f t="shared" si="151"/>
        <v>223</v>
      </c>
      <c r="R1404" s="171">
        <f t="shared" si="152"/>
        <v>44</v>
      </c>
      <c r="S1404" s="187">
        <f t="shared" si="153"/>
        <v>0.16479400749063669</v>
      </c>
      <c r="T1404" s="248"/>
    </row>
    <row r="1405" spans="1:20" x14ac:dyDescent="0.2">
      <c r="A1405" s="186" t="s">
        <v>430</v>
      </c>
      <c r="B1405" s="175" t="s">
        <v>6</v>
      </c>
      <c r="C1405" s="176" t="s">
        <v>7</v>
      </c>
      <c r="D1405" s="168">
        <v>0</v>
      </c>
      <c r="E1405" s="169">
        <v>0</v>
      </c>
      <c r="F1405" s="169">
        <v>0</v>
      </c>
      <c r="G1405" s="169">
        <v>0</v>
      </c>
      <c r="H1405" s="192" t="str">
        <f t="shared" si="147"/>
        <v/>
      </c>
      <c r="I1405" s="234">
        <v>1</v>
      </c>
      <c r="J1405" s="138">
        <v>1</v>
      </c>
      <c r="K1405" s="138">
        <v>0</v>
      </c>
      <c r="L1405" s="178">
        <f t="shared" si="148"/>
        <v>0</v>
      </c>
      <c r="M1405" s="235">
        <v>0</v>
      </c>
      <c r="N1405" s="138">
        <v>0</v>
      </c>
      <c r="O1405" s="195">
        <f t="shared" si="149"/>
        <v>0</v>
      </c>
      <c r="P1405" s="170">
        <f t="shared" si="150"/>
        <v>1</v>
      </c>
      <c r="Q1405" s="171">
        <f t="shared" si="151"/>
        <v>1</v>
      </c>
      <c r="R1405" s="171" t="str">
        <f t="shared" si="152"/>
        <v/>
      </c>
      <c r="S1405" s="187" t="str">
        <f t="shared" si="153"/>
        <v/>
      </c>
      <c r="T1405" s="248"/>
    </row>
    <row r="1406" spans="1:20" x14ac:dyDescent="0.2">
      <c r="A1406" s="186" t="s">
        <v>430</v>
      </c>
      <c r="B1406" s="175" t="s">
        <v>308</v>
      </c>
      <c r="C1406" s="176" t="s">
        <v>309</v>
      </c>
      <c r="D1406" s="168">
        <v>0</v>
      </c>
      <c r="E1406" s="169">
        <v>0</v>
      </c>
      <c r="F1406" s="169">
        <v>0</v>
      </c>
      <c r="G1406" s="169">
        <v>0</v>
      </c>
      <c r="H1406" s="192" t="str">
        <f t="shared" si="147"/>
        <v/>
      </c>
      <c r="I1406" s="234">
        <v>234</v>
      </c>
      <c r="J1406" s="138">
        <v>228</v>
      </c>
      <c r="K1406" s="138">
        <v>49</v>
      </c>
      <c r="L1406" s="178">
        <f t="shared" si="148"/>
        <v>0.21491228070175439</v>
      </c>
      <c r="M1406" s="235">
        <v>8</v>
      </c>
      <c r="N1406" s="138">
        <v>6</v>
      </c>
      <c r="O1406" s="195">
        <f t="shared" si="149"/>
        <v>2.4793388429752067E-2</v>
      </c>
      <c r="P1406" s="170">
        <f t="shared" si="150"/>
        <v>234</v>
      </c>
      <c r="Q1406" s="171">
        <f t="shared" si="151"/>
        <v>236</v>
      </c>
      <c r="R1406" s="171">
        <f t="shared" si="152"/>
        <v>6</v>
      </c>
      <c r="S1406" s="187">
        <f t="shared" si="153"/>
        <v>2.4793388429752067E-2</v>
      </c>
      <c r="T1406" s="248"/>
    </row>
    <row r="1407" spans="1:20" x14ac:dyDescent="0.2">
      <c r="A1407" s="186" t="s">
        <v>430</v>
      </c>
      <c r="B1407" s="175" t="s">
        <v>8</v>
      </c>
      <c r="C1407" s="176" t="s">
        <v>9</v>
      </c>
      <c r="D1407" s="168">
        <v>0</v>
      </c>
      <c r="E1407" s="169">
        <v>0</v>
      </c>
      <c r="F1407" s="169">
        <v>0</v>
      </c>
      <c r="G1407" s="169">
        <v>0</v>
      </c>
      <c r="H1407" s="192" t="str">
        <f t="shared" si="147"/>
        <v/>
      </c>
      <c r="I1407" s="234">
        <v>10</v>
      </c>
      <c r="J1407" s="138">
        <v>10</v>
      </c>
      <c r="K1407" s="138">
        <v>6</v>
      </c>
      <c r="L1407" s="178">
        <f t="shared" si="148"/>
        <v>0.6</v>
      </c>
      <c r="M1407" s="235">
        <v>0</v>
      </c>
      <c r="N1407" s="138">
        <v>1</v>
      </c>
      <c r="O1407" s="195">
        <f t="shared" si="149"/>
        <v>9.0909090909090912E-2</v>
      </c>
      <c r="P1407" s="170">
        <f t="shared" si="150"/>
        <v>10</v>
      </c>
      <c r="Q1407" s="171">
        <f t="shared" si="151"/>
        <v>10</v>
      </c>
      <c r="R1407" s="171">
        <f t="shared" si="152"/>
        <v>1</v>
      </c>
      <c r="S1407" s="187">
        <f t="shared" si="153"/>
        <v>9.0909090909090912E-2</v>
      </c>
      <c r="T1407" s="248"/>
    </row>
    <row r="1408" spans="1:20" x14ac:dyDescent="0.2">
      <c r="A1408" s="186" t="s">
        <v>430</v>
      </c>
      <c r="B1408" s="175" t="s">
        <v>11</v>
      </c>
      <c r="C1408" s="176" t="s">
        <v>12</v>
      </c>
      <c r="D1408" s="168">
        <v>0</v>
      </c>
      <c r="E1408" s="169">
        <v>0</v>
      </c>
      <c r="F1408" s="169">
        <v>0</v>
      </c>
      <c r="G1408" s="169">
        <v>0</v>
      </c>
      <c r="H1408" s="192" t="str">
        <f t="shared" si="147"/>
        <v/>
      </c>
      <c r="I1408" s="234">
        <v>0</v>
      </c>
      <c r="J1408" s="138">
        <v>0</v>
      </c>
      <c r="K1408" s="138">
        <v>0</v>
      </c>
      <c r="L1408" s="178" t="str">
        <f t="shared" si="148"/>
        <v/>
      </c>
      <c r="M1408" s="235">
        <v>0</v>
      </c>
      <c r="N1408" s="138">
        <v>0</v>
      </c>
      <c r="O1408" s="195" t="str">
        <f t="shared" si="149"/>
        <v/>
      </c>
      <c r="P1408" s="170" t="str">
        <f t="shared" si="150"/>
        <v/>
      </c>
      <c r="Q1408" s="171" t="str">
        <f t="shared" si="151"/>
        <v/>
      </c>
      <c r="R1408" s="171" t="str">
        <f t="shared" si="152"/>
        <v/>
      </c>
      <c r="S1408" s="187" t="str">
        <f t="shared" si="153"/>
        <v/>
      </c>
      <c r="T1408" s="248"/>
    </row>
    <row r="1409" spans="1:20" x14ac:dyDescent="0.2">
      <c r="A1409" s="186" t="s">
        <v>430</v>
      </c>
      <c r="B1409" s="175" t="s">
        <v>13</v>
      </c>
      <c r="C1409" s="176" t="s">
        <v>14</v>
      </c>
      <c r="D1409" s="168">
        <v>0</v>
      </c>
      <c r="E1409" s="169">
        <v>0</v>
      </c>
      <c r="F1409" s="169">
        <v>0</v>
      </c>
      <c r="G1409" s="169">
        <v>0</v>
      </c>
      <c r="H1409" s="192" t="str">
        <f t="shared" si="147"/>
        <v/>
      </c>
      <c r="I1409" s="234">
        <v>322</v>
      </c>
      <c r="J1409" s="138">
        <v>294</v>
      </c>
      <c r="K1409" s="138">
        <v>168</v>
      </c>
      <c r="L1409" s="178">
        <f t="shared" si="148"/>
        <v>0.5714285714285714</v>
      </c>
      <c r="M1409" s="235">
        <v>0</v>
      </c>
      <c r="N1409" s="138">
        <v>16</v>
      </c>
      <c r="O1409" s="195">
        <f t="shared" si="149"/>
        <v>5.1612903225806452E-2</v>
      </c>
      <c r="P1409" s="170">
        <f t="shared" si="150"/>
        <v>322</v>
      </c>
      <c r="Q1409" s="171">
        <f t="shared" si="151"/>
        <v>294</v>
      </c>
      <c r="R1409" s="171">
        <f t="shared" si="152"/>
        <v>16</v>
      </c>
      <c r="S1409" s="187">
        <f t="shared" si="153"/>
        <v>5.1612903225806452E-2</v>
      </c>
      <c r="T1409" s="248"/>
    </row>
    <row r="1410" spans="1:20" x14ac:dyDescent="0.2">
      <c r="A1410" s="186" t="s">
        <v>430</v>
      </c>
      <c r="B1410" s="175" t="s">
        <v>17</v>
      </c>
      <c r="C1410" s="176" t="s">
        <v>18</v>
      </c>
      <c r="D1410" s="168">
        <v>0</v>
      </c>
      <c r="E1410" s="169">
        <v>0</v>
      </c>
      <c r="F1410" s="169">
        <v>0</v>
      </c>
      <c r="G1410" s="169">
        <v>0</v>
      </c>
      <c r="H1410" s="192" t="str">
        <f t="shared" ref="H1410:H1473" si="154">IF((E1410+G1410)&lt;&gt;0,G1410/(E1410+G1410),"")</f>
        <v/>
      </c>
      <c r="I1410" s="234">
        <v>2207</v>
      </c>
      <c r="J1410" s="138">
        <v>2175</v>
      </c>
      <c r="K1410" s="138">
        <v>1032</v>
      </c>
      <c r="L1410" s="178">
        <f t="shared" ref="L1410:L1473" si="155">IF(J1410&lt;&gt;0,K1410/J1410,"")</f>
        <v>0.47448275862068967</v>
      </c>
      <c r="M1410" s="235">
        <v>0</v>
      </c>
      <c r="N1410" s="138">
        <v>32</v>
      </c>
      <c r="O1410" s="195">
        <f t="shared" ref="O1410:O1473" si="156">IF((J1410+M1410+N1410)&lt;&gt;0,N1410/(J1410+M1410+N1410),"")</f>
        <v>1.4499320344358859E-2</v>
      </c>
      <c r="P1410" s="170">
        <f t="shared" ref="P1410:P1473" si="157">IF(SUM(D1410,I1410)&gt;0,SUM(D1410,I1410),"")</f>
        <v>2207</v>
      </c>
      <c r="Q1410" s="171">
        <f t="shared" ref="Q1410:Q1473" si="158">IF(SUM(E1410,J1410, M1410)&gt;0,SUM(E1410,J1410, M1410),"")</f>
        <v>2175</v>
      </c>
      <c r="R1410" s="171">
        <f t="shared" ref="R1410:R1473" si="159">IF(SUM(G1410,N1410)&gt;0,SUM(G1410,N1410),"")</f>
        <v>32</v>
      </c>
      <c r="S1410" s="187">
        <f t="shared" ref="S1410:S1473" si="160">IFERROR(IF((Q1410+R1410)&lt;&gt;0,R1410/(Q1410+R1410),""),"")</f>
        <v>1.4499320344358859E-2</v>
      </c>
      <c r="T1410" s="248"/>
    </row>
    <row r="1411" spans="1:20" ht="29" x14ac:dyDescent="0.2">
      <c r="A1411" s="186" t="s">
        <v>430</v>
      </c>
      <c r="B1411" s="175" t="s">
        <v>24</v>
      </c>
      <c r="C1411" s="176" t="s">
        <v>25</v>
      </c>
      <c r="D1411" s="168">
        <v>0</v>
      </c>
      <c r="E1411" s="169">
        <v>0</v>
      </c>
      <c r="F1411" s="169">
        <v>0</v>
      </c>
      <c r="G1411" s="169">
        <v>0</v>
      </c>
      <c r="H1411" s="192" t="str">
        <f t="shared" si="154"/>
        <v/>
      </c>
      <c r="I1411" s="234">
        <v>0</v>
      </c>
      <c r="J1411" s="138">
        <v>0</v>
      </c>
      <c r="K1411" s="138">
        <v>0</v>
      </c>
      <c r="L1411" s="178" t="str">
        <f t="shared" si="155"/>
        <v/>
      </c>
      <c r="M1411" s="235">
        <v>0</v>
      </c>
      <c r="N1411" s="138">
        <v>0</v>
      </c>
      <c r="O1411" s="195" t="str">
        <f t="shared" si="156"/>
        <v/>
      </c>
      <c r="P1411" s="170" t="str">
        <f t="shared" si="157"/>
        <v/>
      </c>
      <c r="Q1411" s="171" t="str">
        <f t="shared" si="158"/>
        <v/>
      </c>
      <c r="R1411" s="171" t="str">
        <f t="shared" si="159"/>
        <v/>
      </c>
      <c r="S1411" s="187" t="str">
        <f t="shared" si="160"/>
        <v/>
      </c>
      <c r="T1411" s="248"/>
    </row>
    <row r="1412" spans="1:20" x14ac:dyDescent="0.2">
      <c r="A1412" s="186" t="s">
        <v>430</v>
      </c>
      <c r="B1412" s="175" t="s">
        <v>26</v>
      </c>
      <c r="C1412" s="176" t="s">
        <v>27</v>
      </c>
      <c r="D1412" s="168">
        <v>0</v>
      </c>
      <c r="E1412" s="169">
        <v>0</v>
      </c>
      <c r="F1412" s="169">
        <v>0</v>
      </c>
      <c r="G1412" s="169">
        <v>0</v>
      </c>
      <c r="H1412" s="192" t="str">
        <f t="shared" si="154"/>
        <v/>
      </c>
      <c r="I1412" s="234">
        <v>3</v>
      </c>
      <c r="J1412" s="138">
        <v>3</v>
      </c>
      <c r="K1412" s="138">
        <v>0</v>
      </c>
      <c r="L1412" s="178">
        <f t="shared" si="155"/>
        <v>0</v>
      </c>
      <c r="M1412" s="235">
        <v>0</v>
      </c>
      <c r="N1412" s="138">
        <v>0</v>
      </c>
      <c r="O1412" s="195">
        <f t="shared" si="156"/>
        <v>0</v>
      </c>
      <c r="P1412" s="170">
        <f t="shared" si="157"/>
        <v>3</v>
      </c>
      <c r="Q1412" s="171">
        <f t="shared" si="158"/>
        <v>3</v>
      </c>
      <c r="R1412" s="171" t="str">
        <f t="shared" si="159"/>
        <v/>
      </c>
      <c r="S1412" s="187" t="str">
        <f t="shared" si="160"/>
        <v/>
      </c>
      <c r="T1412" s="248"/>
    </row>
    <row r="1413" spans="1:20" x14ac:dyDescent="0.2">
      <c r="A1413" s="186" t="s">
        <v>430</v>
      </c>
      <c r="B1413" s="175" t="s">
        <v>30</v>
      </c>
      <c r="C1413" s="176" t="s">
        <v>31</v>
      </c>
      <c r="D1413" s="168">
        <v>0</v>
      </c>
      <c r="E1413" s="169">
        <v>0</v>
      </c>
      <c r="F1413" s="169">
        <v>0</v>
      </c>
      <c r="G1413" s="169">
        <v>0</v>
      </c>
      <c r="H1413" s="192" t="str">
        <f t="shared" si="154"/>
        <v/>
      </c>
      <c r="I1413" s="234">
        <v>34</v>
      </c>
      <c r="J1413" s="138">
        <v>31</v>
      </c>
      <c r="K1413" s="138">
        <v>17</v>
      </c>
      <c r="L1413" s="178">
        <f t="shared" si="155"/>
        <v>0.54838709677419351</v>
      </c>
      <c r="M1413" s="235">
        <v>0</v>
      </c>
      <c r="N1413" s="138">
        <v>3</v>
      </c>
      <c r="O1413" s="195">
        <f t="shared" si="156"/>
        <v>8.8235294117647065E-2</v>
      </c>
      <c r="P1413" s="170">
        <f t="shared" si="157"/>
        <v>34</v>
      </c>
      <c r="Q1413" s="171">
        <f t="shared" si="158"/>
        <v>31</v>
      </c>
      <c r="R1413" s="171">
        <f t="shared" si="159"/>
        <v>3</v>
      </c>
      <c r="S1413" s="187">
        <f t="shared" si="160"/>
        <v>8.8235294117647065E-2</v>
      </c>
      <c r="T1413" s="248"/>
    </row>
    <row r="1414" spans="1:20" x14ac:dyDescent="0.2">
      <c r="A1414" s="186" t="s">
        <v>430</v>
      </c>
      <c r="B1414" s="175" t="s">
        <v>33</v>
      </c>
      <c r="C1414" s="176" t="s">
        <v>34</v>
      </c>
      <c r="D1414" s="168">
        <v>0</v>
      </c>
      <c r="E1414" s="169">
        <v>0</v>
      </c>
      <c r="F1414" s="169">
        <v>0</v>
      </c>
      <c r="G1414" s="169">
        <v>0</v>
      </c>
      <c r="H1414" s="192" t="str">
        <f t="shared" si="154"/>
        <v/>
      </c>
      <c r="I1414" s="234">
        <v>44</v>
      </c>
      <c r="J1414" s="138">
        <v>40</v>
      </c>
      <c r="K1414" s="138">
        <v>17</v>
      </c>
      <c r="L1414" s="178">
        <f t="shared" si="155"/>
        <v>0.42499999999999999</v>
      </c>
      <c r="M1414" s="235">
        <v>0</v>
      </c>
      <c r="N1414" s="138">
        <v>1</v>
      </c>
      <c r="O1414" s="195">
        <f t="shared" si="156"/>
        <v>2.4390243902439025E-2</v>
      </c>
      <c r="P1414" s="170">
        <f t="shared" si="157"/>
        <v>44</v>
      </c>
      <c r="Q1414" s="171">
        <f t="shared" si="158"/>
        <v>40</v>
      </c>
      <c r="R1414" s="171">
        <f t="shared" si="159"/>
        <v>1</v>
      </c>
      <c r="S1414" s="187">
        <f t="shared" si="160"/>
        <v>2.4390243902439025E-2</v>
      </c>
      <c r="T1414" s="248"/>
    </row>
    <row r="1415" spans="1:20" x14ac:dyDescent="0.2">
      <c r="A1415" s="186" t="s">
        <v>430</v>
      </c>
      <c r="B1415" s="175" t="s">
        <v>40</v>
      </c>
      <c r="C1415" s="176" t="s">
        <v>41</v>
      </c>
      <c r="D1415" s="168">
        <v>0</v>
      </c>
      <c r="E1415" s="169">
        <v>0</v>
      </c>
      <c r="F1415" s="169">
        <v>0</v>
      </c>
      <c r="G1415" s="169">
        <v>0</v>
      </c>
      <c r="H1415" s="192" t="str">
        <f t="shared" si="154"/>
        <v/>
      </c>
      <c r="I1415" s="234">
        <v>116</v>
      </c>
      <c r="J1415" s="138">
        <v>113</v>
      </c>
      <c r="K1415" s="138">
        <v>0</v>
      </c>
      <c r="L1415" s="178">
        <f t="shared" si="155"/>
        <v>0</v>
      </c>
      <c r="M1415" s="235">
        <v>0</v>
      </c>
      <c r="N1415" s="138">
        <v>3</v>
      </c>
      <c r="O1415" s="195">
        <f t="shared" si="156"/>
        <v>2.5862068965517241E-2</v>
      </c>
      <c r="P1415" s="170">
        <f t="shared" si="157"/>
        <v>116</v>
      </c>
      <c r="Q1415" s="171">
        <f t="shared" si="158"/>
        <v>113</v>
      </c>
      <c r="R1415" s="171">
        <f t="shared" si="159"/>
        <v>3</v>
      </c>
      <c r="S1415" s="187">
        <f t="shared" si="160"/>
        <v>2.5862068965517241E-2</v>
      </c>
      <c r="T1415" s="248"/>
    </row>
    <row r="1416" spans="1:20" x14ac:dyDescent="0.2">
      <c r="A1416" s="186" t="s">
        <v>430</v>
      </c>
      <c r="B1416" s="175" t="s">
        <v>40</v>
      </c>
      <c r="C1416" s="176" t="s">
        <v>44</v>
      </c>
      <c r="D1416" s="168">
        <v>0</v>
      </c>
      <c r="E1416" s="169">
        <v>0</v>
      </c>
      <c r="F1416" s="169">
        <v>0</v>
      </c>
      <c r="G1416" s="169">
        <v>0</v>
      </c>
      <c r="H1416" s="192" t="str">
        <f t="shared" si="154"/>
        <v/>
      </c>
      <c r="I1416" s="234">
        <v>107</v>
      </c>
      <c r="J1416" s="138">
        <v>104</v>
      </c>
      <c r="K1416" s="138">
        <v>2</v>
      </c>
      <c r="L1416" s="178">
        <f t="shared" si="155"/>
        <v>1.9230769230769232E-2</v>
      </c>
      <c r="M1416" s="235">
        <v>0</v>
      </c>
      <c r="N1416" s="138">
        <v>1</v>
      </c>
      <c r="O1416" s="195">
        <f t="shared" si="156"/>
        <v>9.5238095238095247E-3</v>
      </c>
      <c r="P1416" s="170">
        <f t="shared" si="157"/>
        <v>107</v>
      </c>
      <c r="Q1416" s="171">
        <f t="shared" si="158"/>
        <v>104</v>
      </c>
      <c r="R1416" s="171">
        <f t="shared" si="159"/>
        <v>1</v>
      </c>
      <c r="S1416" s="187">
        <f t="shared" si="160"/>
        <v>9.5238095238095247E-3</v>
      </c>
      <c r="T1416" s="248"/>
    </row>
    <row r="1417" spans="1:20" x14ac:dyDescent="0.2">
      <c r="A1417" s="186" t="s">
        <v>430</v>
      </c>
      <c r="B1417" s="175" t="s">
        <v>51</v>
      </c>
      <c r="C1417" s="176" t="s">
        <v>52</v>
      </c>
      <c r="D1417" s="168">
        <v>0</v>
      </c>
      <c r="E1417" s="169">
        <v>0</v>
      </c>
      <c r="F1417" s="169">
        <v>0</v>
      </c>
      <c r="G1417" s="169">
        <v>0</v>
      </c>
      <c r="H1417" s="192" t="str">
        <f t="shared" si="154"/>
        <v/>
      </c>
      <c r="I1417" s="234">
        <v>2</v>
      </c>
      <c r="J1417" s="138">
        <v>2</v>
      </c>
      <c r="K1417" s="138">
        <v>2</v>
      </c>
      <c r="L1417" s="178">
        <f t="shared" si="155"/>
        <v>1</v>
      </c>
      <c r="M1417" s="235">
        <v>0</v>
      </c>
      <c r="N1417" s="138">
        <v>0</v>
      </c>
      <c r="O1417" s="195">
        <f t="shared" si="156"/>
        <v>0</v>
      </c>
      <c r="P1417" s="170">
        <f t="shared" si="157"/>
        <v>2</v>
      </c>
      <c r="Q1417" s="171">
        <f t="shared" si="158"/>
        <v>2</v>
      </c>
      <c r="R1417" s="171" t="str">
        <f t="shared" si="159"/>
        <v/>
      </c>
      <c r="S1417" s="187" t="str">
        <f t="shared" si="160"/>
        <v/>
      </c>
      <c r="T1417" s="248"/>
    </row>
    <row r="1418" spans="1:20" x14ac:dyDescent="0.2">
      <c r="A1418" s="186" t="s">
        <v>430</v>
      </c>
      <c r="B1418" s="175" t="s">
        <v>53</v>
      </c>
      <c r="C1418" s="176" t="s">
        <v>54</v>
      </c>
      <c r="D1418" s="168">
        <v>0</v>
      </c>
      <c r="E1418" s="169">
        <v>0</v>
      </c>
      <c r="F1418" s="169">
        <v>0</v>
      </c>
      <c r="G1418" s="169">
        <v>0</v>
      </c>
      <c r="H1418" s="192" t="str">
        <f t="shared" si="154"/>
        <v/>
      </c>
      <c r="I1418" s="234">
        <v>75</v>
      </c>
      <c r="J1418" s="138">
        <v>75</v>
      </c>
      <c r="K1418" s="138">
        <v>8</v>
      </c>
      <c r="L1418" s="178">
        <f t="shared" si="155"/>
        <v>0.10666666666666667</v>
      </c>
      <c r="M1418" s="235">
        <v>0</v>
      </c>
      <c r="N1418" s="138">
        <v>0</v>
      </c>
      <c r="O1418" s="195">
        <f t="shared" si="156"/>
        <v>0</v>
      </c>
      <c r="P1418" s="170">
        <f t="shared" si="157"/>
        <v>75</v>
      </c>
      <c r="Q1418" s="171">
        <f t="shared" si="158"/>
        <v>75</v>
      </c>
      <c r="R1418" s="171" t="str">
        <f t="shared" si="159"/>
        <v/>
      </c>
      <c r="S1418" s="187" t="str">
        <f t="shared" si="160"/>
        <v/>
      </c>
      <c r="T1418" s="248"/>
    </row>
    <row r="1419" spans="1:20" x14ac:dyDescent="0.2">
      <c r="A1419" s="186" t="s">
        <v>430</v>
      </c>
      <c r="B1419" s="175" t="s">
        <v>55</v>
      </c>
      <c r="C1419" s="176" t="s">
        <v>56</v>
      </c>
      <c r="D1419" s="168">
        <v>0</v>
      </c>
      <c r="E1419" s="169">
        <v>0</v>
      </c>
      <c r="F1419" s="169">
        <v>0</v>
      </c>
      <c r="G1419" s="169">
        <v>0</v>
      </c>
      <c r="H1419" s="192" t="str">
        <f t="shared" si="154"/>
        <v/>
      </c>
      <c r="I1419" s="234">
        <v>1023</v>
      </c>
      <c r="J1419" s="138">
        <v>951</v>
      </c>
      <c r="K1419" s="138">
        <v>525</v>
      </c>
      <c r="L1419" s="178">
        <f t="shared" si="155"/>
        <v>0.55205047318611988</v>
      </c>
      <c r="M1419" s="235">
        <v>3</v>
      </c>
      <c r="N1419" s="138">
        <v>40</v>
      </c>
      <c r="O1419" s="195">
        <f t="shared" si="156"/>
        <v>4.0241448692152917E-2</v>
      </c>
      <c r="P1419" s="170">
        <f t="shared" si="157"/>
        <v>1023</v>
      </c>
      <c r="Q1419" s="171">
        <f t="shared" si="158"/>
        <v>954</v>
      </c>
      <c r="R1419" s="171">
        <f t="shared" si="159"/>
        <v>40</v>
      </c>
      <c r="S1419" s="187">
        <f t="shared" si="160"/>
        <v>4.0241448692152917E-2</v>
      </c>
      <c r="T1419" s="248"/>
    </row>
    <row r="1420" spans="1:20" x14ac:dyDescent="0.2">
      <c r="A1420" s="186" t="s">
        <v>430</v>
      </c>
      <c r="B1420" s="175" t="s">
        <v>57</v>
      </c>
      <c r="C1420" s="176" t="s">
        <v>58</v>
      </c>
      <c r="D1420" s="168">
        <v>0</v>
      </c>
      <c r="E1420" s="169">
        <v>0</v>
      </c>
      <c r="F1420" s="169">
        <v>0</v>
      </c>
      <c r="G1420" s="169">
        <v>0</v>
      </c>
      <c r="H1420" s="192" t="str">
        <f t="shared" si="154"/>
        <v/>
      </c>
      <c r="I1420" s="234">
        <v>0</v>
      </c>
      <c r="J1420" s="138">
        <v>0</v>
      </c>
      <c r="K1420" s="138">
        <v>0</v>
      </c>
      <c r="L1420" s="178" t="str">
        <f t="shared" si="155"/>
        <v/>
      </c>
      <c r="M1420" s="235">
        <v>0</v>
      </c>
      <c r="N1420" s="138">
        <v>0</v>
      </c>
      <c r="O1420" s="195" t="str">
        <f t="shared" si="156"/>
        <v/>
      </c>
      <c r="P1420" s="170" t="str">
        <f t="shared" si="157"/>
        <v/>
      </c>
      <c r="Q1420" s="171" t="str">
        <f t="shared" si="158"/>
        <v/>
      </c>
      <c r="R1420" s="171" t="str">
        <f t="shared" si="159"/>
        <v/>
      </c>
      <c r="S1420" s="187" t="str">
        <f t="shared" si="160"/>
        <v/>
      </c>
      <c r="T1420" s="248"/>
    </row>
    <row r="1421" spans="1:20" x14ac:dyDescent="0.2">
      <c r="A1421" s="186" t="s">
        <v>430</v>
      </c>
      <c r="B1421" s="175" t="s">
        <v>63</v>
      </c>
      <c r="C1421" s="176" t="s">
        <v>64</v>
      </c>
      <c r="D1421" s="168">
        <v>0</v>
      </c>
      <c r="E1421" s="169">
        <v>0</v>
      </c>
      <c r="F1421" s="169">
        <v>0</v>
      </c>
      <c r="G1421" s="169">
        <v>0</v>
      </c>
      <c r="H1421" s="192" t="str">
        <f t="shared" si="154"/>
        <v/>
      </c>
      <c r="I1421" s="234">
        <v>718</v>
      </c>
      <c r="J1421" s="138">
        <v>388</v>
      </c>
      <c r="K1421" s="138">
        <v>146</v>
      </c>
      <c r="L1421" s="178">
        <f t="shared" si="155"/>
        <v>0.37628865979381443</v>
      </c>
      <c r="M1421" s="235">
        <v>4</v>
      </c>
      <c r="N1421" s="138">
        <v>286</v>
      </c>
      <c r="O1421" s="195">
        <f t="shared" si="156"/>
        <v>0.42182890855457228</v>
      </c>
      <c r="P1421" s="170">
        <f t="shared" si="157"/>
        <v>718</v>
      </c>
      <c r="Q1421" s="171">
        <f t="shared" si="158"/>
        <v>392</v>
      </c>
      <c r="R1421" s="171">
        <f t="shared" si="159"/>
        <v>286</v>
      </c>
      <c r="S1421" s="187">
        <f t="shared" si="160"/>
        <v>0.42182890855457228</v>
      </c>
      <c r="T1421" s="248"/>
    </row>
    <row r="1422" spans="1:20" x14ac:dyDescent="0.2">
      <c r="A1422" s="186" t="s">
        <v>430</v>
      </c>
      <c r="B1422" s="175" t="s">
        <v>72</v>
      </c>
      <c r="C1422" s="176" t="s">
        <v>244</v>
      </c>
      <c r="D1422" s="168">
        <v>0</v>
      </c>
      <c r="E1422" s="169">
        <v>0</v>
      </c>
      <c r="F1422" s="169">
        <v>0</v>
      </c>
      <c r="G1422" s="169">
        <v>0</v>
      </c>
      <c r="H1422" s="192" t="str">
        <f t="shared" si="154"/>
        <v/>
      </c>
      <c r="I1422" s="234">
        <v>0</v>
      </c>
      <c r="J1422" s="138">
        <v>0</v>
      </c>
      <c r="K1422" s="138">
        <v>0</v>
      </c>
      <c r="L1422" s="178" t="str">
        <f t="shared" si="155"/>
        <v/>
      </c>
      <c r="M1422" s="235">
        <v>0</v>
      </c>
      <c r="N1422" s="138">
        <v>0</v>
      </c>
      <c r="O1422" s="195" t="str">
        <f t="shared" si="156"/>
        <v/>
      </c>
      <c r="P1422" s="170" t="str">
        <f t="shared" si="157"/>
        <v/>
      </c>
      <c r="Q1422" s="171" t="str">
        <f t="shared" si="158"/>
        <v/>
      </c>
      <c r="R1422" s="171" t="str">
        <f t="shared" si="159"/>
        <v/>
      </c>
      <c r="S1422" s="187" t="str">
        <f t="shared" si="160"/>
        <v/>
      </c>
      <c r="T1422" s="248"/>
    </row>
    <row r="1423" spans="1:20" x14ac:dyDescent="0.2">
      <c r="A1423" s="186" t="s">
        <v>430</v>
      </c>
      <c r="B1423" s="175" t="s">
        <v>76</v>
      </c>
      <c r="C1423" s="176" t="s">
        <v>77</v>
      </c>
      <c r="D1423" s="168">
        <v>0</v>
      </c>
      <c r="E1423" s="169">
        <v>0</v>
      </c>
      <c r="F1423" s="169">
        <v>0</v>
      </c>
      <c r="G1423" s="169">
        <v>0</v>
      </c>
      <c r="H1423" s="192" t="str">
        <f t="shared" si="154"/>
        <v/>
      </c>
      <c r="I1423" s="234">
        <v>0</v>
      </c>
      <c r="J1423" s="138">
        <v>0</v>
      </c>
      <c r="K1423" s="138">
        <v>0</v>
      </c>
      <c r="L1423" s="178" t="str">
        <f t="shared" si="155"/>
        <v/>
      </c>
      <c r="M1423" s="235">
        <v>0</v>
      </c>
      <c r="N1423" s="138">
        <v>0</v>
      </c>
      <c r="O1423" s="195" t="str">
        <f t="shared" si="156"/>
        <v/>
      </c>
      <c r="P1423" s="170" t="str">
        <f t="shared" si="157"/>
        <v/>
      </c>
      <c r="Q1423" s="171" t="str">
        <f t="shared" si="158"/>
        <v/>
      </c>
      <c r="R1423" s="171" t="str">
        <f t="shared" si="159"/>
        <v/>
      </c>
      <c r="S1423" s="187" t="str">
        <f t="shared" si="160"/>
        <v/>
      </c>
      <c r="T1423" s="248"/>
    </row>
    <row r="1424" spans="1:20" x14ac:dyDescent="0.2">
      <c r="A1424" s="186" t="s">
        <v>430</v>
      </c>
      <c r="B1424" s="175" t="s">
        <v>81</v>
      </c>
      <c r="C1424" s="176" t="s">
        <v>82</v>
      </c>
      <c r="D1424" s="168">
        <v>0</v>
      </c>
      <c r="E1424" s="169">
        <v>0</v>
      </c>
      <c r="F1424" s="169">
        <v>0</v>
      </c>
      <c r="G1424" s="169">
        <v>0</v>
      </c>
      <c r="H1424" s="192" t="str">
        <f t="shared" si="154"/>
        <v/>
      </c>
      <c r="I1424" s="234">
        <v>0</v>
      </c>
      <c r="J1424" s="138">
        <v>0</v>
      </c>
      <c r="K1424" s="138">
        <v>0</v>
      </c>
      <c r="L1424" s="178" t="str">
        <f t="shared" si="155"/>
        <v/>
      </c>
      <c r="M1424" s="235">
        <v>0</v>
      </c>
      <c r="N1424" s="138">
        <v>0</v>
      </c>
      <c r="O1424" s="195" t="str">
        <f t="shared" si="156"/>
        <v/>
      </c>
      <c r="P1424" s="170" t="str">
        <f t="shared" si="157"/>
        <v/>
      </c>
      <c r="Q1424" s="171" t="str">
        <f t="shared" si="158"/>
        <v/>
      </c>
      <c r="R1424" s="171" t="str">
        <f t="shared" si="159"/>
        <v/>
      </c>
      <c r="S1424" s="187" t="str">
        <f t="shared" si="160"/>
        <v/>
      </c>
      <c r="T1424" s="248"/>
    </row>
    <row r="1425" spans="1:20" x14ac:dyDescent="0.2">
      <c r="A1425" s="186" t="s">
        <v>430</v>
      </c>
      <c r="B1425" s="175" t="s">
        <v>90</v>
      </c>
      <c r="C1425" s="176" t="s">
        <v>91</v>
      </c>
      <c r="D1425" s="168">
        <v>0</v>
      </c>
      <c r="E1425" s="169">
        <v>0</v>
      </c>
      <c r="F1425" s="169">
        <v>0</v>
      </c>
      <c r="G1425" s="169">
        <v>0</v>
      </c>
      <c r="H1425" s="192" t="str">
        <f t="shared" si="154"/>
        <v/>
      </c>
      <c r="I1425" s="234">
        <v>999</v>
      </c>
      <c r="J1425" s="138">
        <v>714</v>
      </c>
      <c r="K1425" s="138">
        <v>276</v>
      </c>
      <c r="L1425" s="178">
        <f t="shared" si="155"/>
        <v>0.38655462184873951</v>
      </c>
      <c r="M1425" s="235">
        <v>1</v>
      </c>
      <c r="N1425" s="138">
        <v>275</v>
      </c>
      <c r="O1425" s="195">
        <f t="shared" si="156"/>
        <v>0.27777777777777779</v>
      </c>
      <c r="P1425" s="170">
        <f t="shared" si="157"/>
        <v>999</v>
      </c>
      <c r="Q1425" s="171">
        <f t="shared" si="158"/>
        <v>715</v>
      </c>
      <c r="R1425" s="171">
        <f t="shared" si="159"/>
        <v>275</v>
      </c>
      <c r="S1425" s="187">
        <f t="shared" si="160"/>
        <v>0.27777777777777779</v>
      </c>
      <c r="T1425" s="248"/>
    </row>
    <row r="1426" spans="1:20" x14ac:dyDescent="0.2">
      <c r="A1426" s="186" t="s">
        <v>430</v>
      </c>
      <c r="B1426" s="175" t="s">
        <v>96</v>
      </c>
      <c r="C1426" s="176" t="s">
        <v>97</v>
      </c>
      <c r="D1426" s="168">
        <v>0</v>
      </c>
      <c r="E1426" s="169">
        <v>0</v>
      </c>
      <c r="F1426" s="169">
        <v>0</v>
      </c>
      <c r="G1426" s="169">
        <v>0</v>
      </c>
      <c r="H1426" s="192" t="str">
        <f t="shared" si="154"/>
        <v/>
      </c>
      <c r="I1426" s="234">
        <v>299</v>
      </c>
      <c r="J1426" s="138">
        <v>297</v>
      </c>
      <c r="K1426" s="138">
        <v>122</v>
      </c>
      <c r="L1426" s="178">
        <f t="shared" si="155"/>
        <v>0.41077441077441079</v>
      </c>
      <c r="M1426" s="235">
        <v>0</v>
      </c>
      <c r="N1426" s="138">
        <v>2</v>
      </c>
      <c r="O1426" s="195">
        <f t="shared" si="156"/>
        <v>6.688963210702341E-3</v>
      </c>
      <c r="P1426" s="170">
        <f t="shared" si="157"/>
        <v>299</v>
      </c>
      <c r="Q1426" s="171">
        <f t="shared" si="158"/>
        <v>297</v>
      </c>
      <c r="R1426" s="171">
        <f t="shared" si="159"/>
        <v>2</v>
      </c>
      <c r="S1426" s="187">
        <f t="shared" si="160"/>
        <v>6.688963210702341E-3</v>
      </c>
      <c r="T1426" s="248"/>
    </row>
    <row r="1427" spans="1:20" x14ac:dyDescent="0.2">
      <c r="A1427" s="186" t="s">
        <v>430</v>
      </c>
      <c r="B1427" s="175" t="s">
        <v>532</v>
      </c>
      <c r="C1427" s="176" t="s">
        <v>98</v>
      </c>
      <c r="D1427" s="168">
        <v>0</v>
      </c>
      <c r="E1427" s="169">
        <v>0</v>
      </c>
      <c r="F1427" s="169">
        <v>0</v>
      </c>
      <c r="G1427" s="169">
        <v>0</v>
      </c>
      <c r="H1427" s="192" t="str">
        <f t="shared" si="154"/>
        <v/>
      </c>
      <c r="I1427" s="234">
        <v>211</v>
      </c>
      <c r="J1427" s="138">
        <v>123</v>
      </c>
      <c r="K1427" s="138">
        <v>20</v>
      </c>
      <c r="L1427" s="178">
        <f t="shared" si="155"/>
        <v>0.16260162601626016</v>
      </c>
      <c r="M1427" s="235">
        <v>0</v>
      </c>
      <c r="N1427" s="138">
        <v>87</v>
      </c>
      <c r="O1427" s="195">
        <f t="shared" si="156"/>
        <v>0.41428571428571431</v>
      </c>
      <c r="P1427" s="170">
        <f t="shared" si="157"/>
        <v>211</v>
      </c>
      <c r="Q1427" s="171">
        <f t="shared" si="158"/>
        <v>123</v>
      </c>
      <c r="R1427" s="171">
        <f t="shared" si="159"/>
        <v>87</v>
      </c>
      <c r="S1427" s="187">
        <f t="shared" si="160"/>
        <v>0.41428571428571431</v>
      </c>
      <c r="T1427" s="248"/>
    </row>
    <row r="1428" spans="1:20" x14ac:dyDescent="0.2">
      <c r="A1428" s="186" t="s">
        <v>430</v>
      </c>
      <c r="B1428" s="175" t="s">
        <v>101</v>
      </c>
      <c r="C1428" s="176" t="s">
        <v>102</v>
      </c>
      <c r="D1428" s="168">
        <v>1</v>
      </c>
      <c r="E1428" s="169">
        <v>1</v>
      </c>
      <c r="F1428" s="169">
        <v>1</v>
      </c>
      <c r="G1428" s="169">
        <v>0</v>
      </c>
      <c r="H1428" s="192">
        <f t="shared" si="154"/>
        <v>0</v>
      </c>
      <c r="I1428" s="234">
        <v>80</v>
      </c>
      <c r="J1428" s="138">
        <v>79</v>
      </c>
      <c r="K1428" s="138">
        <v>69</v>
      </c>
      <c r="L1428" s="178">
        <f t="shared" si="155"/>
        <v>0.87341772151898733</v>
      </c>
      <c r="M1428" s="235">
        <v>0</v>
      </c>
      <c r="N1428" s="138">
        <v>1</v>
      </c>
      <c r="O1428" s="195">
        <f t="shared" si="156"/>
        <v>1.2500000000000001E-2</v>
      </c>
      <c r="P1428" s="170">
        <f t="shared" si="157"/>
        <v>81</v>
      </c>
      <c r="Q1428" s="171">
        <f t="shared" si="158"/>
        <v>80</v>
      </c>
      <c r="R1428" s="171">
        <f t="shared" si="159"/>
        <v>1</v>
      </c>
      <c r="S1428" s="187">
        <f t="shared" si="160"/>
        <v>1.2345679012345678E-2</v>
      </c>
      <c r="T1428" s="248"/>
    </row>
    <row r="1429" spans="1:20" x14ac:dyDescent="0.2">
      <c r="A1429" s="186" t="s">
        <v>430</v>
      </c>
      <c r="B1429" s="175" t="s">
        <v>103</v>
      </c>
      <c r="C1429" s="176" t="s">
        <v>104</v>
      </c>
      <c r="D1429" s="168">
        <v>0</v>
      </c>
      <c r="E1429" s="169">
        <v>0</v>
      </c>
      <c r="F1429" s="169">
        <v>0</v>
      </c>
      <c r="G1429" s="169">
        <v>0</v>
      </c>
      <c r="H1429" s="192" t="str">
        <f t="shared" si="154"/>
        <v/>
      </c>
      <c r="I1429" s="234">
        <v>107</v>
      </c>
      <c r="J1429" s="138">
        <v>105</v>
      </c>
      <c r="K1429" s="138">
        <v>46</v>
      </c>
      <c r="L1429" s="178">
        <f t="shared" si="155"/>
        <v>0.43809523809523809</v>
      </c>
      <c r="M1429" s="235">
        <v>0</v>
      </c>
      <c r="N1429" s="138">
        <v>0</v>
      </c>
      <c r="O1429" s="195">
        <f t="shared" si="156"/>
        <v>0</v>
      </c>
      <c r="P1429" s="170">
        <f t="shared" si="157"/>
        <v>107</v>
      </c>
      <c r="Q1429" s="171">
        <f t="shared" si="158"/>
        <v>105</v>
      </c>
      <c r="R1429" s="171" t="str">
        <f t="shared" si="159"/>
        <v/>
      </c>
      <c r="S1429" s="187" t="str">
        <f t="shared" si="160"/>
        <v/>
      </c>
      <c r="T1429" s="248"/>
    </row>
    <row r="1430" spans="1:20" x14ac:dyDescent="0.2">
      <c r="A1430" s="186" t="s">
        <v>430</v>
      </c>
      <c r="B1430" s="175" t="s">
        <v>108</v>
      </c>
      <c r="C1430" s="176" t="s">
        <v>109</v>
      </c>
      <c r="D1430" s="168">
        <v>0</v>
      </c>
      <c r="E1430" s="169">
        <v>0</v>
      </c>
      <c r="F1430" s="169">
        <v>0</v>
      </c>
      <c r="G1430" s="169">
        <v>0</v>
      </c>
      <c r="H1430" s="192" t="str">
        <f t="shared" si="154"/>
        <v/>
      </c>
      <c r="I1430" s="234">
        <v>14</v>
      </c>
      <c r="J1430" s="138">
        <v>14</v>
      </c>
      <c r="K1430" s="138">
        <v>1</v>
      </c>
      <c r="L1430" s="178">
        <f t="shared" si="155"/>
        <v>7.1428571428571425E-2</v>
      </c>
      <c r="M1430" s="235">
        <v>0</v>
      </c>
      <c r="N1430" s="138">
        <v>0</v>
      </c>
      <c r="O1430" s="195">
        <f t="shared" si="156"/>
        <v>0</v>
      </c>
      <c r="P1430" s="170">
        <f t="shared" si="157"/>
        <v>14</v>
      </c>
      <c r="Q1430" s="171">
        <f t="shared" si="158"/>
        <v>14</v>
      </c>
      <c r="R1430" s="171" t="str">
        <f t="shared" si="159"/>
        <v/>
      </c>
      <c r="S1430" s="187" t="str">
        <f t="shared" si="160"/>
        <v/>
      </c>
      <c r="T1430" s="248"/>
    </row>
    <row r="1431" spans="1:20" x14ac:dyDescent="0.2">
      <c r="A1431" s="186" t="s">
        <v>430</v>
      </c>
      <c r="B1431" s="175" t="s">
        <v>112</v>
      </c>
      <c r="C1431" s="176" t="s">
        <v>549</v>
      </c>
      <c r="D1431" s="168">
        <v>0</v>
      </c>
      <c r="E1431" s="169">
        <v>0</v>
      </c>
      <c r="F1431" s="169">
        <v>0</v>
      </c>
      <c r="G1431" s="169">
        <v>0</v>
      </c>
      <c r="H1431" s="192" t="str">
        <f t="shared" si="154"/>
        <v/>
      </c>
      <c r="I1431" s="234">
        <v>317</v>
      </c>
      <c r="J1431" s="138">
        <v>316</v>
      </c>
      <c r="K1431" s="138">
        <v>94</v>
      </c>
      <c r="L1431" s="178">
        <f t="shared" si="155"/>
        <v>0.29746835443037972</v>
      </c>
      <c r="M1431" s="235">
        <v>1</v>
      </c>
      <c r="N1431" s="138">
        <v>0</v>
      </c>
      <c r="O1431" s="195">
        <f t="shared" si="156"/>
        <v>0</v>
      </c>
      <c r="P1431" s="170">
        <f t="shared" si="157"/>
        <v>317</v>
      </c>
      <c r="Q1431" s="171">
        <f t="shared" si="158"/>
        <v>317</v>
      </c>
      <c r="R1431" s="171" t="str">
        <f t="shared" si="159"/>
        <v/>
      </c>
      <c r="S1431" s="187" t="str">
        <f t="shared" si="160"/>
        <v/>
      </c>
      <c r="T1431" s="248"/>
    </row>
    <row r="1432" spans="1:20" x14ac:dyDescent="0.2">
      <c r="A1432" s="186" t="s">
        <v>430</v>
      </c>
      <c r="B1432" s="175" t="s">
        <v>114</v>
      </c>
      <c r="C1432" s="176" t="s">
        <v>115</v>
      </c>
      <c r="D1432" s="168">
        <v>0</v>
      </c>
      <c r="E1432" s="169">
        <v>0</v>
      </c>
      <c r="F1432" s="169">
        <v>0</v>
      </c>
      <c r="G1432" s="169">
        <v>0</v>
      </c>
      <c r="H1432" s="192" t="str">
        <f t="shared" si="154"/>
        <v/>
      </c>
      <c r="I1432" s="234">
        <v>90</v>
      </c>
      <c r="J1432" s="138">
        <v>66</v>
      </c>
      <c r="K1432" s="138">
        <v>39</v>
      </c>
      <c r="L1432" s="178">
        <f t="shared" si="155"/>
        <v>0.59090909090909094</v>
      </c>
      <c r="M1432" s="235">
        <v>0</v>
      </c>
      <c r="N1432" s="138">
        <v>22</v>
      </c>
      <c r="O1432" s="195">
        <f t="shared" si="156"/>
        <v>0.25</v>
      </c>
      <c r="P1432" s="170">
        <f t="shared" si="157"/>
        <v>90</v>
      </c>
      <c r="Q1432" s="171">
        <f t="shared" si="158"/>
        <v>66</v>
      </c>
      <c r="R1432" s="171">
        <f t="shared" si="159"/>
        <v>22</v>
      </c>
      <c r="S1432" s="187">
        <f t="shared" si="160"/>
        <v>0.25</v>
      </c>
      <c r="T1432" s="248"/>
    </row>
    <row r="1433" spans="1:20" x14ac:dyDescent="0.2">
      <c r="A1433" s="186" t="s">
        <v>430</v>
      </c>
      <c r="B1433" s="175" t="s">
        <v>117</v>
      </c>
      <c r="C1433" s="176" t="s">
        <v>118</v>
      </c>
      <c r="D1433" s="168">
        <v>0</v>
      </c>
      <c r="E1433" s="169">
        <v>0</v>
      </c>
      <c r="F1433" s="169">
        <v>0</v>
      </c>
      <c r="G1433" s="169">
        <v>0</v>
      </c>
      <c r="H1433" s="192" t="str">
        <f t="shared" si="154"/>
        <v/>
      </c>
      <c r="I1433" s="234">
        <v>135</v>
      </c>
      <c r="J1433" s="138">
        <v>121</v>
      </c>
      <c r="K1433" s="138">
        <v>85</v>
      </c>
      <c r="L1433" s="178">
        <f t="shared" si="155"/>
        <v>0.7024793388429752</v>
      </c>
      <c r="M1433" s="235">
        <v>121</v>
      </c>
      <c r="N1433" s="138">
        <v>12</v>
      </c>
      <c r="O1433" s="195">
        <f t="shared" si="156"/>
        <v>4.7244094488188976E-2</v>
      </c>
      <c r="P1433" s="170">
        <f t="shared" si="157"/>
        <v>135</v>
      </c>
      <c r="Q1433" s="171">
        <f t="shared" si="158"/>
        <v>242</v>
      </c>
      <c r="R1433" s="171">
        <f t="shared" si="159"/>
        <v>12</v>
      </c>
      <c r="S1433" s="187">
        <f t="shared" si="160"/>
        <v>4.7244094488188976E-2</v>
      </c>
      <c r="T1433" s="248"/>
    </row>
    <row r="1434" spans="1:20" x14ac:dyDescent="0.2">
      <c r="A1434" s="186" t="s">
        <v>430</v>
      </c>
      <c r="B1434" s="175" t="s">
        <v>119</v>
      </c>
      <c r="C1434" s="176" t="s">
        <v>119</v>
      </c>
      <c r="D1434" s="168">
        <v>0</v>
      </c>
      <c r="E1434" s="169">
        <v>0</v>
      </c>
      <c r="F1434" s="169">
        <v>0</v>
      </c>
      <c r="G1434" s="169">
        <v>0</v>
      </c>
      <c r="H1434" s="192" t="str">
        <f t="shared" si="154"/>
        <v/>
      </c>
      <c r="I1434" s="234">
        <v>565</v>
      </c>
      <c r="J1434" s="138">
        <v>556</v>
      </c>
      <c r="K1434" s="138">
        <v>535</v>
      </c>
      <c r="L1434" s="178">
        <f t="shared" si="155"/>
        <v>0.96223021582733814</v>
      </c>
      <c r="M1434" s="235">
        <v>0</v>
      </c>
      <c r="N1434" s="138">
        <v>5</v>
      </c>
      <c r="O1434" s="195">
        <f t="shared" si="156"/>
        <v>8.9126559714795012E-3</v>
      </c>
      <c r="P1434" s="170">
        <f t="shared" si="157"/>
        <v>565</v>
      </c>
      <c r="Q1434" s="171">
        <f t="shared" si="158"/>
        <v>556</v>
      </c>
      <c r="R1434" s="171">
        <f t="shared" si="159"/>
        <v>5</v>
      </c>
      <c r="S1434" s="187">
        <f t="shared" si="160"/>
        <v>8.9126559714795012E-3</v>
      </c>
      <c r="T1434" s="248"/>
    </row>
    <row r="1435" spans="1:20" x14ac:dyDescent="0.2">
      <c r="A1435" s="186" t="s">
        <v>430</v>
      </c>
      <c r="B1435" s="175" t="s">
        <v>120</v>
      </c>
      <c r="C1435" s="176" t="s">
        <v>121</v>
      </c>
      <c r="D1435" s="168">
        <v>0</v>
      </c>
      <c r="E1435" s="169">
        <v>0</v>
      </c>
      <c r="F1435" s="169">
        <v>0</v>
      </c>
      <c r="G1435" s="169">
        <v>0</v>
      </c>
      <c r="H1435" s="192" t="str">
        <f t="shared" si="154"/>
        <v/>
      </c>
      <c r="I1435" s="234">
        <v>104</v>
      </c>
      <c r="J1435" s="138">
        <v>92</v>
      </c>
      <c r="K1435" s="138">
        <v>47</v>
      </c>
      <c r="L1435" s="178">
        <f t="shared" si="155"/>
        <v>0.51086956521739135</v>
      </c>
      <c r="M1435" s="235">
        <v>0</v>
      </c>
      <c r="N1435" s="138">
        <v>11</v>
      </c>
      <c r="O1435" s="195">
        <f t="shared" si="156"/>
        <v>0.10679611650485436</v>
      </c>
      <c r="P1435" s="170">
        <f t="shared" si="157"/>
        <v>104</v>
      </c>
      <c r="Q1435" s="171">
        <f t="shared" si="158"/>
        <v>92</v>
      </c>
      <c r="R1435" s="171">
        <f t="shared" si="159"/>
        <v>11</v>
      </c>
      <c r="S1435" s="187">
        <f t="shared" si="160"/>
        <v>0.10679611650485436</v>
      </c>
      <c r="T1435" s="248"/>
    </row>
    <row r="1436" spans="1:20" x14ac:dyDescent="0.2">
      <c r="A1436" s="186" t="s">
        <v>430</v>
      </c>
      <c r="B1436" s="175" t="s">
        <v>128</v>
      </c>
      <c r="C1436" s="176" t="s">
        <v>129</v>
      </c>
      <c r="D1436" s="168">
        <v>0</v>
      </c>
      <c r="E1436" s="169">
        <v>0</v>
      </c>
      <c r="F1436" s="169">
        <v>0</v>
      </c>
      <c r="G1436" s="169">
        <v>0</v>
      </c>
      <c r="H1436" s="192" t="str">
        <f t="shared" si="154"/>
        <v/>
      </c>
      <c r="I1436" s="234">
        <v>2</v>
      </c>
      <c r="J1436" s="138">
        <v>2</v>
      </c>
      <c r="K1436" s="138">
        <v>1</v>
      </c>
      <c r="L1436" s="178">
        <f t="shared" si="155"/>
        <v>0.5</v>
      </c>
      <c r="M1436" s="235">
        <v>0</v>
      </c>
      <c r="N1436" s="138">
        <v>0</v>
      </c>
      <c r="O1436" s="195">
        <f t="shared" si="156"/>
        <v>0</v>
      </c>
      <c r="P1436" s="170">
        <f t="shared" si="157"/>
        <v>2</v>
      </c>
      <c r="Q1436" s="171">
        <f t="shared" si="158"/>
        <v>2</v>
      </c>
      <c r="R1436" s="171" t="str">
        <f t="shared" si="159"/>
        <v/>
      </c>
      <c r="S1436" s="187" t="str">
        <f t="shared" si="160"/>
        <v/>
      </c>
      <c r="T1436" s="248"/>
    </row>
    <row r="1437" spans="1:20" x14ac:dyDescent="0.2">
      <c r="A1437" s="186" t="s">
        <v>430</v>
      </c>
      <c r="B1437" s="175" t="s">
        <v>548</v>
      </c>
      <c r="C1437" s="176" t="s">
        <v>71</v>
      </c>
      <c r="D1437" s="168">
        <v>0</v>
      </c>
      <c r="E1437" s="169">
        <v>0</v>
      </c>
      <c r="F1437" s="169">
        <v>0</v>
      </c>
      <c r="G1437" s="169">
        <v>0</v>
      </c>
      <c r="H1437" s="192" t="str">
        <f t="shared" si="154"/>
        <v/>
      </c>
      <c r="I1437" s="234">
        <v>2</v>
      </c>
      <c r="J1437" s="138">
        <v>2</v>
      </c>
      <c r="K1437" s="138">
        <v>2</v>
      </c>
      <c r="L1437" s="178">
        <f t="shared" si="155"/>
        <v>1</v>
      </c>
      <c r="M1437" s="235">
        <v>0</v>
      </c>
      <c r="N1437" s="138">
        <v>0</v>
      </c>
      <c r="O1437" s="195">
        <f t="shared" si="156"/>
        <v>0</v>
      </c>
      <c r="P1437" s="170">
        <f t="shared" si="157"/>
        <v>2</v>
      </c>
      <c r="Q1437" s="171">
        <f t="shared" si="158"/>
        <v>2</v>
      </c>
      <c r="R1437" s="171" t="str">
        <f t="shared" si="159"/>
        <v/>
      </c>
      <c r="S1437" s="187" t="str">
        <f t="shared" si="160"/>
        <v/>
      </c>
      <c r="T1437" s="248"/>
    </row>
    <row r="1438" spans="1:20" x14ac:dyDescent="0.2">
      <c r="A1438" s="186" t="s">
        <v>430</v>
      </c>
      <c r="B1438" s="175" t="s">
        <v>160</v>
      </c>
      <c r="C1438" s="176" t="s">
        <v>246</v>
      </c>
      <c r="D1438" s="168">
        <v>0</v>
      </c>
      <c r="E1438" s="169">
        <v>0</v>
      </c>
      <c r="F1438" s="169">
        <v>0</v>
      </c>
      <c r="G1438" s="169">
        <v>0</v>
      </c>
      <c r="H1438" s="192" t="str">
        <f t="shared" si="154"/>
        <v/>
      </c>
      <c r="I1438" s="234">
        <v>0</v>
      </c>
      <c r="J1438" s="138">
        <v>0</v>
      </c>
      <c r="K1438" s="138">
        <v>0</v>
      </c>
      <c r="L1438" s="178" t="str">
        <f t="shared" si="155"/>
        <v/>
      </c>
      <c r="M1438" s="235">
        <v>0</v>
      </c>
      <c r="N1438" s="138">
        <v>0</v>
      </c>
      <c r="O1438" s="195" t="str">
        <f t="shared" si="156"/>
        <v/>
      </c>
      <c r="P1438" s="170" t="str">
        <f t="shared" si="157"/>
        <v/>
      </c>
      <c r="Q1438" s="171" t="str">
        <f t="shared" si="158"/>
        <v/>
      </c>
      <c r="R1438" s="171" t="str">
        <f t="shared" si="159"/>
        <v/>
      </c>
      <c r="S1438" s="187" t="str">
        <f t="shared" si="160"/>
        <v/>
      </c>
      <c r="T1438" s="248"/>
    </row>
    <row r="1439" spans="1:20" x14ac:dyDescent="0.2">
      <c r="A1439" s="186" t="s">
        <v>430</v>
      </c>
      <c r="B1439" s="175" t="s">
        <v>164</v>
      </c>
      <c r="C1439" s="176" t="s">
        <v>165</v>
      </c>
      <c r="D1439" s="168">
        <v>0</v>
      </c>
      <c r="E1439" s="169">
        <v>0</v>
      </c>
      <c r="F1439" s="169">
        <v>0</v>
      </c>
      <c r="G1439" s="169">
        <v>0</v>
      </c>
      <c r="H1439" s="192" t="str">
        <f t="shared" si="154"/>
        <v/>
      </c>
      <c r="I1439" s="234">
        <v>41</v>
      </c>
      <c r="J1439" s="138">
        <v>39</v>
      </c>
      <c r="K1439" s="138">
        <v>22</v>
      </c>
      <c r="L1439" s="178">
        <f t="shared" si="155"/>
        <v>0.5641025641025641</v>
      </c>
      <c r="M1439" s="235">
        <v>1</v>
      </c>
      <c r="N1439" s="138">
        <v>1</v>
      </c>
      <c r="O1439" s="195">
        <f t="shared" si="156"/>
        <v>2.4390243902439025E-2</v>
      </c>
      <c r="P1439" s="170">
        <f t="shared" si="157"/>
        <v>41</v>
      </c>
      <c r="Q1439" s="171">
        <f t="shared" si="158"/>
        <v>40</v>
      </c>
      <c r="R1439" s="171">
        <f t="shared" si="159"/>
        <v>1</v>
      </c>
      <c r="S1439" s="187">
        <f t="shared" si="160"/>
        <v>2.4390243902439025E-2</v>
      </c>
      <c r="T1439" s="248"/>
    </row>
    <row r="1440" spans="1:20" ht="29" x14ac:dyDescent="0.2">
      <c r="A1440" s="186" t="s">
        <v>430</v>
      </c>
      <c r="B1440" s="175" t="s">
        <v>166</v>
      </c>
      <c r="C1440" s="176" t="s">
        <v>168</v>
      </c>
      <c r="D1440" s="168">
        <v>0</v>
      </c>
      <c r="E1440" s="169">
        <v>0</v>
      </c>
      <c r="F1440" s="169">
        <v>0</v>
      </c>
      <c r="G1440" s="169">
        <v>0</v>
      </c>
      <c r="H1440" s="192" t="str">
        <f t="shared" si="154"/>
        <v/>
      </c>
      <c r="I1440" s="234">
        <v>469</v>
      </c>
      <c r="J1440" s="138">
        <v>454</v>
      </c>
      <c r="K1440" s="138">
        <v>384</v>
      </c>
      <c r="L1440" s="178">
        <f t="shared" si="155"/>
        <v>0.8458149779735683</v>
      </c>
      <c r="M1440" s="235">
        <v>0</v>
      </c>
      <c r="N1440" s="138">
        <v>11</v>
      </c>
      <c r="O1440" s="195">
        <f t="shared" si="156"/>
        <v>2.3655913978494623E-2</v>
      </c>
      <c r="P1440" s="170">
        <f t="shared" si="157"/>
        <v>469</v>
      </c>
      <c r="Q1440" s="171">
        <f t="shared" si="158"/>
        <v>454</v>
      </c>
      <c r="R1440" s="171">
        <f t="shared" si="159"/>
        <v>11</v>
      </c>
      <c r="S1440" s="187">
        <f t="shared" si="160"/>
        <v>2.3655913978494623E-2</v>
      </c>
      <c r="T1440" s="248"/>
    </row>
    <row r="1441" spans="1:20" ht="29" x14ac:dyDescent="0.2">
      <c r="A1441" s="186" t="s">
        <v>430</v>
      </c>
      <c r="B1441" s="175" t="s">
        <v>166</v>
      </c>
      <c r="C1441" s="176" t="s">
        <v>167</v>
      </c>
      <c r="D1441" s="168">
        <v>0</v>
      </c>
      <c r="E1441" s="169">
        <v>0</v>
      </c>
      <c r="F1441" s="169">
        <v>0</v>
      </c>
      <c r="G1441" s="169">
        <v>0</v>
      </c>
      <c r="H1441" s="192" t="str">
        <f t="shared" si="154"/>
        <v/>
      </c>
      <c r="I1441" s="234">
        <v>125</v>
      </c>
      <c r="J1441" s="138">
        <v>120</v>
      </c>
      <c r="K1441" s="138">
        <v>103</v>
      </c>
      <c r="L1441" s="178">
        <f t="shared" si="155"/>
        <v>0.85833333333333328</v>
      </c>
      <c r="M1441" s="235">
        <v>1</v>
      </c>
      <c r="N1441" s="138">
        <v>3</v>
      </c>
      <c r="O1441" s="195">
        <f t="shared" si="156"/>
        <v>2.4193548387096774E-2</v>
      </c>
      <c r="P1441" s="170">
        <f t="shared" si="157"/>
        <v>125</v>
      </c>
      <c r="Q1441" s="171">
        <f t="shared" si="158"/>
        <v>121</v>
      </c>
      <c r="R1441" s="171">
        <f t="shared" si="159"/>
        <v>3</v>
      </c>
      <c r="S1441" s="187">
        <f t="shared" si="160"/>
        <v>2.4193548387096774E-2</v>
      </c>
      <c r="T1441" s="248"/>
    </row>
    <row r="1442" spans="1:20" x14ac:dyDescent="0.2">
      <c r="A1442" s="186" t="s">
        <v>430</v>
      </c>
      <c r="B1442" s="175" t="s">
        <v>176</v>
      </c>
      <c r="C1442" s="176" t="s">
        <v>487</v>
      </c>
      <c r="D1442" s="168">
        <v>0</v>
      </c>
      <c r="E1442" s="169">
        <v>0</v>
      </c>
      <c r="F1442" s="169">
        <v>0</v>
      </c>
      <c r="G1442" s="169">
        <v>0</v>
      </c>
      <c r="H1442" s="192" t="str">
        <f t="shared" si="154"/>
        <v/>
      </c>
      <c r="I1442" s="234">
        <v>19</v>
      </c>
      <c r="J1442" s="138">
        <v>18</v>
      </c>
      <c r="K1442" s="138">
        <v>6</v>
      </c>
      <c r="L1442" s="178">
        <f t="shared" si="155"/>
        <v>0.33333333333333331</v>
      </c>
      <c r="M1442" s="235">
        <v>0</v>
      </c>
      <c r="N1442" s="138">
        <v>1</v>
      </c>
      <c r="O1442" s="195">
        <f t="shared" si="156"/>
        <v>5.2631578947368418E-2</v>
      </c>
      <c r="P1442" s="170">
        <f t="shared" si="157"/>
        <v>19</v>
      </c>
      <c r="Q1442" s="171">
        <f t="shared" si="158"/>
        <v>18</v>
      </c>
      <c r="R1442" s="171">
        <f t="shared" si="159"/>
        <v>1</v>
      </c>
      <c r="S1442" s="187">
        <f t="shared" si="160"/>
        <v>5.2631578947368418E-2</v>
      </c>
      <c r="T1442" s="248"/>
    </row>
    <row r="1443" spans="1:20" x14ac:dyDescent="0.2">
      <c r="A1443" s="186" t="s">
        <v>430</v>
      </c>
      <c r="B1443" s="175" t="s">
        <v>180</v>
      </c>
      <c r="C1443" s="176" t="s">
        <v>182</v>
      </c>
      <c r="D1443" s="168">
        <v>1</v>
      </c>
      <c r="E1443" s="169">
        <v>1</v>
      </c>
      <c r="F1443" s="169">
        <v>0</v>
      </c>
      <c r="G1443" s="169">
        <v>0</v>
      </c>
      <c r="H1443" s="192">
        <f t="shared" si="154"/>
        <v>0</v>
      </c>
      <c r="I1443" s="234">
        <v>144</v>
      </c>
      <c r="J1443" s="138">
        <v>143</v>
      </c>
      <c r="K1443" s="138">
        <v>72</v>
      </c>
      <c r="L1443" s="178">
        <f t="shared" si="155"/>
        <v>0.50349650349650354</v>
      </c>
      <c r="M1443" s="235">
        <v>0</v>
      </c>
      <c r="N1443" s="138">
        <v>1</v>
      </c>
      <c r="O1443" s="195">
        <f t="shared" si="156"/>
        <v>6.9444444444444441E-3</v>
      </c>
      <c r="P1443" s="170">
        <f t="shared" si="157"/>
        <v>145</v>
      </c>
      <c r="Q1443" s="171">
        <f t="shared" si="158"/>
        <v>144</v>
      </c>
      <c r="R1443" s="171">
        <f t="shared" si="159"/>
        <v>1</v>
      </c>
      <c r="S1443" s="187">
        <f t="shared" si="160"/>
        <v>6.8965517241379309E-3</v>
      </c>
      <c r="T1443" s="248"/>
    </row>
    <row r="1444" spans="1:20" x14ac:dyDescent="0.2">
      <c r="A1444" s="186" t="s">
        <v>430</v>
      </c>
      <c r="B1444" s="175" t="s">
        <v>536</v>
      </c>
      <c r="C1444" s="176" t="s">
        <v>116</v>
      </c>
      <c r="D1444" s="168">
        <v>0</v>
      </c>
      <c r="E1444" s="169">
        <v>0</v>
      </c>
      <c r="F1444" s="169">
        <v>0</v>
      </c>
      <c r="G1444" s="169">
        <v>0</v>
      </c>
      <c r="H1444" s="192" t="str">
        <f t="shared" si="154"/>
        <v/>
      </c>
      <c r="I1444" s="234">
        <v>5</v>
      </c>
      <c r="J1444" s="138">
        <v>3</v>
      </c>
      <c r="K1444" s="138">
        <v>0</v>
      </c>
      <c r="L1444" s="178">
        <f t="shared" si="155"/>
        <v>0</v>
      </c>
      <c r="M1444" s="235">
        <v>0</v>
      </c>
      <c r="N1444" s="138">
        <v>1</v>
      </c>
      <c r="O1444" s="195">
        <f t="shared" si="156"/>
        <v>0.25</v>
      </c>
      <c r="P1444" s="170">
        <f t="shared" si="157"/>
        <v>5</v>
      </c>
      <c r="Q1444" s="171">
        <f t="shared" si="158"/>
        <v>3</v>
      </c>
      <c r="R1444" s="171">
        <f t="shared" si="159"/>
        <v>1</v>
      </c>
      <c r="S1444" s="187">
        <f t="shared" si="160"/>
        <v>0.25</v>
      </c>
      <c r="T1444" s="248"/>
    </row>
    <row r="1445" spans="1:20" x14ac:dyDescent="0.2">
      <c r="A1445" s="186" t="s">
        <v>430</v>
      </c>
      <c r="B1445" s="175" t="s">
        <v>183</v>
      </c>
      <c r="C1445" s="176" t="s">
        <v>184</v>
      </c>
      <c r="D1445" s="168">
        <v>0</v>
      </c>
      <c r="E1445" s="169">
        <v>0</v>
      </c>
      <c r="F1445" s="169">
        <v>0</v>
      </c>
      <c r="G1445" s="169">
        <v>0</v>
      </c>
      <c r="H1445" s="192" t="str">
        <f t="shared" si="154"/>
        <v/>
      </c>
      <c r="I1445" s="234">
        <v>0</v>
      </c>
      <c r="J1445" s="138">
        <v>0</v>
      </c>
      <c r="K1445" s="138">
        <v>0</v>
      </c>
      <c r="L1445" s="178" t="str">
        <f t="shared" si="155"/>
        <v/>
      </c>
      <c r="M1445" s="235">
        <v>0</v>
      </c>
      <c r="N1445" s="138">
        <v>0</v>
      </c>
      <c r="O1445" s="195" t="str">
        <f t="shared" si="156"/>
        <v/>
      </c>
      <c r="P1445" s="170" t="str">
        <f t="shared" si="157"/>
        <v/>
      </c>
      <c r="Q1445" s="171" t="str">
        <f t="shared" si="158"/>
        <v/>
      </c>
      <c r="R1445" s="171" t="str">
        <f t="shared" si="159"/>
        <v/>
      </c>
      <c r="S1445" s="187" t="str">
        <f t="shared" si="160"/>
        <v/>
      </c>
      <c r="T1445" s="248"/>
    </row>
    <row r="1446" spans="1:20" x14ac:dyDescent="0.2">
      <c r="A1446" s="186" t="s">
        <v>430</v>
      </c>
      <c r="B1446" s="175" t="s">
        <v>538</v>
      </c>
      <c r="C1446" s="176" t="s">
        <v>194</v>
      </c>
      <c r="D1446" s="168">
        <v>0</v>
      </c>
      <c r="E1446" s="169">
        <v>0</v>
      </c>
      <c r="F1446" s="169">
        <v>0</v>
      </c>
      <c r="G1446" s="169">
        <v>0</v>
      </c>
      <c r="H1446" s="192" t="str">
        <f t="shared" si="154"/>
        <v/>
      </c>
      <c r="I1446" s="234">
        <v>1</v>
      </c>
      <c r="J1446" s="138">
        <v>1</v>
      </c>
      <c r="K1446" s="138">
        <v>1</v>
      </c>
      <c r="L1446" s="178">
        <f t="shared" si="155"/>
        <v>1</v>
      </c>
      <c r="M1446" s="235">
        <v>0</v>
      </c>
      <c r="N1446" s="138">
        <v>0</v>
      </c>
      <c r="O1446" s="195">
        <f t="shared" si="156"/>
        <v>0</v>
      </c>
      <c r="P1446" s="170">
        <f t="shared" si="157"/>
        <v>1</v>
      </c>
      <c r="Q1446" s="171">
        <f t="shared" si="158"/>
        <v>1</v>
      </c>
      <c r="R1446" s="171" t="str">
        <f t="shared" si="159"/>
        <v/>
      </c>
      <c r="S1446" s="187" t="str">
        <f t="shared" si="160"/>
        <v/>
      </c>
      <c r="T1446" s="248"/>
    </row>
    <row r="1447" spans="1:20" x14ac:dyDescent="0.2">
      <c r="A1447" s="186" t="s">
        <v>430</v>
      </c>
      <c r="B1447" s="175" t="s">
        <v>196</v>
      </c>
      <c r="C1447" s="176" t="s">
        <v>197</v>
      </c>
      <c r="D1447" s="168">
        <v>0</v>
      </c>
      <c r="E1447" s="169">
        <v>0</v>
      </c>
      <c r="F1447" s="169">
        <v>0</v>
      </c>
      <c r="G1447" s="169">
        <v>0</v>
      </c>
      <c r="H1447" s="192" t="str">
        <f t="shared" si="154"/>
        <v/>
      </c>
      <c r="I1447" s="234">
        <v>91</v>
      </c>
      <c r="J1447" s="138">
        <v>89</v>
      </c>
      <c r="K1447" s="138">
        <v>37</v>
      </c>
      <c r="L1447" s="178">
        <f t="shared" si="155"/>
        <v>0.4157303370786517</v>
      </c>
      <c r="M1447" s="235">
        <v>0</v>
      </c>
      <c r="N1447" s="138">
        <v>2</v>
      </c>
      <c r="O1447" s="195">
        <f t="shared" si="156"/>
        <v>2.197802197802198E-2</v>
      </c>
      <c r="P1447" s="170">
        <f t="shared" si="157"/>
        <v>91</v>
      </c>
      <c r="Q1447" s="171">
        <f t="shared" si="158"/>
        <v>89</v>
      </c>
      <c r="R1447" s="171">
        <f t="shared" si="159"/>
        <v>2</v>
      </c>
      <c r="S1447" s="187">
        <f t="shared" si="160"/>
        <v>2.197802197802198E-2</v>
      </c>
      <c r="T1447" s="248"/>
    </row>
    <row r="1448" spans="1:20" x14ac:dyDescent="0.2">
      <c r="A1448" s="186" t="s">
        <v>430</v>
      </c>
      <c r="B1448" s="175" t="s">
        <v>550</v>
      </c>
      <c r="C1448" s="176" t="s">
        <v>202</v>
      </c>
      <c r="D1448" s="168">
        <v>0</v>
      </c>
      <c r="E1448" s="169">
        <v>0</v>
      </c>
      <c r="F1448" s="169">
        <v>0</v>
      </c>
      <c r="G1448" s="169">
        <v>0</v>
      </c>
      <c r="H1448" s="192" t="str">
        <f t="shared" si="154"/>
        <v/>
      </c>
      <c r="I1448" s="234">
        <v>548</v>
      </c>
      <c r="J1448" s="138">
        <v>447</v>
      </c>
      <c r="K1448" s="138">
        <v>289</v>
      </c>
      <c r="L1448" s="178">
        <f t="shared" si="155"/>
        <v>0.6465324384787472</v>
      </c>
      <c r="M1448" s="235">
        <v>0</v>
      </c>
      <c r="N1448" s="138">
        <v>97</v>
      </c>
      <c r="O1448" s="195">
        <f t="shared" si="156"/>
        <v>0.17830882352941177</v>
      </c>
      <c r="P1448" s="170">
        <f t="shared" si="157"/>
        <v>548</v>
      </c>
      <c r="Q1448" s="171">
        <f t="shared" si="158"/>
        <v>447</v>
      </c>
      <c r="R1448" s="171">
        <f t="shared" si="159"/>
        <v>97</v>
      </c>
      <c r="S1448" s="187">
        <f t="shared" si="160"/>
        <v>0.17830882352941177</v>
      </c>
      <c r="T1448" s="248"/>
    </row>
    <row r="1449" spans="1:20" x14ac:dyDescent="0.2">
      <c r="A1449" s="186" t="s">
        <v>430</v>
      </c>
      <c r="B1449" s="175" t="s">
        <v>550</v>
      </c>
      <c r="C1449" s="176" t="s">
        <v>203</v>
      </c>
      <c r="D1449" s="168">
        <v>0</v>
      </c>
      <c r="E1449" s="169">
        <v>0</v>
      </c>
      <c r="F1449" s="169">
        <v>0</v>
      </c>
      <c r="G1449" s="169">
        <v>0</v>
      </c>
      <c r="H1449" s="192" t="str">
        <f t="shared" si="154"/>
        <v/>
      </c>
      <c r="I1449" s="234">
        <v>1336</v>
      </c>
      <c r="J1449" s="138">
        <v>1251</v>
      </c>
      <c r="K1449" s="138">
        <v>1043</v>
      </c>
      <c r="L1449" s="178">
        <f t="shared" si="155"/>
        <v>0.83373301358912866</v>
      </c>
      <c r="M1449" s="235">
        <v>0</v>
      </c>
      <c r="N1449" s="138">
        <v>83</v>
      </c>
      <c r="O1449" s="195">
        <f t="shared" si="156"/>
        <v>6.2218890554722642E-2</v>
      </c>
      <c r="P1449" s="170">
        <f t="shared" si="157"/>
        <v>1336</v>
      </c>
      <c r="Q1449" s="171">
        <f t="shared" si="158"/>
        <v>1251</v>
      </c>
      <c r="R1449" s="171">
        <f t="shared" si="159"/>
        <v>83</v>
      </c>
      <c r="S1449" s="187">
        <f t="shared" si="160"/>
        <v>6.2218890554722642E-2</v>
      </c>
      <c r="T1449" s="248"/>
    </row>
    <row r="1450" spans="1:20" x14ac:dyDescent="0.2">
      <c r="A1450" s="186" t="s">
        <v>430</v>
      </c>
      <c r="B1450" s="175" t="s">
        <v>206</v>
      </c>
      <c r="C1450" s="176" t="s">
        <v>484</v>
      </c>
      <c r="D1450" s="168">
        <v>0</v>
      </c>
      <c r="E1450" s="169">
        <v>0</v>
      </c>
      <c r="F1450" s="169">
        <v>0</v>
      </c>
      <c r="G1450" s="169">
        <v>0</v>
      </c>
      <c r="H1450" s="192" t="str">
        <f t="shared" si="154"/>
        <v/>
      </c>
      <c r="I1450" s="234">
        <v>20</v>
      </c>
      <c r="J1450" s="138">
        <v>17</v>
      </c>
      <c r="K1450" s="138">
        <v>11</v>
      </c>
      <c r="L1450" s="178">
        <f t="shared" si="155"/>
        <v>0.6470588235294118</v>
      </c>
      <c r="M1450" s="235">
        <v>0</v>
      </c>
      <c r="N1450" s="138">
        <v>1</v>
      </c>
      <c r="O1450" s="195">
        <f t="shared" si="156"/>
        <v>5.5555555555555552E-2</v>
      </c>
      <c r="P1450" s="170">
        <f t="shared" si="157"/>
        <v>20</v>
      </c>
      <c r="Q1450" s="171">
        <f t="shared" si="158"/>
        <v>17</v>
      </c>
      <c r="R1450" s="171">
        <f t="shared" si="159"/>
        <v>1</v>
      </c>
      <c r="S1450" s="187">
        <f t="shared" si="160"/>
        <v>5.5555555555555552E-2</v>
      </c>
      <c r="T1450" s="248"/>
    </row>
    <row r="1451" spans="1:20" x14ac:dyDescent="0.2">
      <c r="A1451" s="186" t="s">
        <v>430</v>
      </c>
      <c r="B1451" s="175" t="s">
        <v>206</v>
      </c>
      <c r="C1451" s="176" t="s">
        <v>208</v>
      </c>
      <c r="D1451" s="168">
        <v>0</v>
      </c>
      <c r="E1451" s="169">
        <v>0</v>
      </c>
      <c r="F1451" s="169">
        <v>0</v>
      </c>
      <c r="G1451" s="169">
        <v>0</v>
      </c>
      <c r="H1451" s="192" t="str">
        <f t="shared" si="154"/>
        <v/>
      </c>
      <c r="I1451" s="234">
        <v>3</v>
      </c>
      <c r="J1451" s="138">
        <v>3</v>
      </c>
      <c r="K1451" s="138">
        <v>3</v>
      </c>
      <c r="L1451" s="178">
        <f t="shared" si="155"/>
        <v>1</v>
      </c>
      <c r="M1451" s="235">
        <v>0</v>
      </c>
      <c r="N1451" s="138">
        <v>0</v>
      </c>
      <c r="O1451" s="195">
        <f t="shared" si="156"/>
        <v>0</v>
      </c>
      <c r="P1451" s="170">
        <f t="shared" si="157"/>
        <v>3</v>
      </c>
      <c r="Q1451" s="171">
        <f t="shared" si="158"/>
        <v>3</v>
      </c>
      <c r="R1451" s="171" t="str">
        <f t="shared" si="159"/>
        <v/>
      </c>
      <c r="S1451" s="187" t="str">
        <f t="shared" si="160"/>
        <v/>
      </c>
      <c r="T1451" s="248"/>
    </row>
    <row r="1452" spans="1:20" ht="29" x14ac:dyDescent="0.2">
      <c r="A1452" s="186" t="s">
        <v>430</v>
      </c>
      <c r="B1452" s="175" t="s">
        <v>209</v>
      </c>
      <c r="C1452" s="176" t="s">
        <v>210</v>
      </c>
      <c r="D1452" s="168">
        <v>0</v>
      </c>
      <c r="E1452" s="169">
        <v>0</v>
      </c>
      <c r="F1452" s="169">
        <v>0</v>
      </c>
      <c r="G1452" s="169">
        <v>0</v>
      </c>
      <c r="H1452" s="192" t="str">
        <f t="shared" si="154"/>
        <v/>
      </c>
      <c r="I1452" s="234">
        <v>487</v>
      </c>
      <c r="J1452" s="138">
        <v>347</v>
      </c>
      <c r="K1452" s="138">
        <v>209</v>
      </c>
      <c r="L1452" s="178">
        <f t="shared" si="155"/>
        <v>0.60230547550432278</v>
      </c>
      <c r="M1452" s="235">
        <v>4</v>
      </c>
      <c r="N1452" s="138">
        <v>127</v>
      </c>
      <c r="O1452" s="195">
        <f t="shared" si="156"/>
        <v>0.26569037656903766</v>
      </c>
      <c r="P1452" s="170">
        <f t="shared" si="157"/>
        <v>487</v>
      </c>
      <c r="Q1452" s="171">
        <f t="shared" si="158"/>
        <v>351</v>
      </c>
      <c r="R1452" s="171">
        <f t="shared" si="159"/>
        <v>127</v>
      </c>
      <c r="S1452" s="187">
        <f t="shared" si="160"/>
        <v>0.26569037656903766</v>
      </c>
      <c r="T1452" s="248"/>
    </row>
    <row r="1453" spans="1:20" x14ac:dyDescent="0.2">
      <c r="A1453" s="186" t="s">
        <v>430</v>
      </c>
      <c r="B1453" s="175" t="s">
        <v>212</v>
      </c>
      <c r="C1453" s="176" t="s">
        <v>214</v>
      </c>
      <c r="D1453" s="168">
        <v>0</v>
      </c>
      <c r="E1453" s="169">
        <v>0</v>
      </c>
      <c r="F1453" s="169">
        <v>0</v>
      </c>
      <c r="G1453" s="169">
        <v>0</v>
      </c>
      <c r="H1453" s="192" t="str">
        <f t="shared" si="154"/>
        <v/>
      </c>
      <c r="I1453" s="234">
        <v>703</v>
      </c>
      <c r="J1453" s="138">
        <v>679</v>
      </c>
      <c r="K1453" s="138">
        <v>538</v>
      </c>
      <c r="L1453" s="178">
        <f t="shared" si="155"/>
        <v>0.79234167893961704</v>
      </c>
      <c r="M1453" s="235">
        <v>2</v>
      </c>
      <c r="N1453" s="138">
        <v>19</v>
      </c>
      <c r="O1453" s="195">
        <f t="shared" si="156"/>
        <v>2.7142857142857142E-2</v>
      </c>
      <c r="P1453" s="170">
        <f t="shared" si="157"/>
        <v>703</v>
      </c>
      <c r="Q1453" s="171">
        <f t="shared" si="158"/>
        <v>681</v>
      </c>
      <c r="R1453" s="171">
        <f t="shared" si="159"/>
        <v>19</v>
      </c>
      <c r="S1453" s="187">
        <f t="shared" si="160"/>
        <v>2.7142857142857142E-2</v>
      </c>
      <c r="T1453" s="248"/>
    </row>
    <row r="1454" spans="1:20" x14ac:dyDescent="0.2">
      <c r="A1454" s="186" t="s">
        <v>430</v>
      </c>
      <c r="B1454" s="175" t="s">
        <v>217</v>
      </c>
      <c r="C1454" s="176" t="s">
        <v>221</v>
      </c>
      <c r="D1454" s="168">
        <v>0</v>
      </c>
      <c r="E1454" s="169">
        <v>0</v>
      </c>
      <c r="F1454" s="169">
        <v>0</v>
      </c>
      <c r="G1454" s="169">
        <v>0</v>
      </c>
      <c r="H1454" s="192" t="str">
        <f t="shared" si="154"/>
        <v/>
      </c>
      <c r="I1454" s="234">
        <v>35</v>
      </c>
      <c r="J1454" s="138">
        <v>35</v>
      </c>
      <c r="K1454" s="138">
        <v>19</v>
      </c>
      <c r="L1454" s="178">
        <f t="shared" si="155"/>
        <v>0.54285714285714282</v>
      </c>
      <c r="M1454" s="235">
        <v>1</v>
      </c>
      <c r="N1454" s="138">
        <v>0</v>
      </c>
      <c r="O1454" s="195">
        <f t="shared" si="156"/>
        <v>0</v>
      </c>
      <c r="P1454" s="170">
        <f t="shared" si="157"/>
        <v>35</v>
      </c>
      <c r="Q1454" s="171">
        <f t="shared" si="158"/>
        <v>36</v>
      </c>
      <c r="R1454" s="171" t="str">
        <f t="shared" si="159"/>
        <v/>
      </c>
      <c r="S1454" s="187" t="str">
        <f t="shared" si="160"/>
        <v/>
      </c>
      <c r="T1454" s="248"/>
    </row>
    <row r="1455" spans="1:20" x14ac:dyDescent="0.2">
      <c r="A1455" s="186" t="s">
        <v>430</v>
      </c>
      <c r="B1455" s="175" t="s">
        <v>217</v>
      </c>
      <c r="C1455" s="176" t="s">
        <v>223</v>
      </c>
      <c r="D1455" s="168">
        <v>0</v>
      </c>
      <c r="E1455" s="169">
        <v>0</v>
      </c>
      <c r="F1455" s="169">
        <v>0</v>
      </c>
      <c r="G1455" s="169">
        <v>0</v>
      </c>
      <c r="H1455" s="192" t="str">
        <f t="shared" si="154"/>
        <v/>
      </c>
      <c r="I1455" s="234">
        <v>29</v>
      </c>
      <c r="J1455" s="138">
        <v>26</v>
      </c>
      <c r="K1455" s="138">
        <v>13</v>
      </c>
      <c r="L1455" s="178">
        <f t="shared" si="155"/>
        <v>0.5</v>
      </c>
      <c r="M1455" s="235">
        <v>0</v>
      </c>
      <c r="N1455" s="138">
        <v>0</v>
      </c>
      <c r="O1455" s="195">
        <f t="shared" si="156"/>
        <v>0</v>
      </c>
      <c r="P1455" s="170">
        <f t="shared" si="157"/>
        <v>29</v>
      </c>
      <c r="Q1455" s="171">
        <f t="shared" si="158"/>
        <v>26</v>
      </c>
      <c r="R1455" s="171" t="str">
        <f t="shared" si="159"/>
        <v/>
      </c>
      <c r="S1455" s="187" t="str">
        <f t="shared" si="160"/>
        <v/>
      </c>
      <c r="T1455" s="248"/>
    </row>
    <row r="1456" spans="1:20" x14ac:dyDescent="0.2">
      <c r="A1456" s="186" t="s">
        <v>430</v>
      </c>
      <c r="B1456" s="175" t="s">
        <v>224</v>
      </c>
      <c r="C1456" s="176" t="s">
        <v>225</v>
      </c>
      <c r="D1456" s="168">
        <v>0</v>
      </c>
      <c r="E1456" s="169">
        <v>0</v>
      </c>
      <c r="F1456" s="169">
        <v>0</v>
      </c>
      <c r="G1456" s="169">
        <v>0</v>
      </c>
      <c r="H1456" s="192" t="str">
        <f t="shared" si="154"/>
        <v/>
      </c>
      <c r="I1456" s="234">
        <v>247</v>
      </c>
      <c r="J1456" s="138">
        <v>217</v>
      </c>
      <c r="K1456" s="138">
        <v>101</v>
      </c>
      <c r="L1456" s="178">
        <f t="shared" si="155"/>
        <v>0.46543778801843316</v>
      </c>
      <c r="M1456" s="235">
        <v>0</v>
      </c>
      <c r="N1456" s="138">
        <v>28</v>
      </c>
      <c r="O1456" s="195">
        <f t="shared" si="156"/>
        <v>0.11428571428571428</v>
      </c>
      <c r="P1456" s="170">
        <f t="shared" si="157"/>
        <v>247</v>
      </c>
      <c r="Q1456" s="171">
        <f t="shared" si="158"/>
        <v>217</v>
      </c>
      <c r="R1456" s="171">
        <f t="shared" si="159"/>
        <v>28</v>
      </c>
      <c r="S1456" s="187">
        <f t="shared" si="160"/>
        <v>0.11428571428571428</v>
      </c>
      <c r="T1456" s="248"/>
    </row>
    <row r="1457" spans="1:20" x14ac:dyDescent="0.2">
      <c r="A1457" s="186" t="s">
        <v>430</v>
      </c>
      <c r="B1457" s="175" t="s">
        <v>539</v>
      </c>
      <c r="C1457" s="176" t="s">
        <v>228</v>
      </c>
      <c r="D1457" s="168">
        <v>0</v>
      </c>
      <c r="E1457" s="169">
        <v>0</v>
      </c>
      <c r="F1457" s="169">
        <v>0</v>
      </c>
      <c r="G1457" s="169">
        <v>0</v>
      </c>
      <c r="H1457" s="192" t="str">
        <f t="shared" si="154"/>
        <v/>
      </c>
      <c r="I1457" s="234">
        <v>87</v>
      </c>
      <c r="J1457" s="138">
        <v>85</v>
      </c>
      <c r="K1457" s="138">
        <v>3</v>
      </c>
      <c r="L1457" s="178">
        <f t="shared" si="155"/>
        <v>3.5294117647058823E-2</v>
      </c>
      <c r="M1457" s="235">
        <v>3</v>
      </c>
      <c r="N1457" s="138">
        <v>2</v>
      </c>
      <c r="O1457" s="195">
        <f t="shared" si="156"/>
        <v>2.2222222222222223E-2</v>
      </c>
      <c r="P1457" s="170">
        <f t="shared" si="157"/>
        <v>87</v>
      </c>
      <c r="Q1457" s="171">
        <f t="shared" si="158"/>
        <v>88</v>
      </c>
      <c r="R1457" s="171">
        <f t="shared" si="159"/>
        <v>2</v>
      </c>
      <c r="S1457" s="187">
        <f t="shared" si="160"/>
        <v>2.2222222222222223E-2</v>
      </c>
      <c r="T1457" s="248"/>
    </row>
    <row r="1458" spans="1:20" x14ac:dyDescent="0.2">
      <c r="A1458" s="186" t="s">
        <v>399</v>
      </c>
      <c r="B1458" s="175" t="s">
        <v>0</v>
      </c>
      <c r="C1458" s="176" t="s">
        <v>1</v>
      </c>
      <c r="D1458" s="168"/>
      <c r="E1458" s="169"/>
      <c r="F1458" s="169"/>
      <c r="G1458" s="169"/>
      <c r="H1458" s="192" t="str">
        <f t="shared" si="154"/>
        <v/>
      </c>
      <c r="I1458" s="234">
        <v>5</v>
      </c>
      <c r="J1458" s="138">
        <v>2</v>
      </c>
      <c r="K1458" s="138"/>
      <c r="L1458" s="178">
        <f t="shared" si="155"/>
        <v>0</v>
      </c>
      <c r="M1458" s="235">
        <v>3</v>
      </c>
      <c r="N1458" s="138"/>
      <c r="O1458" s="195">
        <f t="shared" si="156"/>
        <v>0</v>
      </c>
      <c r="P1458" s="170">
        <f t="shared" si="157"/>
        <v>5</v>
      </c>
      <c r="Q1458" s="171">
        <f t="shared" si="158"/>
        <v>5</v>
      </c>
      <c r="R1458" s="171" t="str">
        <f t="shared" si="159"/>
        <v/>
      </c>
      <c r="S1458" s="187" t="str">
        <f t="shared" si="160"/>
        <v/>
      </c>
      <c r="T1458" s="248"/>
    </row>
    <row r="1459" spans="1:20" x14ac:dyDescent="0.2">
      <c r="A1459" s="186" t="s">
        <v>399</v>
      </c>
      <c r="B1459" s="175" t="s">
        <v>8</v>
      </c>
      <c r="C1459" s="176" t="s">
        <v>9</v>
      </c>
      <c r="D1459" s="168"/>
      <c r="E1459" s="169"/>
      <c r="F1459" s="169"/>
      <c r="G1459" s="169"/>
      <c r="H1459" s="192" t="str">
        <f t="shared" si="154"/>
        <v/>
      </c>
      <c r="I1459" s="234">
        <v>29</v>
      </c>
      <c r="J1459" s="138">
        <v>26</v>
      </c>
      <c r="K1459" s="138">
        <v>16</v>
      </c>
      <c r="L1459" s="178">
        <f t="shared" si="155"/>
        <v>0.61538461538461542</v>
      </c>
      <c r="M1459" s="235">
        <v>0</v>
      </c>
      <c r="N1459" s="138">
        <v>1</v>
      </c>
      <c r="O1459" s="195">
        <f t="shared" si="156"/>
        <v>3.7037037037037035E-2</v>
      </c>
      <c r="P1459" s="170">
        <f t="shared" si="157"/>
        <v>29</v>
      </c>
      <c r="Q1459" s="171">
        <f t="shared" si="158"/>
        <v>26</v>
      </c>
      <c r="R1459" s="171">
        <f t="shared" si="159"/>
        <v>1</v>
      </c>
      <c r="S1459" s="187">
        <f t="shared" si="160"/>
        <v>3.7037037037037035E-2</v>
      </c>
      <c r="T1459" s="248"/>
    </row>
    <row r="1460" spans="1:20" x14ac:dyDescent="0.2">
      <c r="A1460" s="186" t="s">
        <v>399</v>
      </c>
      <c r="B1460" s="175" t="s">
        <v>11</v>
      </c>
      <c r="C1460" s="176" t="s">
        <v>12</v>
      </c>
      <c r="D1460" s="168"/>
      <c r="E1460" s="169"/>
      <c r="F1460" s="169"/>
      <c r="G1460" s="169"/>
      <c r="H1460" s="192" t="str">
        <f t="shared" si="154"/>
        <v/>
      </c>
      <c r="I1460" s="234">
        <v>1</v>
      </c>
      <c r="J1460" s="138"/>
      <c r="K1460" s="138"/>
      <c r="L1460" s="178" t="str">
        <f t="shared" si="155"/>
        <v/>
      </c>
      <c r="M1460" s="235">
        <v>1</v>
      </c>
      <c r="N1460" s="138"/>
      <c r="O1460" s="195">
        <f t="shared" si="156"/>
        <v>0</v>
      </c>
      <c r="P1460" s="170">
        <f t="shared" si="157"/>
        <v>1</v>
      </c>
      <c r="Q1460" s="171">
        <f t="shared" si="158"/>
        <v>1</v>
      </c>
      <c r="R1460" s="171" t="str">
        <f t="shared" si="159"/>
        <v/>
      </c>
      <c r="S1460" s="187" t="str">
        <f t="shared" si="160"/>
        <v/>
      </c>
      <c r="T1460" s="248"/>
    </row>
    <row r="1461" spans="1:20" ht="29" x14ac:dyDescent="0.2">
      <c r="A1461" s="186" t="s">
        <v>399</v>
      </c>
      <c r="B1461" s="175" t="s">
        <v>24</v>
      </c>
      <c r="C1461" s="176" t="s">
        <v>447</v>
      </c>
      <c r="D1461" s="168"/>
      <c r="E1461" s="169"/>
      <c r="F1461" s="169"/>
      <c r="G1461" s="169"/>
      <c r="H1461" s="192" t="str">
        <f t="shared" si="154"/>
        <v/>
      </c>
      <c r="I1461" s="234">
        <v>2</v>
      </c>
      <c r="J1461" s="138">
        <v>2</v>
      </c>
      <c r="K1461" s="138">
        <v>2</v>
      </c>
      <c r="L1461" s="178">
        <f t="shared" si="155"/>
        <v>1</v>
      </c>
      <c r="M1461" s="235"/>
      <c r="N1461" s="138"/>
      <c r="O1461" s="195">
        <f t="shared" si="156"/>
        <v>0</v>
      </c>
      <c r="P1461" s="170">
        <f t="shared" si="157"/>
        <v>2</v>
      </c>
      <c r="Q1461" s="171">
        <f t="shared" si="158"/>
        <v>2</v>
      </c>
      <c r="R1461" s="171" t="str">
        <f t="shared" si="159"/>
        <v/>
      </c>
      <c r="S1461" s="187" t="str">
        <f t="shared" si="160"/>
        <v/>
      </c>
      <c r="T1461" s="248"/>
    </row>
    <row r="1462" spans="1:20" ht="29" x14ac:dyDescent="0.2">
      <c r="A1462" s="186" t="s">
        <v>399</v>
      </c>
      <c r="B1462" s="175" t="s">
        <v>24</v>
      </c>
      <c r="C1462" s="176" t="s">
        <v>25</v>
      </c>
      <c r="D1462" s="168"/>
      <c r="E1462" s="169"/>
      <c r="F1462" s="169"/>
      <c r="G1462" s="169"/>
      <c r="H1462" s="192" t="str">
        <f t="shared" si="154"/>
        <v/>
      </c>
      <c r="I1462" s="234">
        <v>61</v>
      </c>
      <c r="J1462" s="138">
        <v>52</v>
      </c>
      <c r="K1462" s="138">
        <v>46</v>
      </c>
      <c r="L1462" s="178">
        <f t="shared" si="155"/>
        <v>0.88461538461538458</v>
      </c>
      <c r="M1462" s="235">
        <v>2</v>
      </c>
      <c r="N1462" s="138">
        <v>7</v>
      </c>
      <c r="O1462" s="195">
        <f t="shared" si="156"/>
        <v>0.11475409836065574</v>
      </c>
      <c r="P1462" s="170">
        <f t="shared" si="157"/>
        <v>61</v>
      </c>
      <c r="Q1462" s="171">
        <f t="shared" si="158"/>
        <v>54</v>
      </c>
      <c r="R1462" s="171">
        <f t="shared" si="159"/>
        <v>7</v>
      </c>
      <c r="S1462" s="187">
        <f t="shared" si="160"/>
        <v>0.11475409836065574</v>
      </c>
      <c r="T1462" s="248"/>
    </row>
    <row r="1463" spans="1:20" x14ac:dyDescent="0.2">
      <c r="A1463" s="186" t="s">
        <v>399</v>
      </c>
      <c r="B1463" s="175" t="s">
        <v>30</v>
      </c>
      <c r="C1463" s="176" t="s">
        <v>31</v>
      </c>
      <c r="D1463" s="168"/>
      <c r="E1463" s="169"/>
      <c r="F1463" s="169"/>
      <c r="G1463" s="169"/>
      <c r="H1463" s="192" t="str">
        <f t="shared" si="154"/>
        <v/>
      </c>
      <c r="I1463" s="234">
        <v>35</v>
      </c>
      <c r="J1463" s="138">
        <v>30</v>
      </c>
      <c r="K1463" s="138">
        <v>22</v>
      </c>
      <c r="L1463" s="178">
        <f t="shared" si="155"/>
        <v>0.73333333333333328</v>
      </c>
      <c r="M1463" s="235">
        <v>3</v>
      </c>
      <c r="N1463" s="138">
        <v>2</v>
      </c>
      <c r="O1463" s="195">
        <f t="shared" si="156"/>
        <v>5.7142857142857141E-2</v>
      </c>
      <c r="P1463" s="170">
        <f t="shared" si="157"/>
        <v>35</v>
      </c>
      <c r="Q1463" s="171">
        <f t="shared" si="158"/>
        <v>33</v>
      </c>
      <c r="R1463" s="171">
        <f t="shared" si="159"/>
        <v>2</v>
      </c>
      <c r="S1463" s="187">
        <f t="shared" si="160"/>
        <v>5.7142857142857141E-2</v>
      </c>
      <c r="T1463" s="248"/>
    </row>
    <row r="1464" spans="1:20" x14ac:dyDescent="0.2">
      <c r="A1464" s="186" t="s">
        <v>399</v>
      </c>
      <c r="B1464" s="175" t="s">
        <v>33</v>
      </c>
      <c r="C1464" s="176" t="s">
        <v>34</v>
      </c>
      <c r="D1464" s="168"/>
      <c r="E1464" s="169"/>
      <c r="F1464" s="169"/>
      <c r="G1464" s="169"/>
      <c r="H1464" s="192" t="str">
        <f t="shared" si="154"/>
        <v/>
      </c>
      <c r="I1464" s="234">
        <v>66</v>
      </c>
      <c r="J1464" s="138">
        <v>57</v>
      </c>
      <c r="K1464" s="138">
        <v>55</v>
      </c>
      <c r="L1464" s="178">
        <f t="shared" si="155"/>
        <v>0.96491228070175439</v>
      </c>
      <c r="M1464" s="235">
        <v>2</v>
      </c>
      <c r="N1464" s="138">
        <v>5</v>
      </c>
      <c r="O1464" s="195">
        <f t="shared" si="156"/>
        <v>7.8125E-2</v>
      </c>
      <c r="P1464" s="170">
        <f t="shared" si="157"/>
        <v>66</v>
      </c>
      <c r="Q1464" s="171">
        <f t="shared" si="158"/>
        <v>59</v>
      </c>
      <c r="R1464" s="171">
        <f t="shared" si="159"/>
        <v>5</v>
      </c>
      <c r="S1464" s="187">
        <f t="shared" si="160"/>
        <v>7.8125E-2</v>
      </c>
      <c r="T1464" s="248"/>
    </row>
    <row r="1465" spans="1:20" x14ac:dyDescent="0.2">
      <c r="A1465" s="186" t="s">
        <v>399</v>
      </c>
      <c r="B1465" s="175" t="s">
        <v>40</v>
      </c>
      <c r="C1465" s="176" t="s">
        <v>41</v>
      </c>
      <c r="D1465" s="168"/>
      <c r="E1465" s="169"/>
      <c r="F1465" s="169"/>
      <c r="G1465" s="169"/>
      <c r="H1465" s="192" t="str">
        <f t="shared" si="154"/>
        <v/>
      </c>
      <c r="I1465" s="234">
        <v>226</v>
      </c>
      <c r="J1465" s="138">
        <v>102</v>
      </c>
      <c r="K1465" s="138">
        <v>93</v>
      </c>
      <c r="L1465" s="178">
        <f t="shared" si="155"/>
        <v>0.91176470588235292</v>
      </c>
      <c r="M1465" s="235">
        <v>107</v>
      </c>
      <c r="N1465" s="138">
        <v>4</v>
      </c>
      <c r="O1465" s="195">
        <f t="shared" si="156"/>
        <v>1.8779342723004695E-2</v>
      </c>
      <c r="P1465" s="170">
        <f t="shared" si="157"/>
        <v>226</v>
      </c>
      <c r="Q1465" s="171">
        <f t="shared" si="158"/>
        <v>209</v>
      </c>
      <c r="R1465" s="171">
        <f t="shared" si="159"/>
        <v>4</v>
      </c>
      <c r="S1465" s="187">
        <f t="shared" si="160"/>
        <v>1.8779342723004695E-2</v>
      </c>
      <c r="T1465" s="248"/>
    </row>
    <row r="1466" spans="1:20" x14ac:dyDescent="0.2">
      <c r="A1466" s="186" t="s">
        <v>399</v>
      </c>
      <c r="B1466" s="175" t="s">
        <v>51</v>
      </c>
      <c r="C1466" s="176" t="s">
        <v>52</v>
      </c>
      <c r="D1466" s="168"/>
      <c r="E1466" s="169"/>
      <c r="F1466" s="169"/>
      <c r="G1466" s="169"/>
      <c r="H1466" s="192" t="str">
        <f t="shared" si="154"/>
        <v/>
      </c>
      <c r="I1466" s="234">
        <v>475</v>
      </c>
      <c r="J1466" s="138">
        <v>411</v>
      </c>
      <c r="K1466" s="138">
        <v>404</v>
      </c>
      <c r="L1466" s="178">
        <f t="shared" si="155"/>
        <v>0.98296836982968372</v>
      </c>
      <c r="M1466" s="235">
        <v>44</v>
      </c>
      <c r="N1466" s="138">
        <v>18</v>
      </c>
      <c r="O1466" s="195">
        <f t="shared" si="156"/>
        <v>3.8054968287526428E-2</v>
      </c>
      <c r="P1466" s="170">
        <f t="shared" si="157"/>
        <v>475</v>
      </c>
      <c r="Q1466" s="171">
        <f t="shared" si="158"/>
        <v>455</v>
      </c>
      <c r="R1466" s="171">
        <f t="shared" si="159"/>
        <v>18</v>
      </c>
      <c r="S1466" s="187">
        <f t="shared" si="160"/>
        <v>3.8054968287526428E-2</v>
      </c>
      <c r="T1466" s="248"/>
    </row>
    <row r="1467" spans="1:20" x14ac:dyDescent="0.2">
      <c r="A1467" s="186" t="s">
        <v>399</v>
      </c>
      <c r="B1467" s="175" t="s">
        <v>63</v>
      </c>
      <c r="C1467" s="176" t="s">
        <v>64</v>
      </c>
      <c r="D1467" s="168"/>
      <c r="E1467" s="169"/>
      <c r="F1467" s="169"/>
      <c r="G1467" s="169"/>
      <c r="H1467" s="192" t="str">
        <f t="shared" si="154"/>
        <v/>
      </c>
      <c r="I1467" s="234">
        <v>512</v>
      </c>
      <c r="J1467" s="138">
        <v>479</v>
      </c>
      <c r="K1467" s="138">
        <v>144</v>
      </c>
      <c r="L1467" s="178">
        <f t="shared" si="155"/>
        <v>0.30062630480167013</v>
      </c>
      <c r="M1467" s="235">
        <v>0</v>
      </c>
      <c r="N1467" s="138">
        <v>34</v>
      </c>
      <c r="O1467" s="195">
        <f t="shared" si="156"/>
        <v>6.6276803118908378E-2</v>
      </c>
      <c r="P1467" s="170">
        <f t="shared" si="157"/>
        <v>512</v>
      </c>
      <c r="Q1467" s="171">
        <f t="shared" si="158"/>
        <v>479</v>
      </c>
      <c r="R1467" s="171">
        <f t="shared" si="159"/>
        <v>34</v>
      </c>
      <c r="S1467" s="187">
        <f t="shared" si="160"/>
        <v>6.6276803118908378E-2</v>
      </c>
      <c r="T1467" s="248"/>
    </row>
    <row r="1468" spans="1:20" x14ac:dyDescent="0.2">
      <c r="A1468" s="186" t="s">
        <v>399</v>
      </c>
      <c r="B1468" s="175" t="s">
        <v>90</v>
      </c>
      <c r="C1468" s="176" t="s">
        <v>91</v>
      </c>
      <c r="D1468" s="168"/>
      <c r="E1468" s="169"/>
      <c r="F1468" s="169"/>
      <c r="G1468" s="169"/>
      <c r="H1468" s="192" t="str">
        <f t="shared" si="154"/>
        <v/>
      </c>
      <c r="I1468" s="234">
        <v>2732</v>
      </c>
      <c r="J1468" s="138">
        <v>1493</v>
      </c>
      <c r="K1468" s="138">
        <v>1438</v>
      </c>
      <c r="L1468" s="178">
        <f t="shared" si="155"/>
        <v>0.96316141995981241</v>
      </c>
      <c r="M1468" s="235">
        <v>1</v>
      </c>
      <c r="N1468" s="138">
        <v>1199</v>
      </c>
      <c r="O1468" s="195">
        <f t="shared" si="156"/>
        <v>0.44522836984775344</v>
      </c>
      <c r="P1468" s="170">
        <f t="shared" si="157"/>
        <v>2732</v>
      </c>
      <c r="Q1468" s="171">
        <f t="shared" si="158"/>
        <v>1494</v>
      </c>
      <c r="R1468" s="171">
        <f t="shared" si="159"/>
        <v>1199</v>
      </c>
      <c r="S1468" s="187">
        <f t="shared" si="160"/>
        <v>0.44522836984775344</v>
      </c>
      <c r="T1468" s="248"/>
    </row>
    <row r="1469" spans="1:20" x14ac:dyDescent="0.2">
      <c r="A1469" s="186" t="s">
        <v>399</v>
      </c>
      <c r="B1469" s="175" t="s">
        <v>532</v>
      </c>
      <c r="C1469" s="176" t="s">
        <v>98</v>
      </c>
      <c r="D1469" s="168"/>
      <c r="E1469" s="169"/>
      <c r="F1469" s="169"/>
      <c r="G1469" s="169"/>
      <c r="H1469" s="192" t="str">
        <f t="shared" si="154"/>
        <v/>
      </c>
      <c r="I1469" s="234">
        <v>493</v>
      </c>
      <c r="J1469" s="138">
        <v>406</v>
      </c>
      <c r="K1469" s="138">
        <v>153</v>
      </c>
      <c r="L1469" s="178">
        <f t="shared" si="155"/>
        <v>0.37684729064039407</v>
      </c>
      <c r="M1469" s="235">
        <v>1</v>
      </c>
      <c r="N1469" s="138">
        <v>24</v>
      </c>
      <c r="O1469" s="195">
        <f t="shared" si="156"/>
        <v>5.5684454756380508E-2</v>
      </c>
      <c r="P1469" s="170">
        <f t="shared" si="157"/>
        <v>493</v>
      </c>
      <c r="Q1469" s="171">
        <f t="shared" si="158"/>
        <v>407</v>
      </c>
      <c r="R1469" s="171">
        <f t="shared" si="159"/>
        <v>24</v>
      </c>
      <c r="S1469" s="187">
        <f t="shared" si="160"/>
        <v>5.5684454756380508E-2</v>
      </c>
      <c r="T1469" s="248"/>
    </row>
    <row r="1470" spans="1:20" x14ac:dyDescent="0.2">
      <c r="A1470" s="186" t="s">
        <v>399</v>
      </c>
      <c r="B1470" s="175" t="s">
        <v>103</v>
      </c>
      <c r="C1470" s="176" t="s">
        <v>104</v>
      </c>
      <c r="D1470" s="168"/>
      <c r="E1470" s="169"/>
      <c r="F1470" s="169"/>
      <c r="G1470" s="169"/>
      <c r="H1470" s="192" t="str">
        <f t="shared" si="154"/>
        <v/>
      </c>
      <c r="I1470" s="234">
        <v>75</v>
      </c>
      <c r="J1470" s="138">
        <v>63</v>
      </c>
      <c r="K1470" s="138">
        <v>57</v>
      </c>
      <c r="L1470" s="178">
        <f t="shared" si="155"/>
        <v>0.90476190476190477</v>
      </c>
      <c r="M1470" s="235">
        <v>2</v>
      </c>
      <c r="N1470" s="138">
        <v>3</v>
      </c>
      <c r="O1470" s="195">
        <f t="shared" si="156"/>
        <v>4.4117647058823532E-2</v>
      </c>
      <c r="P1470" s="170">
        <f t="shared" si="157"/>
        <v>75</v>
      </c>
      <c r="Q1470" s="171">
        <f t="shared" si="158"/>
        <v>65</v>
      </c>
      <c r="R1470" s="171">
        <f t="shared" si="159"/>
        <v>3</v>
      </c>
      <c r="S1470" s="187">
        <f t="shared" si="160"/>
        <v>4.4117647058823532E-2</v>
      </c>
      <c r="T1470" s="248"/>
    </row>
    <row r="1471" spans="1:20" x14ac:dyDescent="0.2">
      <c r="A1471" s="186" t="s">
        <v>399</v>
      </c>
      <c r="B1471" s="175" t="s">
        <v>108</v>
      </c>
      <c r="C1471" s="176" t="s">
        <v>109</v>
      </c>
      <c r="D1471" s="168"/>
      <c r="E1471" s="169"/>
      <c r="F1471" s="169"/>
      <c r="G1471" s="169"/>
      <c r="H1471" s="192" t="str">
        <f t="shared" si="154"/>
        <v/>
      </c>
      <c r="I1471" s="234">
        <v>19</v>
      </c>
      <c r="J1471" s="138">
        <v>16</v>
      </c>
      <c r="K1471" s="138">
        <v>5</v>
      </c>
      <c r="L1471" s="178">
        <f t="shared" si="155"/>
        <v>0.3125</v>
      </c>
      <c r="M1471" s="235">
        <v>1</v>
      </c>
      <c r="N1471" s="138"/>
      <c r="O1471" s="195">
        <f t="shared" si="156"/>
        <v>0</v>
      </c>
      <c r="P1471" s="170">
        <f t="shared" si="157"/>
        <v>19</v>
      </c>
      <c r="Q1471" s="171">
        <f t="shared" si="158"/>
        <v>17</v>
      </c>
      <c r="R1471" s="171" t="str">
        <f t="shared" si="159"/>
        <v/>
      </c>
      <c r="S1471" s="187" t="str">
        <f t="shared" si="160"/>
        <v/>
      </c>
      <c r="T1471" s="248"/>
    </row>
    <row r="1472" spans="1:20" x14ac:dyDescent="0.2">
      <c r="A1472" s="186" t="s">
        <v>399</v>
      </c>
      <c r="B1472" s="175" t="s">
        <v>117</v>
      </c>
      <c r="C1472" s="176" t="s">
        <v>118</v>
      </c>
      <c r="D1472" s="168"/>
      <c r="E1472" s="169"/>
      <c r="F1472" s="169"/>
      <c r="G1472" s="169"/>
      <c r="H1472" s="192" t="str">
        <f t="shared" si="154"/>
        <v/>
      </c>
      <c r="I1472" s="234">
        <v>4498</v>
      </c>
      <c r="J1472" s="138">
        <v>14</v>
      </c>
      <c r="K1472" s="138">
        <v>14</v>
      </c>
      <c r="L1472" s="178">
        <f t="shared" si="155"/>
        <v>1</v>
      </c>
      <c r="M1472" s="235">
        <v>3868</v>
      </c>
      <c r="N1472" s="138">
        <v>444</v>
      </c>
      <c r="O1472" s="195">
        <f t="shared" si="156"/>
        <v>0.10263522884882108</v>
      </c>
      <c r="P1472" s="170">
        <f t="shared" si="157"/>
        <v>4498</v>
      </c>
      <c r="Q1472" s="171">
        <f t="shared" si="158"/>
        <v>3882</v>
      </c>
      <c r="R1472" s="171">
        <f t="shared" si="159"/>
        <v>444</v>
      </c>
      <c r="S1472" s="187">
        <f t="shared" si="160"/>
        <v>0.10263522884882108</v>
      </c>
      <c r="T1472" s="248"/>
    </row>
    <row r="1473" spans="1:20" x14ac:dyDescent="0.2">
      <c r="A1473" s="186" t="s">
        <v>399</v>
      </c>
      <c r="B1473" s="175" t="s">
        <v>375</v>
      </c>
      <c r="C1473" s="176" t="s">
        <v>376</v>
      </c>
      <c r="D1473" s="168"/>
      <c r="E1473" s="169"/>
      <c r="F1473" s="169"/>
      <c r="G1473" s="169"/>
      <c r="H1473" s="192" t="str">
        <f t="shared" si="154"/>
        <v/>
      </c>
      <c r="I1473" s="234">
        <v>946</v>
      </c>
      <c r="J1473" s="138">
        <v>903</v>
      </c>
      <c r="K1473" s="138">
        <v>746</v>
      </c>
      <c r="L1473" s="178">
        <f t="shared" si="155"/>
        <v>0.82613510520487266</v>
      </c>
      <c r="M1473" s="235">
        <v>12</v>
      </c>
      <c r="N1473" s="138">
        <v>25</v>
      </c>
      <c r="O1473" s="195">
        <f t="shared" si="156"/>
        <v>2.6595744680851064E-2</v>
      </c>
      <c r="P1473" s="170">
        <f t="shared" si="157"/>
        <v>946</v>
      </c>
      <c r="Q1473" s="171">
        <f t="shared" si="158"/>
        <v>915</v>
      </c>
      <c r="R1473" s="171">
        <f t="shared" si="159"/>
        <v>25</v>
      </c>
      <c r="S1473" s="187">
        <f t="shared" si="160"/>
        <v>2.6595744680851064E-2</v>
      </c>
      <c r="T1473" s="248"/>
    </row>
    <row r="1474" spans="1:20" x14ac:dyDescent="0.2">
      <c r="A1474" s="186" t="s">
        <v>399</v>
      </c>
      <c r="B1474" s="175" t="s">
        <v>548</v>
      </c>
      <c r="C1474" s="176" t="s">
        <v>71</v>
      </c>
      <c r="D1474" s="168"/>
      <c r="E1474" s="169"/>
      <c r="F1474" s="169"/>
      <c r="G1474" s="169"/>
      <c r="H1474" s="192" t="str">
        <f t="shared" ref="H1474:H1537" si="161">IF((E1474+G1474)&lt;&gt;0,G1474/(E1474+G1474),"")</f>
        <v/>
      </c>
      <c r="I1474" s="234">
        <v>20</v>
      </c>
      <c r="J1474" s="138">
        <v>14</v>
      </c>
      <c r="K1474" s="138">
        <v>14</v>
      </c>
      <c r="L1474" s="178">
        <f t="shared" ref="L1474:L1537" si="162">IF(J1474&lt;&gt;0,K1474/J1474,"")</f>
        <v>1</v>
      </c>
      <c r="M1474" s="235">
        <v>3</v>
      </c>
      <c r="N1474" s="138">
        <v>1</v>
      </c>
      <c r="O1474" s="195">
        <f t="shared" ref="O1474:O1537" si="163">IF((J1474+M1474+N1474)&lt;&gt;0,N1474/(J1474+M1474+N1474),"")</f>
        <v>5.5555555555555552E-2</v>
      </c>
      <c r="P1474" s="170">
        <f t="shared" ref="P1474:P1537" si="164">IF(SUM(D1474,I1474)&gt;0,SUM(D1474,I1474),"")</f>
        <v>20</v>
      </c>
      <c r="Q1474" s="171">
        <f t="shared" ref="Q1474:Q1537" si="165">IF(SUM(E1474,J1474, M1474)&gt;0,SUM(E1474,J1474, M1474),"")</f>
        <v>17</v>
      </c>
      <c r="R1474" s="171">
        <f t="shared" ref="R1474:R1537" si="166">IF(SUM(G1474,N1474)&gt;0,SUM(G1474,N1474),"")</f>
        <v>1</v>
      </c>
      <c r="S1474" s="187">
        <f t="shared" ref="S1474:S1537" si="167">IFERROR(IF((Q1474+R1474)&lt;&gt;0,R1474/(Q1474+R1474),""),"")</f>
        <v>5.5555555555555552E-2</v>
      </c>
      <c r="T1474" s="248"/>
    </row>
    <row r="1475" spans="1:20" x14ac:dyDescent="0.2">
      <c r="A1475" s="186" t="s">
        <v>399</v>
      </c>
      <c r="B1475" s="175" t="s">
        <v>160</v>
      </c>
      <c r="C1475" s="176" t="s">
        <v>246</v>
      </c>
      <c r="D1475" s="168"/>
      <c r="E1475" s="169"/>
      <c r="F1475" s="169"/>
      <c r="G1475" s="169"/>
      <c r="H1475" s="192" t="str">
        <f t="shared" si="161"/>
        <v/>
      </c>
      <c r="I1475" s="234">
        <v>3</v>
      </c>
      <c r="J1475" s="138">
        <v>2</v>
      </c>
      <c r="K1475" s="138">
        <v>2</v>
      </c>
      <c r="L1475" s="178">
        <f t="shared" si="162"/>
        <v>1</v>
      </c>
      <c r="M1475" s="235"/>
      <c r="N1475" s="138"/>
      <c r="O1475" s="195">
        <f t="shared" si="163"/>
        <v>0</v>
      </c>
      <c r="P1475" s="170">
        <f t="shared" si="164"/>
        <v>3</v>
      </c>
      <c r="Q1475" s="171">
        <f t="shared" si="165"/>
        <v>2</v>
      </c>
      <c r="R1475" s="171" t="str">
        <f t="shared" si="166"/>
        <v/>
      </c>
      <c r="S1475" s="187" t="str">
        <f t="shared" si="167"/>
        <v/>
      </c>
      <c r="T1475" s="248"/>
    </row>
    <row r="1476" spans="1:20" ht="29" x14ac:dyDescent="0.2">
      <c r="A1476" s="186" t="s">
        <v>399</v>
      </c>
      <c r="B1476" s="175" t="s">
        <v>166</v>
      </c>
      <c r="C1476" s="176" t="s">
        <v>168</v>
      </c>
      <c r="D1476" s="168"/>
      <c r="E1476" s="169"/>
      <c r="F1476" s="169"/>
      <c r="G1476" s="169"/>
      <c r="H1476" s="192" t="str">
        <f t="shared" si="161"/>
        <v/>
      </c>
      <c r="I1476" s="234">
        <v>3294</v>
      </c>
      <c r="J1476" s="138">
        <v>2361</v>
      </c>
      <c r="K1476" s="138">
        <v>1799</v>
      </c>
      <c r="L1476" s="178">
        <f t="shared" si="162"/>
        <v>0.7619652689538331</v>
      </c>
      <c r="M1476" s="235"/>
      <c r="N1476" s="138">
        <v>684</v>
      </c>
      <c r="O1476" s="195">
        <f t="shared" si="163"/>
        <v>0.22463054187192119</v>
      </c>
      <c r="P1476" s="170">
        <f t="shared" si="164"/>
        <v>3294</v>
      </c>
      <c r="Q1476" s="171">
        <f t="shared" si="165"/>
        <v>2361</v>
      </c>
      <c r="R1476" s="171">
        <f t="shared" si="166"/>
        <v>684</v>
      </c>
      <c r="S1476" s="187">
        <f t="shared" si="167"/>
        <v>0.22463054187192119</v>
      </c>
      <c r="T1476" s="248"/>
    </row>
    <row r="1477" spans="1:20" x14ac:dyDescent="0.2">
      <c r="A1477" s="186" t="s">
        <v>399</v>
      </c>
      <c r="B1477" s="175" t="s">
        <v>176</v>
      </c>
      <c r="C1477" s="176" t="s">
        <v>487</v>
      </c>
      <c r="D1477" s="168"/>
      <c r="E1477" s="169"/>
      <c r="F1477" s="169"/>
      <c r="G1477" s="169"/>
      <c r="H1477" s="192" t="str">
        <f t="shared" si="161"/>
        <v/>
      </c>
      <c r="I1477" s="234">
        <v>610</v>
      </c>
      <c r="J1477" s="138">
        <v>567</v>
      </c>
      <c r="K1477" s="138">
        <v>312</v>
      </c>
      <c r="L1477" s="178">
        <f t="shared" si="162"/>
        <v>0.55026455026455023</v>
      </c>
      <c r="M1477" s="235">
        <v>8</v>
      </c>
      <c r="N1477" s="138">
        <v>18</v>
      </c>
      <c r="O1477" s="195">
        <f t="shared" si="163"/>
        <v>3.0354131534569982E-2</v>
      </c>
      <c r="P1477" s="170">
        <f t="shared" si="164"/>
        <v>610</v>
      </c>
      <c r="Q1477" s="171">
        <f t="shared" si="165"/>
        <v>575</v>
      </c>
      <c r="R1477" s="171">
        <f t="shared" si="166"/>
        <v>18</v>
      </c>
      <c r="S1477" s="187">
        <f t="shared" si="167"/>
        <v>3.0354131534569982E-2</v>
      </c>
      <c r="T1477" s="248"/>
    </row>
    <row r="1478" spans="1:20" x14ac:dyDescent="0.2">
      <c r="A1478" s="186" t="s">
        <v>399</v>
      </c>
      <c r="B1478" s="175" t="s">
        <v>550</v>
      </c>
      <c r="C1478" s="176" t="s">
        <v>202</v>
      </c>
      <c r="D1478" s="168"/>
      <c r="E1478" s="169"/>
      <c r="F1478" s="169"/>
      <c r="G1478" s="169"/>
      <c r="H1478" s="192" t="str">
        <f t="shared" si="161"/>
        <v/>
      </c>
      <c r="I1478" s="234">
        <v>2616</v>
      </c>
      <c r="J1478" s="138">
        <v>2148</v>
      </c>
      <c r="K1478" s="138">
        <v>2146</v>
      </c>
      <c r="L1478" s="178">
        <f t="shared" si="162"/>
        <v>0.9990689013035382</v>
      </c>
      <c r="M1478" s="235">
        <v>6</v>
      </c>
      <c r="N1478" s="138">
        <v>389</v>
      </c>
      <c r="O1478" s="195">
        <f t="shared" si="163"/>
        <v>0.15296893432953204</v>
      </c>
      <c r="P1478" s="170">
        <f t="shared" si="164"/>
        <v>2616</v>
      </c>
      <c r="Q1478" s="171">
        <f t="shared" si="165"/>
        <v>2154</v>
      </c>
      <c r="R1478" s="171">
        <f t="shared" si="166"/>
        <v>389</v>
      </c>
      <c r="S1478" s="187">
        <f t="shared" si="167"/>
        <v>0.15296893432953204</v>
      </c>
      <c r="T1478" s="248"/>
    </row>
    <row r="1479" spans="1:20" x14ac:dyDescent="0.2">
      <c r="A1479" s="186" t="s">
        <v>399</v>
      </c>
      <c r="B1479" s="175" t="s">
        <v>206</v>
      </c>
      <c r="C1479" s="176" t="s">
        <v>484</v>
      </c>
      <c r="D1479" s="168"/>
      <c r="E1479" s="169"/>
      <c r="F1479" s="169"/>
      <c r="G1479" s="169"/>
      <c r="H1479" s="192" t="str">
        <f t="shared" si="161"/>
        <v/>
      </c>
      <c r="I1479" s="234">
        <v>1</v>
      </c>
      <c r="J1479" s="138">
        <v>1</v>
      </c>
      <c r="K1479" s="138">
        <v>1</v>
      </c>
      <c r="L1479" s="178">
        <f t="shared" si="162"/>
        <v>1</v>
      </c>
      <c r="M1479" s="235"/>
      <c r="N1479" s="138"/>
      <c r="O1479" s="195">
        <f t="shared" si="163"/>
        <v>0</v>
      </c>
      <c r="P1479" s="170">
        <f t="shared" si="164"/>
        <v>1</v>
      </c>
      <c r="Q1479" s="171">
        <f t="shared" si="165"/>
        <v>1</v>
      </c>
      <c r="R1479" s="171" t="str">
        <f t="shared" si="166"/>
        <v/>
      </c>
      <c r="S1479" s="187" t="str">
        <f t="shared" si="167"/>
        <v/>
      </c>
      <c r="T1479" s="248"/>
    </row>
    <row r="1480" spans="1:20" x14ac:dyDescent="0.2">
      <c r="A1480" s="186" t="s">
        <v>399</v>
      </c>
      <c r="B1480" s="175" t="s">
        <v>212</v>
      </c>
      <c r="C1480" s="176" t="s">
        <v>214</v>
      </c>
      <c r="D1480" s="168"/>
      <c r="E1480" s="169"/>
      <c r="F1480" s="169"/>
      <c r="G1480" s="169"/>
      <c r="H1480" s="192" t="str">
        <f t="shared" si="161"/>
        <v/>
      </c>
      <c r="I1480" s="234">
        <v>719</v>
      </c>
      <c r="J1480" s="138">
        <v>518</v>
      </c>
      <c r="K1480" s="138">
        <v>468</v>
      </c>
      <c r="L1480" s="178">
        <f t="shared" si="162"/>
        <v>0.90347490347490345</v>
      </c>
      <c r="M1480" s="235">
        <v>16</v>
      </c>
      <c r="N1480" s="138">
        <v>162</v>
      </c>
      <c r="O1480" s="195">
        <f t="shared" si="163"/>
        <v>0.23275862068965517</v>
      </c>
      <c r="P1480" s="170">
        <f t="shared" si="164"/>
        <v>719</v>
      </c>
      <c r="Q1480" s="171">
        <f t="shared" si="165"/>
        <v>534</v>
      </c>
      <c r="R1480" s="171">
        <f t="shared" si="166"/>
        <v>162</v>
      </c>
      <c r="S1480" s="187">
        <f t="shared" si="167"/>
        <v>0.23275862068965517</v>
      </c>
      <c r="T1480" s="248"/>
    </row>
    <row r="1481" spans="1:20" x14ac:dyDescent="0.2">
      <c r="A1481" s="186" t="s">
        <v>399</v>
      </c>
      <c r="B1481" s="175" t="s">
        <v>217</v>
      </c>
      <c r="C1481" s="176" t="s">
        <v>400</v>
      </c>
      <c r="D1481" s="168"/>
      <c r="E1481" s="169"/>
      <c r="F1481" s="169"/>
      <c r="G1481" s="169"/>
      <c r="H1481" s="192" t="str">
        <f t="shared" si="161"/>
        <v/>
      </c>
      <c r="I1481" s="234">
        <v>25</v>
      </c>
      <c r="J1481" s="138">
        <v>24</v>
      </c>
      <c r="K1481" s="138">
        <v>4</v>
      </c>
      <c r="L1481" s="178">
        <f t="shared" si="162"/>
        <v>0.16666666666666666</v>
      </c>
      <c r="M1481" s="235"/>
      <c r="N1481" s="138"/>
      <c r="O1481" s="195">
        <f t="shared" si="163"/>
        <v>0</v>
      </c>
      <c r="P1481" s="170">
        <f t="shared" si="164"/>
        <v>25</v>
      </c>
      <c r="Q1481" s="171">
        <f t="shared" si="165"/>
        <v>24</v>
      </c>
      <c r="R1481" s="171" t="str">
        <f t="shared" si="166"/>
        <v/>
      </c>
      <c r="S1481" s="187" t="str">
        <f t="shared" si="167"/>
        <v/>
      </c>
      <c r="T1481" s="248"/>
    </row>
    <row r="1482" spans="1:20" x14ac:dyDescent="0.2">
      <c r="A1482" s="186" t="s">
        <v>399</v>
      </c>
      <c r="B1482" s="175" t="s">
        <v>217</v>
      </c>
      <c r="C1482" s="176" t="s">
        <v>223</v>
      </c>
      <c r="D1482" s="168"/>
      <c r="E1482" s="169"/>
      <c r="F1482" s="169"/>
      <c r="G1482" s="169"/>
      <c r="H1482" s="192" t="str">
        <f t="shared" si="161"/>
        <v/>
      </c>
      <c r="I1482" s="234">
        <v>217</v>
      </c>
      <c r="J1482" s="138">
        <v>141</v>
      </c>
      <c r="K1482" s="138">
        <v>85</v>
      </c>
      <c r="L1482" s="178">
        <f t="shared" si="162"/>
        <v>0.6028368794326241</v>
      </c>
      <c r="M1482" s="235">
        <v>3</v>
      </c>
      <c r="N1482" s="138">
        <v>65</v>
      </c>
      <c r="O1482" s="195">
        <f t="shared" si="163"/>
        <v>0.31100478468899523</v>
      </c>
      <c r="P1482" s="170">
        <f t="shared" si="164"/>
        <v>217</v>
      </c>
      <c r="Q1482" s="171">
        <f t="shared" si="165"/>
        <v>144</v>
      </c>
      <c r="R1482" s="171">
        <f t="shared" si="166"/>
        <v>65</v>
      </c>
      <c r="S1482" s="187">
        <f t="shared" si="167"/>
        <v>0.31100478468899523</v>
      </c>
      <c r="T1482" s="248"/>
    </row>
    <row r="1483" spans="1:20" x14ac:dyDescent="0.2">
      <c r="A1483" s="186" t="s">
        <v>386</v>
      </c>
      <c r="B1483" s="175" t="s">
        <v>0</v>
      </c>
      <c r="C1483" s="176" t="s">
        <v>1</v>
      </c>
      <c r="D1483" s="168"/>
      <c r="E1483" s="169"/>
      <c r="F1483" s="169"/>
      <c r="G1483" s="169"/>
      <c r="H1483" s="192" t="str">
        <f t="shared" si="161"/>
        <v/>
      </c>
      <c r="I1483" s="197">
        <v>87</v>
      </c>
      <c r="J1483" s="27">
        <v>84</v>
      </c>
      <c r="K1483" s="27">
        <v>20</v>
      </c>
      <c r="L1483" s="178">
        <f t="shared" si="162"/>
        <v>0.23809523809523808</v>
      </c>
      <c r="M1483" s="27">
        <v>2</v>
      </c>
      <c r="N1483" s="27">
        <v>3</v>
      </c>
      <c r="O1483" s="195">
        <f t="shared" si="163"/>
        <v>3.3707865168539325E-2</v>
      </c>
      <c r="P1483" s="170">
        <f t="shared" si="164"/>
        <v>87</v>
      </c>
      <c r="Q1483" s="171">
        <f t="shared" si="165"/>
        <v>86</v>
      </c>
      <c r="R1483" s="171">
        <f t="shared" si="166"/>
        <v>3</v>
      </c>
      <c r="S1483" s="187">
        <f t="shared" si="167"/>
        <v>3.3707865168539325E-2</v>
      </c>
      <c r="T1483" s="248"/>
    </row>
    <row r="1484" spans="1:20" x14ac:dyDescent="0.2">
      <c r="A1484" s="186" t="s">
        <v>386</v>
      </c>
      <c r="B1484" s="175" t="s">
        <v>2</v>
      </c>
      <c r="C1484" s="176" t="s">
        <v>3</v>
      </c>
      <c r="D1484" s="168"/>
      <c r="E1484" s="169"/>
      <c r="F1484" s="169"/>
      <c r="G1484" s="169"/>
      <c r="H1484" s="192" t="str">
        <f t="shared" si="161"/>
        <v/>
      </c>
      <c r="I1484" s="197">
        <v>61489</v>
      </c>
      <c r="J1484" s="27">
        <v>34039</v>
      </c>
      <c r="K1484" s="27">
        <v>15245</v>
      </c>
      <c r="L1484" s="178">
        <f t="shared" si="162"/>
        <v>0.44786862128734689</v>
      </c>
      <c r="M1484" s="27">
        <v>12</v>
      </c>
      <c r="N1484" s="27">
        <v>23816</v>
      </c>
      <c r="O1484" s="195">
        <f t="shared" si="163"/>
        <v>0.41156444951353965</v>
      </c>
      <c r="P1484" s="170">
        <f t="shared" si="164"/>
        <v>61489</v>
      </c>
      <c r="Q1484" s="171">
        <f t="shared" si="165"/>
        <v>34051</v>
      </c>
      <c r="R1484" s="171">
        <f t="shared" si="166"/>
        <v>23816</v>
      </c>
      <c r="S1484" s="187">
        <f t="shared" si="167"/>
        <v>0.41156444951353965</v>
      </c>
      <c r="T1484" s="248"/>
    </row>
    <row r="1485" spans="1:20" x14ac:dyDescent="0.2">
      <c r="A1485" s="186" t="s">
        <v>386</v>
      </c>
      <c r="B1485" s="175" t="s">
        <v>2</v>
      </c>
      <c r="C1485" s="176" t="s">
        <v>252</v>
      </c>
      <c r="D1485" s="168"/>
      <c r="E1485" s="169"/>
      <c r="F1485" s="169"/>
      <c r="G1485" s="169"/>
      <c r="H1485" s="192" t="str">
        <f t="shared" si="161"/>
        <v/>
      </c>
      <c r="I1485" s="197">
        <v>41167</v>
      </c>
      <c r="J1485" s="27">
        <v>22440</v>
      </c>
      <c r="K1485" s="27">
        <v>10858</v>
      </c>
      <c r="L1485" s="178">
        <f t="shared" si="162"/>
        <v>0.48386809269162212</v>
      </c>
      <c r="M1485" s="27">
        <v>981</v>
      </c>
      <c r="N1485" s="27">
        <v>16128</v>
      </c>
      <c r="O1485" s="195">
        <f t="shared" si="163"/>
        <v>0.40779792156565275</v>
      </c>
      <c r="P1485" s="170">
        <f t="shared" si="164"/>
        <v>41167</v>
      </c>
      <c r="Q1485" s="171">
        <f t="shared" si="165"/>
        <v>23421</v>
      </c>
      <c r="R1485" s="171">
        <f t="shared" si="166"/>
        <v>16128</v>
      </c>
      <c r="S1485" s="187">
        <f t="shared" si="167"/>
        <v>0.40779792156565275</v>
      </c>
      <c r="T1485" s="248"/>
    </row>
    <row r="1486" spans="1:20" ht="29" x14ac:dyDescent="0.2">
      <c r="A1486" s="186" t="s">
        <v>386</v>
      </c>
      <c r="B1486" s="175" t="s">
        <v>236</v>
      </c>
      <c r="C1486" s="176" t="s">
        <v>253</v>
      </c>
      <c r="D1486" s="168"/>
      <c r="E1486" s="169"/>
      <c r="F1486" s="169"/>
      <c r="G1486" s="169"/>
      <c r="H1486" s="192" t="str">
        <f t="shared" si="161"/>
        <v/>
      </c>
      <c r="I1486" s="197">
        <v>207</v>
      </c>
      <c r="J1486" s="27">
        <v>197</v>
      </c>
      <c r="K1486" s="27">
        <v>108</v>
      </c>
      <c r="L1486" s="178">
        <f t="shared" si="162"/>
        <v>0.54822335025380708</v>
      </c>
      <c r="M1486" s="27"/>
      <c r="N1486" s="27">
        <v>1</v>
      </c>
      <c r="O1486" s="195">
        <f t="shared" si="163"/>
        <v>5.0505050505050509E-3</v>
      </c>
      <c r="P1486" s="170">
        <f t="shared" si="164"/>
        <v>207</v>
      </c>
      <c r="Q1486" s="171">
        <f t="shared" si="165"/>
        <v>197</v>
      </c>
      <c r="R1486" s="171">
        <f t="shared" si="166"/>
        <v>1</v>
      </c>
      <c r="S1486" s="187">
        <f t="shared" si="167"/>
        <v>5.0505050505050509E-3</v>
      </c>
      <c r="T1486" s="248"/>
    </row>
    <row r="1487" spans="1:20" x14ac:dyDescent="0.2">
      <c r="A1487" s="186" t="s">
        <v>386</v>
      </c>
      <c r="B1487" s="175" t="s">
        <v>4</v>
      </c>
      <c r="C1487" s="176" t="s">
        <v>5</v>
      </c>
      <c r="D1487" s="168">
        <v>14</v>
      </c>
      <c r="E1487" s="169">
        <v>10</v>
      </c>
      <c r="F1487" s="169"/>
      <c r="G1487" s="169">
        <v>2</v>
      </c>
      <c r="H1487" s="192">
        <f t="shared" si="161"/>
        <v>0.16666666666666666</v>
      </c>
      <c r="I1487" s="197">
        <v>4071</v>
      </c>
      <c r="J1487" s="27">
        <v>2160</v>
      </c>
      <c r="K1487" s="27">
        <v>148</v>
      </c>
      <c r="L1487" s="178">
        <f t="shared" si="162"/>
        <v>6.851851851851852E-2</v>
      </c>
      <c r="M1487" s="27"/>
      <c r="N1487" s="27">
        <v>1575</v>
      </c>
      <c r="O1487" s="195">
        <f t="shared" si="163"/>
        <v>0.42168674698795183</v>
      </c>
      <c r="P1487" s="170">
        <f t="shared" si="164"/>
        <v>4085</v>
      </c>
      <c r="Q1487" s="171">
        <f t="shared" si="165"/>
        <v>2170</v>
      </c>
      <c r="R1487" s="171">
        <f t="shared" si="166"/>
        <v>1577</v>
      </c>
      <c r="S1487" s="187">
        <f t="shared" si="167"/>
        <v>0.42087002935681878</v>
      </c>
      <c r="T1487" s="248"/>
    </row>
    <row r="1488" spans="1:20" x14ac:dyDescent="0.2">
      <c r="A1488" s="186" t="s">
        <v>386</v>
      </c>
      <c r="B1488" s="175" t="s">
        <v>6</v>
      </c>
      <c r="C1488" s="176" t="s">
        <v>254</v>
      </c>
      <c r="D1488" s="168"/>
      <c r="E1488" s="169"/>
      <c r="F1488" s="169"/>
      <c r="G1488" s="169"/>
      <c r="H1488" s="192" t="str">
        <f t="shared" si="161"/>
        <v/>
      </c>
      <c r="I1488" s="197">
        <v>11</v>
      </c>
      <c r="J1488" s="27">
        <v>10</v>
      </c>
      <c r="K1488" s="27"/>
      <c r="L1488" s="178">
        <f t="shared" si="162"/>
        <v>0</v>
      </c>
      <c r="M1488" s="27"/>
      <c r="N1488" s="27"/>
      <c r="O1488" s="195">
        <f t="shared" si="163"/>
        <v>0</v>
      </c>
      <c r="P1488" s="170">
        <f t="shared" si="164"/>
        <v>11</v>
      </c>
      <c r="Q1488" s="171">
        <f t="shared" si="165"/>
        <v>10</v>
      </c>
      <c r="R1488" s="171" t="str">
        <f t="shared" si="166"/>
        <v/>
      </c>
      <c r="S1488" s="187" t="str">
        <f t="shared" si="167"/>
        <v/>
      </c>
      <c r="T1488" s="248"/>
    </row>
    <row r="1489" spans="1:20" x14ac:dyDescent="0.2">
      <c r="A1489" s="186" t="s">
        <v>386</v>
      </c>
      <c r="B1489" s="175" t="s">
        <v>6</v>
      </c>
      <c r="C1489" s="176" t="s">
        <v>7</v>
      </c>
      <c r="D1489" s="168"/>
      <c r="E1489" s="169"/>
      <c r="F1489" s="169"/>
      <c r="G1489" s="169"/>
      <c r="H1489" s="192" t="str">
        <f t="shared" si="161"/>
        <v/>
      </c>
      <c r="I1489" s="197">
        <v>360</v>
      </c>
      <c r="J1489" s="27">
        <v>276</v>
      </c>
      <c r="K1489" s="27">
        <v>27</v>
      </c>
      <c r="L1489" s="178">
        <f t="shared" si="162"/>
        <v>9.7826086956521743E-2</v>
      </c>
      <c r="M1489" s="27"/>
      <c r="N1489" s="27">
        <v>82</v>
      </c>
      <c r="O1489" s="195">
        <f t="shared" si="163"/>
        <v>0.22905027932960895</v>
      </c>
      <c r="P1489" s="170">
        <f t="shared" si="164"/>
        <v>360</v>
      </c>
      <c r="Q1489" s="171">
        <f t="shared" si="165"/>
        <v>276</v>
      </c>
      <c r="R1489" s="171">
        <f t="shared" si="166"/>
        <v>82</v>
      </c>
      <c r="S1489" s="187">
        <f t="shared" si="167"/>
        <v>0.22905027932960895</v>
      </c>
      <c r="T1489" s="248"/>
    </row>
    <row r="1490" spans="1:20" x14ac:dyDescent="0.2">
      <c r="A1490" s="186" t="s">
        <v>386</v>
      </c>
      <c r="B1490" s="175" t="s">
        <v>6</v>
      </c>
      <c r="C1490" s="176" t="s">
        <v>255</v>
      </c>
      <c r="D1490" s="168"/>
      <c r="E1490" s="169"/>
      <c r="F1490" s="169"/>
      <c r="G1490" s="169"/>
      <c r="H1490" s="192" t="str">
        <f t="shared" si="161"/>
        <v/>
      </c>
      <c r="I1490" s="197">
        <v>14</v>
      </c>
      <c r="J1490" s="27">
        <v>12</v>
      </c>
      <c r="K1490" s="27"/>
      <c r="L1490" s="178">
        <f t="shared" si="162"/>
        <v>0</v>
      </c>
      <c r="M1490" s="27"/>
      <c r="N1490" s="27"/>
      <c r="O1490" s="195">
        <f t="shared" si="163"/>
        <v>0</v>
      </c>
      <c r="P1490" s="170">
        <f t="shared" si="164"/>
        <v>14</v>
      </c>
      <c r="Q1490" s="171">
        <f t="shared" si="165"/>
        <v>12</v>
      </c>
      <c r="R1490" s="171" t="str">
        <f t="shared" si="166"/>
        <v/>
      </c>
      <c r="S1490" s="187" t="str">
        <f t="shared" si="167"/>
        <v/>
      </c>
      <c r="T1490" s="248"/>
    </row>
    <row r="1491" spans="1:20" x14ac:dyDescent="0.2">
      <c r="A1491" s="186" t="s">
        <v>386</v>
      </c>
      <c r="B1491" s="175" t="s">
        <v>6</v>
      </c>
      <c r="C1491" s="176" t="s">
        <v>256</v>
      </c>
      <c r="D1491" s="168"/>
      <c r="E1491" s="169"/>
      <c r="F1491" s="169"/>
      <c r="G1491" s="169"/>
      <c r="H1491" s="192" t="str">
        <f t="shared" si="161"/>
        <v/>
      </c>
      <c r="I1491" s="197">
        <v>10</v>
      </c>
      <c r="J1491" s="27">
        <v>6</v>
      </c>
      <c r="K1491" s="27"/>
      <c r="L1491" s="178">
        <f t="shared" si="162"/>
        <v>0</v>
      </c>
      <c r="M1491" s="27"/>
      <c r="N1491" s="27"/>
      <c r="O1491" s="195">
        <f t="shared" si="163"/>
        <v>0</v>
      </c>
      <c r="P1491" s="170">
        <f t="shared" si="164"/>
        <v>10</v>
      </c>
      <c r="Q1491" s="171">
        <f t="shared" si="165"/>
        <v>6</v>
      </c>
      <c r="R1491" s="171" t="str">
        <f t="shared" si="166"/>
        <v/>
      </c>
      <c r="S1491" s="187" t="str">
        <f t="shared" si="167"/>
        <v/>
      </c>
      <c r="T1491" s="248"/>
    </row>
    <row r="1492" spans="1:20" ht="29" x14ac:dyDescent="0.2">
      <c r="A1492" s="186" t="s">
        <v>386</v>
      </c>
      <c r="B1492" s="175" t="s">
        <v>6</v>
      </c>
      <c r="C1492" s="176" t="s">
        <v>257</v>
      </c>
      <c r="D1492" s="168"/>
      <c r="E1492" s="169"/>
      <c r="F1492" s="169"/>
      <c r="G1492" s="169"/>
      <c r="H1492" s="192" t="str">
        <f t="shared" si="161"/>
        <v/>
      </c>
      <c r="I1492" s="197">
        <v>9</v>
      </c>
      <c r="J1492" s="27">
        <v>7</v>
      </c>
      <c r="K1492" s="27"/>
      <c r="L1492" s="178">
        <f t="shared" si="162"/>
        <v>0</v>
      </c>
      <c r="M1492" s="27"/>
      <c r="N1492" s="27"/>
      <c r="O1492" s="195">
        <f t="shared" si="163"/>
        <v>0</v>
      </c>
      <c r="P1492" s="170">
        <f t="shared" si="164"/>
        <v>9</v>
      </c>
      <c r="Q1492" s="171">
        <f t="shared" si="165"/>
        <v>7</v>
      </c>
      <c r="R1492" s="171" t="str">
        <f t="shared" si="166"/>
        <v/>
      </c>
      <c r="S1492" s="187" t="str">
        <f t="shared" si="167"/>
        <v/>
      </c>
      <c r="T1492" s="248"/>
    </row>
    <row r="1493" spans="1:20" x14ac:dyDescent="0.2">
      <c r="A1493" s="186" t="s">
        <v>386</v>
      </c>
      <c r="B1493" s="175" t="s">
        <v>8</v>
      </c>
      <c r="C1493" s="176" t="s">
        <v>9</v>
      </c>
      <c r="D1493" s="168"/>
      <c r="E1493" s="169"/>
      <c r="F1493" s="169"/>
      <c r="G1493" s="169"/>
      <c r="H1493" s="192" t="str">
        <f t="shared" si="161"/>
        <v/>
      </c>
      <c r="I1493" s="197">
        <v>43</v>
      </c>
      <c r="J1493" s="27">
        <v>45</v>
      </c>
      <c r="K1493" s="27">
        <v>2</v>
      </c>
      <c r="L1493" s="178">
        <f t="shared" si="162"/>
        <v>4.4444444444444446E-2</v>
      </c>
      <c r="M1493" s="27"/>
      <c r="N1493" s="27"/>
      <c r="O1493" s="195">
        <f t="shared" si="163"/>
        <v>0</v>
      </c>
      <c r="P1493" s="170">
        <f t="shared" si="164"/>
        <v>43</v>
      </c>
      <c r="Q1493" s="171">
        <f t="shared" si="165"/>
        <v>45</v>
      </c>
      <c r="R1493" s="171" t="str">
        <f t="shared" si="166"/>
        <v/>
      </c>
      <c r="S1493" s="187" t="str">
        <f t="shared" si="167"/>
        <v/>
      </c>
      <c r="T1493" s="248"/>
    </row>
    <row r="1494" spans="1:20" x14ac:dyDescent="0.2">
      <c r="A1494" s="186" t="s">
        <v>386</v>
      </c>
      <c r="B1494" s="175" t="s">
        <v>8</v>
      </c>
      <c r="C1494" s="176" t="s">
        <v>258</v>
      </c>
      <c r="D1494" s="168"/>
      <c r="E1494" s="169"/>
      <c r="F1494" s="169"/>
      <c r="G1494" s="169"/>
      <c r="H1494" s="192" t="str">
        <f t="shared" si="161"/>
        <v/>
      </c>
      <c r="I1494" s="197">
        <v>354</v>
      </c>
      <c r="J1494" s="27">
        <v>367</v>
      </c>
      <c r="K1494" s="27">
        <v>2</v>
      </c>
      <c r="L1494" s="178">
        <f t="shared" si="162"/>
        <v>5.4495912806539508E-3</v>
      </c>
      <c r="M1494" s="27">
        <v>1</v>
      </c>
      <c r="N1494" s="27">
        <v>5</v>
      </c>
      <c r="O1494" s="195">
        <f t="shared" si="163"/>
        <v>1.3404825737265416E-2</v>
      </c>
      <c r="P1494" s="170">
        <f t="shared" si="164"/>
        <v>354</v>
      </c>
      <c r="Q1494" s="171">
        <f t="shared" si="165"/>
        <v>368</v>
      </c>
      <c r="R1494" s="171">
        <f t="shared" si="166"/>
        <v>5</v>
      </c>
      <c r="S1494" s="187">
        <f t="shared" si="167"/>
        <v>1.3404825737265416E-2</v>
      </c>
      <c r="T1494" s="248"/>
    </row>
    <row r="1495" spans="1:20" x14ac:dyDescent="0.2">
      <c r="A1495" s="186" t="s">
        <v>386</v>
      </c>
      <c r="B1495" s="175" t="s">
        <v>8</v>
      </c>
      <c r="C1495" s="176" t="s">
        <v>10</v>
      </c>
      <c r="D1495" s="168">
        <v>3</v>
      </c>
      <c r="E1495" s="169">
        <v>3</v>
      </c>
      <c r="F1495" s="169"/>
      <c r="G1495" s="169"/>
      <c r="H1495" s="192">
        <f t="shared" si="161"/>
        <v>0</v>
      </c>
      <c r="I1495" s="197">
        <v>380</v>
      </c>
      <c r="J1495" s="27">
        <v>431</v>
      </c>
      <c r="K1495" s="27">
        <v>12</v>
      </c>
      <c r="L1495" s="178">
        <f t="shared" si="162"/>
        <v>2.7842227378190254E-2</v>
      </c>
      <c r="M1495" s="27">
        <v>1</v>
      </c>
      <c r="N1495" s="27"/>
      <c r="O1495" s="195">
        <f t="shared" si="163"/>
        <v>0</v>
      </c>
      <c r="P1495" s="170">
        <f t="shared" si="164"/>
        <v>383</v>
      </c>
      <c r="Q1495" s="171">
        <f t="shared" si="165"/>
        <v>435</v>
      </c>
      <c r="R1495" s="171" t="str">
        <f t="shared" si="166"/>
        <v/>
      </c>
      <c r="S1495" s="187" t="str">
        <f t="shared" si="167"/>
        <v/>
      </c>
      <c r="T1495" s="248"/>
    </row>
    <row r="1496" spans="1:20" x14ac:dyDescent="0.2">
      <c r="A1496" s="186" t="s">
        <v>386</v>
      </c>
      <c r="B1496" s="175" t="s">
        <v>15</v>
      </c>
      <c r="C1496" s="176" t="s">
        <v>16</v>
      </c>
      <c r="D1496" s="168">
        <v>4</v>
      </c>
      <c r="E1496" s="169">
        <v>4</v>
      </c>
      <c r="F1496" s="169"/>
      <c r="G1496" s="169"/>
      <c r="H1496" s="192">
        <f t="shared" si="161"/>
        <v>0</v>
      </c>
      <c r="I1496" s="197">
        <v>2157</v>
      </c>
      <c r="J1496" s="27">
        <v>1406</v>
      </c>
      <c r="K1496" s="27">
        <v>45</v>
      </c>
      <c r="L1496" s="178">
        <f t="shared" si="162"/>
        <v>3.2005689900426744E-2</v>
      </c>
      <c r="M1496" s="27">
        <v>17</v>
      </c>
      <c r="N1496" s="27">
        <v>602</v>
      </c>
      <c r="O1496" s="195">
        <f t="shared" si="163"/>
        <v>0.29728395061728397</v>
      </c>
      <c r="P1496" s="170">
        <f t="shared" si="164"/>
        <v>2161</v>
      </c>
      <c r="Q1496" s="171">
        <f t="shared" si="165"/>
        <v>1427</v>
      </c>
      <c r="R1496" s="171">
        <f t="shared" si="166"/>
        <v>602</v>
      </c>
      <c r="S1496" s="187">
        <f t="shared" si="167"/>
        <v>0.29669788072942338</v>
      </c>
      <c r="T1496" s="248"/>
    </row>
    <row r="1497" spans="1:20" x14ac:dyDescent="0.2">
      <c r="A1497" s="186" t="s">
        <v>386</v>
      </c>
      <c r="B1497" s="175" t="s">
        <v>19</v>
      </c>
      <c r="C1497" s="176" t="s">
        <v>20</v>
      </c>
      <c r="D1497" s="168"/>
      <c r="E1497" s="169"/>
      <c r="F1497" s="169"/>
      <c r="G1497" s="169"/>
      <c r="H1497" s="192" t="str">
        <f t="shared" si="161"/>
        <v/>
      </c>
      <c r="I1497" s="197">
        <v>3</v>
      </c>
      <c r="J1497" s="27">
        <v>4</v>
      </c>
      <c r="K1497" s="27"/>
      <c r="L1497" s="178">
        <f t="shared" si="162"/>
        <v>0</v>
      </c>
      <c r="M1497" s="27"/>
      <c r="N1497" s="27"/>
      <c r="O1497" s="195">
        <f t="shared" si="163"/>
        <v>0</v>
      </c>
      <c r="P1497" s="170">
        <f t="shared" si="164"/>
        <v>3</v>
      </c>
      <c r="Q1497" s="171">
        <f t="shared" si="165"/>
        <v>4</v>
      </c>
      <c r="R1497" s="171" t="str">
        <f t="shared" si="166"/>
        <v/>
      </c>
      <c r="S1497" s="187" t="str">
        <f t="shared" si="167"/>
        <v/>
      </c>
      <c r="T1497" s="248"/>
    </row>
    <row r="1498" spans="1:20" x14ac:dyDescent="0.2">
      <c r="A1498" s="186" t="s">
        <v>386</v>
      </c>
      <c r="B1498" s="175" t="s">
        <v>23</v>
      </c>
      <c r="C1498" s="176" t="s">
        <v>259</v>
      </c>
      <c r="D1498" s="168">
        <v>4</v>
      </c>
      <c r="E1498" s="169">
        <v>4</v>
      </c>
      <c r="F1498" s="169"/>
      <c r="G1498" s="169"/>
      <c r="H1498" s="192">
        <f t="shared" si="161"/>
        <v>0</v>
      </c>
      <c r="I1498" s="197">
        <v>9051</v>
      </c>
      <c r="J1498" s="27">
        <v>5570</v>
      </c>
      <c r="K1498" s="27">
        <v>198</v>
      </c>
      <c r="L1498" s="178">
        <f t="shared" si="162"/>
        <v>3.5547576301615799E-2</v>
      </c>
      <c r="M1498" s="27">
        <v>2</v>
      </c>
      <c r="N1498" s="27">
        <v>3399</v>
      </c>
      <c r="O1498" s="195">
        <f t="shared" si="163"/>
        <v>0.3788875264741946</v>
      </c>
      <c r="P1498" s="170">
        <f t="shared" si="164"/>
        <v>9055</v>
      </c>
      <c r="Q1498" s="171">
        <f t="shared" si="165"/>
        <v>5576</v>
      </c>
      <c r="R1498" s="171">
        <f t="shared" si="166"/>
        <v>3399</v>
      </c>
      <c r="S1498" s="187">
        <f t="shared" si="167"/>
        <v>0.37871866295264622</v>
      </c>
      <c r="T1498" s="248"/>
    </row>
    <row r="1499" spans="1:20" ht="29" x14ac:dyDescent="0.2">
      <c r="A1499" s="186" t="s">
        <v>386</v>
      </c>
      <c r="B1499" s="175" t="s">
        <v>23</v>
      </c>
      <c r="C1499" s="176" t="s">
        <v>260</v>
      </c>
      <c r="D1499" s="168"/>
      <c r="E1499" s="169"/>
      <c r="F1499" s="169"/>
      <c r="G1499" s="169"/>
      <c r="H1499" s="192" t="str">
        <f t="shared" si="161"/>
        <v/>
      </c>
      <c r="I1499" s="197">
        <v>7350</v>
      </c>
      <c r="J1499" s="27">
        <v>5015</v>
      </c>
      <c r="K1499" s="27">
        <v>313</v>
      </c>
      <c r="L1499" s="178">
        <f t="shared" si="162"/>
        <v>6.2412761714855436E-2</v>
      </c>
      <c r="M1499" s="27">
        <v>1</v>
      </c>
      <c r="N1499" s="27">
        <v>2085</v>
      </c>
      <c r="O1499" s="195">
        <f t="shared" si="163"/>
        <v>0.29362061681453316</v>
      </c>
      <c r="P1499" s="170">
        <f t="shared" si="164"/>
        <v>7350</v>
      </c>
      <c r="Q1499" s="171">
        <f t="shared" si="165"/>
        <v>5016</v>
      </c>
      <c r="R1499" s="171">
        <f t="shared" si="166"/>
        <v>2085</v>
      </c>
      <c r="S1499" s="187">
        <f t="shared" si="167"/>
        <v>0.29362061681453316</v>
      </c>
      <c r="T1499" s="248"/>
    </row>
    <row r="1500" spans="1:20" ht="29" x14ac:dyDescent="0.2">
      <c r="A1500" s="186" t="s">
        <v>386</v>
      </c>
      <c r="B1500" s="175" t="s">
        <v>24</v>
      </c>
      <c r="C1500" s="176" t="s">
        <v>25</v>
      </c>
      <c r="D1500" s="168"/>
      <c r="E1500" s="169"/>
      <c r="F1500" s="169"/>
      <c r="G1500" s="169"/>
      <c r="H1500" s="192" t="str">
        <f t="shared" si="161"/>
        <v/>
      </c>
      <c r="I1500" s="197">
        <v>26</v>
      </c>
      <c r="J1500" s="27">
        <v>19</v>
      </c>
      <c r="K1500" s="27">
        <v>3</v>
      </c>
      <c r="L1500" s="178">
        <f t="shared" si="162"/>
        <v>0.15789473684210525</v>
      </c>
      <c r="M1500" s="27"/>
      <c r="N1500" s="27">
        <v>4</v>
      </c>
      <c r="O1500" s="195">
        <f t="shared" si="163"/>
        <v>0.17391304347826086</v>
      </c>
      <c r="P1500" s="170">
        <f t="shared" si="164"/>
        <v>26</v>
      </c>
      <c r="Q1500" s="171">
        <f t="shared" si="165"/>
        <v>19</v>
      </c>
      <c r="R1500" s="171">
        <f t="shared" si="166"/>
        <v>4</v>
      </c>
      <c r="S1500" s="187">
        <f t="shared" si="167"/>
        <v>0.17391304347826086</v>
      </c>
      <c r="T1500" s="248"/>
    </row>
    <row r="1501" spans="1:20" x14ac:dyDescent="0.2">
      <c r="A1501" s="186" t="s">
        <v>386</v>
      </c>
      <c r="B1501" s="175" t="s">
        <v>26</v>
      </c>
      <c r="C1501" s="176" t="s">
        <v>27</v>
      </c>
      <c r="D1501" s="168"/>
      <c r="E1501" s="169"/>
      <c r="F1501" s="169"/>
      <c r="G1501" s="169"/>
      <c r="H1501" s="192" t="str">
        <f t="shared" si="161"/>
        <v/>
      </c>
      <c r="I1501" s="197">
        <v>65</v>
      </c>
      <c r="J1501" s="27">
        <v>51</v>
      </c>
      <c r="K1501" s="27">
        <v>13</v>
      </c>
      <c r="L1501" s="178">
        <f t="shared" si="162"/>
        <v>0.25490196078431371</v>
      </c>
      <c r="M1501" s="27"/>
      <c r="N1501" s="27">
        <v>12</v>
      </c>
      <c r="O1501" s="195">
        <f t="shared" si="163"/>
        <v>0.19047619047619047</v>
      </c>
      <c r="P1501" s="170">
        <f t="shared" si="164"/>
        <v>65</v>
      </c>
      <c r="Q1501" s="171">
        <f t="shared" si="165"/>
        <v>51</v>
      </c>
      <c r="R1501" s="171">
        <f t="shared" si="166"/>
        <v>12</v>
      </c>
      <c r="S1501" s="187">
        <f t="shared" si="167"/>
        <v>0.19047619047619047</v>
      </c>
      <c r="T1501" s="248"/>
    </row>
    <row r="1502" spans="1:20" x14ac:dyDescent="0.2">
      <c r="A1502" s="186" t="s">
        <v>386</v>
      </c>
      <c r="B1502" s="175" t="s">
        <v>26</v>
      </c>
      <c r="C1502" s="176" t="s">
        <v>261</v>
      </c>
      <c r="D1502" s="168"/>
      <c r="E1502" s="169"/>
      <c r="F1502" s="169"/>
      <c r="G1502" s="169"/>
      <c r="H1502" s="192" t="str">
        <f t="shared" si="161"/>
        <v/>
      </c>
      <c r="I1502" s="197">
        <v>23</v>
      </c>
      <c r="J1502" s="27">
        <v>14</v>
      </c>
      <c r="K1502" s="27"/>
      <c r="L1502" s="178">
        <f t="shared" si="162"/>
        <v>0</v>
      </c>
      <c r="M1502" s="27"/>
      <c r="N1502" s="27">
        <v>7</v>
      </c>
      <c r="O1502" s="195">
        <f t="shared" si="163"/>
        <v>0.33333333333333331</v>
      </c>
      <c r="P1502" s="170">
        <f t="shared" si="164"/>
        <v>23</v>
      </c>
      <c r="Q1502" s="171">
        <f t="shared" si="165"/>
        <v>14</v>
      </c>
      <c r="R1502" s="171">
        <f t="shared" si="166"/>
        <v>7</v>
      </c>
      <c r="S1502" s="187">
        <f t="shared" si="167"/>
        <v>0.33333333333333331</v>
      </c>
      <c r="T1502" s="248"/>
    </row>
    <row r="1503" spans="1:20" x14ac:dyDescent="0.2">
      <c r="A1503" s="186" t="s">
        <v>386</v>
      </c>
      <c r="B1503" s="175" t="s">
        <v>26</v>
      </c>
      <c r="C1503" s="176" t="s">
        <v>28</v>
      </c>
      <c r="D1503" s="168"/>
      <c r="E1503" s="169"/>
      <c r="F1503" s="169"/>
      <c r="G1503" s="169"/>
      <c r="H1503" s="192" t="str">
        <f t="shared" si="161"/>
        <v/>
      </c>
      <c r="I1503" s="197">
        <v>84</v>
      </c>
      <c r="J1503" s="27">
        <v>79</v>
      </c>
      <c r="K1503" s="27">
        <v>6</v>
      </c>
      <c r="L1503" s="178">
        <f t="shared" si="162"/>
        <v>7.5949367088607597E-2</v>
      </c>
      <c r="M1503" s="27"/>
      <c r="N1503" s="27">
        <v>2</v>
      </c>
      <c r="O1503" s="195">
        <f t="shared" si="163"/>
        <v>2.4691358024691357E-2</v>
      </c>
      <c r="P1503" s="170">
        <f t="shared" si="164"/>
        <v>84</v>
      </c>
      <c r="Q1503" s="171">
        <f t="shared" si="165"/>
        <v>79</v>
      </c>
      <c r="R1503" s="171">
        <f t="shared" si="166"/>
        <v>2</v>
      </c>
      <c r="S1503" s="187">
        <f t="shared" si="167"/>
        <v>2.4691358024691357E-2</v>
      </c>
      <c r="T1503" s="248"/>
    </row>
    <row r="1504" spans="1:20" ht="29" x14ac:dyDescent="0.2">
      <c r="A1504" s="186" t="s">
        <v>386</v>
      </c>
      <c r="B1504" s="175" t="s">
        <v>26</v>
      </c>
      <c r="C1504" s="176" t="s">
        <v>262</v>
      </c>
      <c r="D1504" s="168"/>
      <c r="E1504" s="169"/>
      <c r="F1504" s="169"/>
      <c r="G1504" s="169"/>
      <c r="H1504" s="192" t="str">
        <f t="shared" si="161"/>
        <v/>
      </c>
      <c r="I1504" s="197">
        <v>14</v>
      </c>
      <c r="J1504" s="27">
        <v>12</v>
      </c>
      <c r="K1504" s="27">
        <v>1</v>
      </c>
      <c r="L1504" s="178">
        <f t="shared" si="162"/>
        <v>8.3333333333333329E-2</v>
      </c>
      <c r="M1504" s="27"/>
      <c r="N1504" s="27"/>
      <c r="O1504" s="195">
        <f t="shared" si="163"/>
        <v>0</v>
      </c>
      <c r="P1504" s="170">
        <f t="shared" si="164"/>
        <v>14</v>
      </c>
      <c r="Q1504" s="171">
        <f t="shared" si="165"/>
        <v>12</v>
      </c>
      <c r="R1504" s="171" t="str">
        <f t="shared" si="166"/>
        <v/>
      </c>
      <c r="S1504" s="187" t="str">
        <f t="shared" si="167"/>
        <v/>
      </c>
      <c r="T1504" s="248"/>
    </row>
    <row r="1505" spans="1:20" x14ac:dyDescent="0.2">
      <c r="A1505" s="186" t="s">
        <v>386</v>
      </c>
      <c r="B1505" s="175" t="s">
        <v>26</v>
      </c>
      <c r="C1505" s="176" t="s">
        <v>29</v>
      </c>
      <c r="D1505" s="168"/>
      <c r="E1505" s="169"/>
      <c r="F1505" s="169"/>
      <c r="G1505" s="169"/>
      <c r="H1505" s="192" t="str">
        <f t="shared" si="161"/>
        <v/>
      </c>
      <c r="I1505" s="197">
        <v>64</v>
      </c>
      <c r="J1505" s="27">
        <v>52</v>
      </c>
      <c r="K1505" s="27">
        <v>14</v>
      </c>
      <c r="L1505" s="178">
        <f t="shared" si="162"/>
        <v>0.26923076923076922</v>
      </c>
      <c r="M1505" s="27"/>
      <c r="N1505" s="27">
        <v>9</v>
      </c>
      <c r="O1505" s="195">
        <f t="shared" si="163"/>
        <v>0.14754098360655737</v>
      </c>
      <c r="P1505" s="170">
        <f t="shared" si="164"/>
        <v>64</v>
      </c>
      <c r="Q1505" s="171">
        <f t="shared" si="165"/>
        <v>52</v>
      </c>
      <c r="R1505" s="171">
        <f t="shared" si="166"/>
        <v>9</v>
      </c>
      <c r="S1505" s="187">
        <f t="shared" si="167"/>
        <v>0.14754098360655737</v>
      </c>
      <c r="T1505" s="248"/>
    </row>
    <row r="1506" spans="1:20" x14ac:dyDescent="0.2">
      <c r="A1506" s="186" t="s">
        <v>386</v>
      </c>
      <c r="B1506" s="175" t="s">
        <v>30</v>
      </c>
      <c r="C1506" s="176" t="s">
        <v>31</v>
      </c>
      <c r="D1506" s="168">
        <v>1</v>
      </c>
      <c r="E1506" s="169">
        <v>1</v>
      </c>
      <c r="F1506" s="169"/>
      <c r="G1506" s="169"/>
      <c r="H1506" s="192">
        <f t="shared" si="161"/>
        <v>0</v>
      </c>
      <c r="I1506" s="197">
        <v>379</v>
      </c>
      <c r="J1506" s="27">
        <v>333</v>
      </c>
      <c r="K1506" s="27">
        <v>52</v>
      </c>
      <c r="L1506" s="178">
        <f t="shared" si="162"/>
        <v>0.15615615615615616</v>
      </c>
      <c r="M1506" s="27">
        <v>3</v>
      </c>
      <c r="N1506" s="27">
        <v>29</v>
      </c>
      <c r="O1506" s="195">
        <f t="shared" si="163"/>
        <v>7.9452054794520555E-2</v>
      </c>
      <c r="P1506" s="170">
        <f t="shared" si="164"/>
        <v>380</v>
      </c>
      <c r="Q1506" s="171">
        <f t="shared" si="165"/>
        <v>337</v>
      </c>
      <c r="R1506" s="171">
        <f t="shared" si="166"/>
        <v>29</v>
      </c>
      <c r="S1506" s="187">
        <f t="shared" si="167"/>
        <v>7.9234972677595633E-2</v>
      </c>
      <c r="T1506" s="248"/>
    </row>
    <row r="1507" spans="1:20" x14ac:dyDescent="0.2">
      <c r="A1507" s="186" t="s">
        <v>386</v>
      </c>
      <c r="B1507" s="175" t="s">
        <v>32</v>
      </c>
      <c r="C1507" s="176" t="s">
        <v>263</v>
      </c>
      <c r="D1507" s="168">
        <v>3</v>
      </c>
      <c r="E1507" s="169">
        <v>1</v>
      </c>
      <c r="F1507" s="169"/>
      <c r="G1507" s="169">
        <v>1</v>
      </c>
      <c r="H1507" s="192">
        <f t="shared" si="161"/>
        <v>0.5</v>
      </c>
      <c r="I1507" s="197">
        <v>924</v>
      </c>
      <c r="J1507" s="27">
        <v>604</v>
      </c>
      <c r="K1507" s="27">
        <v>61</v>
      </c>
      <c r="L1507" s="178">
        <f t="shared" si="162"/>
        <v>0.10099337748344371</v>
      </c>
      <c r="M1507" s="27">
        <v>8</v>
      </c>
      <c r="N1507" s="27">
        <v>270</v>
      </c>
      <c r="O1507" s="195">
        <f t="shared" si="163"/>
        <v>0.30612244897959184</v>
      </c>
      <c r="P1507" s="170">
        <f t="shared" si="164"/>
        <v>927</v>
      </c>
      <c r="Q1507" s="171">
        <f t="shared" si="165"/>
        <v>613</v>
      </c>
      <c r="R1507" s="171">
        <f t="shared" si="166"/>
        <v>271</v>
      </c>
      <c r="S1507" s="187">
        <f t="shared" si="167"/>
        <v>0.3065610859728507</v>
      </c>
      <c r="T1507" s="248"/>
    </row>
    <row r="1508" spans="1:20" x14ac:dyDescent="0.2">
      <c r="A1508" s="186" t="s">
        <v>386</v>
      </c>
      <c r="B1508" s="175" t="s">
        <v>33</v>
      </c>
      <c r="C1508" s="176" t="s">
        <v>264</v>
      </c>
      <c r="D1508" s="168"/>
      <c r="E1508" s="169"/>
      <c r="F1508" s="169"/>
      <c r="G1508" s="169"/>
      <c r="H1508" s="192" t="str">
        <f t="shared" si="161"/>
        <v/>
      </c>
      <c r="I1508" s="197">
        <v>1015</v>
      </c>
      <c r="J1508" s="27">
        <v>970</v>
      </c>
      <c r="K1508" s="27">
        <v>678</v>
      </c>
      <c r="L1508" s="178">
        <f t="shared" si="162"/>
        <v>0.69896907216494841</v>
      </c>
      <c r="M1508" s="27">
        <v>3</v>
      </c>
      <c r="N1508" s="27">
        <v>15</v>
      </c>
      <c r="O1508" s="195">
        <f t="shared" si="163"/>
        <v>1.5182186234817813E-2</v>
      </c>
      <c r="P1508" s="170">
        <f t="shared" si="164"/>
        <v>1015</v>
      </c>
      <c r="Q1508" s="171">
        <f t="shared" si="165"/>
        <v>973</v>
      </c>
      <c r="R1508" s="171">
        <f t="shared" si="166"/>
        <v>15</v>
      </c>
      <c r="S1508" s="187">
        <f t="shared" si="167"/>
        <v>1.5182186234817813E-2</v>
      </c>
      <c r="T1508" s="248"/>
    </row>
    <row r="1509" spans="1:20" x14ac:dyDescent="0.2">
      <c r="A1509" s="186" t="s">
        <v>386</v>
      </c>
      <c r="B1509" s="175" t="s">
        <v>33</v>
      </c>
      <c r="C1509" s="176" t="s">
        <v>34</v>
      </c>
      <c r="D1509" s="168"/>
      <c r="E1509" s="169"/>
      <c r="F1509" s="169"/>
      <c r="G1509" s="169"/>
      <c r="H1509" s="192" t="str">
        <f t="shared" si="161"/>
        <v/>
      </c>
      <c r="I1509" s="197">
        <v>178</v>
      </c>
      <c r="J1509" s="27">
        <v>169</v>
      </c>
      <c r="K1509" s="27">
        <v>8</v>
      </c>
      <c r="L1509" s="178">
        <f t="shared" si="162"/>
        <v>4.7337278106508875E-2</v>
      </c>
      <c r="M1509" s="27"/>
      <c r="N1509" s="27">
        <v>1</v>
      </c>
      <c r="O1509" s="195">
        <f t="shared" si="163"/>
        <v>5.8823529411764705E-3</v>
      </c>
      <c r="P1509" s="170">
        <f t="shared" si="164"/>
        <v>178</v>
      </c>
      <c r="Q1509" s="171">
        <f t="shared" si="165"/>
        <v>169</v>
      </c>
      <c r="R1509" s="171">
        <f t="shared" si="166"/>
        <v>1</v>
      </c>
      <c r="S1509" s="187">
        <f t="shared" si="167"/>
        <v>5.8823529411764705E-3</v>
      </c>
      <c r="T1509" s="248"/>
    </row>
    <row r="1510" spans="1:20" x14ac:dyDescent="0.2">
      <c r="A1510" s="186" t="s">
        <v>386</v>
      </c>
      <c r="B1510" s="175" t="s">
        <v>33</v>
      </c>
      <c r="C1510" s="176" t="s">
        <v>35</v>
      </c>
      <c r="D1510" s="168">
        <v>1</v>
      </c>
      <c r="E1510" s="169">
        <v>1</v>
      </c>
      <c r="F1510" s="169"/>
      <c r="G1510" s="169"/>
      <c r="H1510" s="192">
        <f t="shared" si="161"/>
        <v>0</v>
      </c>
      <c r="I1510" s="197">
        <v>984</v>
      </c>
      <c r="J1510" s="27">
        <v>923</v>
      </c>
      <c r="K1510" s="27">
        <v>37</v>
      </c>
      <c r="L1510" s="178">
        <f t="shared" si="162"/>
        <v>4.008667388949079E-2</v>
      </c>
      <c r="M1510" s="27">
        <v>1</v>
      </c>
      <c r="N1510" s="27"/>
      <c r="O1510" s="195">
        <f t="shared" si="163"/>
        <v>0</v>
      </c>
      <c r="P1510" s="170">
        <f t="shared" si="164"/>
        <v>985</v>
      </c>
      <c r="Q1510" s="171">
        <f t="shared" si="165"/>
        <v>925</v>
      </c>
      <c r="R1510" s="171" t="str">
        <f t="shared" si="166"/>
        <v/>
      </c>
      <c r="S1510" s="187" t="str">
        <f t="shared" si="167"/>
        <v/>
      </c>
      <c r="T1510" s="248"/>
    </row>
    <row r="1511" spans="1:20" x14ac:dyDescent="0.2">
      <c r="A1511" s="186" t="s">
        <v>386</v>
      </c>
      <c r="B1511" s="175" t="s">
        <v>37</v>
      </c>
      <c r="C1511" s="176" t="s">
        <v>265</v>
      </c>
      <c r="D1511" s="168">
        <v>5</v>
      </c>
      <c r="E1511" s="169">
        <v>8</v>
      </c>
      <c r="F1511" s="169"/>
      <c r="G1511" s="169"/>
      <c r="H1511" s="192">
        <f t="shared" si="161"/>
        <v>0</v>
      </c>
      <c r="I1511" s="197">
        <v>1862</v>
      </c>
      <c r="J1511" s="27">
        <v>1130</v>
      </c>
      <c r="K1511" s="27">
        <v>266</v>
      </c>
      <c r="L1511" s="178">
        <f t="shared" si="162"/>
        <v>0.23539823008849559</v>
      </c>
      <c r="M1511" s="27"/>
      <c r="N1511" s="27">
        <v>771</v>
      </c>
      <c r="O1511" s="195">
        <f t="shared" si="163"/>
        <v>0.40557601262493426</v>
      </c>
      <c r="P1511" s="170">
        <f t="shared" si="164"/>
        <v>1867</v>
      </c>
      <c r="Q1511" s="171">
        <f t="shared" si="165"/>
        <v>1138</v>
      </c>
      <c r="R1511" s="171">
        <f t="shared" si="166"/>
        <v>771</v>
      </c>
      <c r="S1511" s="187">
        <f t="shared" si="167"/>
        <v>0.4038763750654793</v>
      </c>
      <c r="T1511" s="248"/>
    </row>
    <row r="1512" spans="1:20" ht="29" x14ac:dyDescent="0.2">
      <c r="A1512" s="186" t="s">
        <v>386</v>
      </c>
      <c r="B1512" s="175" t="s">
        <v>38</v>
      </c>
      <c r="C1512" s="176" t="s">
        <v>39</v>
      </c>
      <c r="D1512" s="168">
        <v>2</v>
      </c>
      <c r="E1512" s="169">
        <v>2</v>
      </c>
      <c r="F1512" s="169"/>
      <c r="G1512" s="169"/>
      <c r="H1512" s="192">
        <f t="shared" si="161"/>
        <v>0</v>
      </c>
      <c r="I1512" s="197">
        <v>536</v>
      </c>
      <c r="J1512" s="27">
        <v>338</v>
      </c>
      <c r="K1512" s="27">
        <v>16</v>
      </c>
      <c r="L1512" s="178">
        <f t="shared" si="162"/>
        <v>4.7337278106508875E-2</v>
      </c>
      <c r="M1512" s="27"/>
      <c r="N1512" s="27">
        <v>144</v>
      </c>
      <c r="O1512" s="195">
        <f t="shared" si="163"/>
        <v>0.29875518672199169</v>
      </c>
      <c r="P1512" s="170">
        <f t="shared" si="164"/>
        <v>538</v>
      </c>
      <c r="Q1512" s="171">
        <f t="shared" si="165"/>
        <v>340</v>
      </c>
      <c r="R1512" s="171">
        <f t="shared" si="166"/>
        <v>144</v>
      </c>
      <c r="S1512" s="187">
        <f t="shared" si="167"/>
        <v>0.2975206611570248</v>
      </c>
      <c r="T1512" s="248"/>
    </row>
    <row r="1513" spans="1:20" x14ac:dyDescent="0.2">
      <c r="A1513" s="186" t="s">
        <v>386</v>
      </c>
      <c r="B1513" s="175" t="s">
        <v>40</v>
      </c>
      <c r="C1513" s="176" t="s">
        <v>41</v>
      </c>
      <c r="D1513" s="168"/>
      <c r="E1513" s="169"/>
      <c r="F1513" s="169"/>
      <c r="G1513" s="169"/>
      <c r="H1513" s="192" t="str">
        <f t="shared" si="161"/>
        <v/>
      </c>
      <c r="I1513" s="197">
        <v>3195</v>
      </c>
      <c r="J1513" s="27">
        <v>2857</v>
      </c>
      <c r="K1513" s="27">
        <v>578</v>
      </c>
      <c r="L1513" s="178">
        <f t="shared" si="162"/>
        <v>0.2023101155057753</v>
      </c>
      <c r="M1513" s="27"/>
      <c r="N1513" s="27">
        <v>248</v>
      </c>
      <c r="O1513" s="195">
        <f t="shared" si="163"/>
        <v>7.9871175523349436E-2</v>
      </c>
      <c r="P1513" s="170">
        <f t="shared" si="164"/>
        <v>3195</v>
      </c>
      <c r="Q1513" s="171">
        <f t="shared" si="165"/>
        <v>2857</v>
      </c>
      <c r="R1513" s="171">
        <f t="shared" si="166"/>
        <v>248</v>
      </c>
      <c r="S1513" s="187">
        <f t="shared" si="167"/>
        <v>7.9871175523349436E-2</v>
      </c>
      <c r="T1513" s="248"/>
    </row>
    <row r="1514" spans="1:20" ht="29" x14ac:dyDescent="0.2">
      <c r="A1514" s="186" t="s">
        <v>386</v>
      </c>
      <c r="B1514" s="175" t="s">
        <v>40</v>
      </c>
      <c r="C1514" s="176" t="s">
        <v>43</v>
      </c>
      <c r="D1514" s="168">
        <v>5</v>
      </c>
      <c r="E1514" s="169">
        <v>5</v>
      </c>
      <c r="F1514" s="169"/>
      <c r="G1514" s="169"/>
      <c r="H1514" s="192">
        <f t="shared" si="161"/>
        <v>0</v>
      </c>
      <c r="I1514" s="197">
        <v>2680</v>
      </c>
      <c r="J1514" s="27">
        <v>2122</v>
      </c>
      <c r="K1514" s="27">
        <v>336</v>
      </c>
      <c r="L1514" s="178">
        <f t="shared" si="162"/>
        <v>0.15834118755890669</v>
      </c>
      <c r="M1514" s="27"/>
      <c r="N1514" s="27">
        <v>321</v>
      </c>
      <c r="O1514" s="195">
        <f t="shared" si="163"/>
        <v>0.13139582480556691</v>
      </c>
      <c r="P1514" s="170">
        <f t="shared" si="164"/>
        <v>2685</v>
      </c>
      <c r="Q1514" s="171">
        <f t="shared" si="165"/>
        <v>2127</v>
      </c>
      <c r="R1514" s="171">
        <f t="shared" si="166"/>
        <v>321</v>
      </c>
      <c r="S1514" s="187">
        <f t="shared" si="167"/>
        <v>0.13112745098039216</v>
      </c>
      <c r="T1514" s="248"/>
    </row>
    <row r="1515" spans="1:20" x14ac:dyDescent="0.2">
      <c r="A1515" s="186" t="s">
        <v>386</v>
      </c>
      <c r="B1515" s="175" t="s">
        <v>40</v>
      </c>
      <c r="C1515" s="176" t="s">
        <v>44</v>
      </c>
      <c r="D1515" s="168"/>
      <c r="E1515" s="169"/>
      <c r="F1515" s="169"/>
      <c r="G1515" s="169"/>
      <c r="H1515" s="192" t="str">
        <f t="shared" si="161"/>
        <v/>
      </c>
      <c r="I1515" s="197">
        <v>2326</v>
      </c>
      <c r="J1515" s="27">
        <v>1585</v>
      </c>
      <c r="K1515" s="27">
        <v>285</v>
      </c>
      <c r="L1515" s="178">
        <f t="shared" si="162"/>
        <v>0.17981072555205047</v>
      </c>
      <c r="M1515" s="27">
        <v>15</v>
      </c>
      <c r="N1515" s="27">
        <v>489</v>
      </c>
      <c r="O1515" s="195">
        <f t="shared" si="163"/>
        <v>0.2340832934418382</v>
      </c>
      <c r="P1515" s="170">
        <f t="shared" si="164"/>
        <v>2326</v>
      </c>
      <c r="Q1515" s="171">
        <f t="shared" si="165"/>
        <v>1600</v>
      </c>
      <c r="R1515" s="171">
        <f t="shared" si="166"/>
        <v>489</v>
      </c>
      <c r="S1515" s="187">
        <f t="shared" si="167"/>
        <v>0.2340832934418382</v>
      </c>
      <c r="T1515" s="248"/>
    </row>
    <row r="1516" spans="1:20" x14ac:dyDescent="0.2">
      <c r="A1516" s="186" t="s">
        <v>386</v>
      </c>
      <c r="B1516" s="175" t="s">
        <v>45</v>
      </c>
      <c r="C1516" s="176" t="s">
        <v>46</v>
      </c>
      <c r="D1516" s="168">
        <v>1</v>
      </c>
      <c r="E1516" s="169">
        <v>1</v>
      </c>
      <c r="F1516" s="169"/>
      <c r="G1516" s="169"/>
      <c r="H1516" s="192">
        <f t="shared" si="161"/>
        <v>0</v>
      </c>
      <c r="I1516" s="197">
        <v>322</v>
      </c>
      <c r="J1516" s="27">
        <v>308</v>
      </c>
      <c r="K1516" s="27">
        <v>195</v>
      </c>
      <c r="L1516" s="178">
        <f t="shared" si="162"/>
        <v>0.63311688311688308</v>
      </c>
      <c r="M1516" s="27"/>
      <c r="N1516" s="27">
        <v>14</v>
      </c>
      <c r="O1516" s="195">
        <f t="shared" si="163"/>
        <v>4.3478260869565216E-2</v>
      </c>
      <c r="P1516" s="170">
        <f t="shared" si="164"/>
        <v>323</v>
      </c>
      <c r="Q1516" s="171">
        <f t="shared" si="165"/>
        <v>309</v>
      </c>
      <c r="R1516" s="171">
        <f t="shared" si="166"/>
        <v>14</v>
      </c>
      <c r="S1516" s="187">
        <f t="shared" si="167"/>
        <v>4.3343653250773995E-2</v>
      </c>
      <c r="T1516" s="248"/>
    </row>
    <row r="1517" spans="1:20" ht="43" x14ac:dyDescent="0.2">
      <c r="A1517" s="186" t="s">
        <v>386</v>
      </c>
      <c r="B1517" s="175" t="s">
        <v>533</v>
      </c>
      <c r="C1517" s="176" t="s">
        <v>47</v>
      </c>
      <c r="D1517" s="168">
        <v>3</v>
      </c>
      <c r="E1517" s="169">
        <v>2</v>
      </c>
      <c r="F1517" s="169"/>
      <c r="G1517" s="169"/>
      <c r="H1517" s="192">
        <f t="shared" si="161"/>
        <v>0</v>
      </c>
      <c r="I1517" s="197">
        <v>3276</v>
      </c>
      <c r="J1517" s="27">
        <v>613</v>
      </c>
      <c r="K1517" s="27">
        <v>130</v>
      </c>
      <c r="L1517" s="178">
        <f t="shared" si="162"/>
        <v>0.21207177814029363</v>
      </c>
      <c r="M1517" s="27">
        <v>1071</v>
      </c>
      <c r="N1517" s="27">
        <v>1268</v>
      </c>
      <c r="O1517" s="195">
        <f t="shared" si="163"/>
        <v>0.42953929539295393</v>
      </c>
      <c r="P1517" s="170">
        <f t="shared" si="164"/>
        <v>3279</v>
      </c>
      <c r="Q1517" s="171">
        <f t="shared" si="165"/>
        <v>1686</v>
      </c>
      <c r="R1517" s="171">
        <f t="shared" si="166"/>
        <v>1268</v>
      </c>
      <c r="S1517" s="187">
        <f t="shared" si="167"/>
        <v>0.42924847664184157</v>
      </c>
      <c r="T1517" s="248"/>
    </row>
    <row r="1518" spans="1:20" x14ac:dyDescent="0.2">
      <c r="A1518" s="186" t="s">
        <v>386</v>
      </c>
      <c r="B1518" s="175" t="s">
        <v>48</v>
      </c>
      <c r="C1518" s="176" t="s">
        <v>49</v>
      </c>
      <c r="D1518" s="168">
        <v>6</v>
      </c>
      <c r="E1518" s="169">
        <v>6</v>
      </c>
      <c r="F1518" s="169"/>
      <c r="G1518" s="169"/>
      <c r="H1518" s="192">
        <f t="shared" si="161"/>
        <v>0</v>
      </c>
      <c r="I1518" s="197">
        <v>179</v>
      </c>
      <c r="J1518" s="27">
        <v>165</v>
      </c>
      <c r="K1518" s="27">
        <v>51</v>
      </c>
      <c r="L1518" s="178">
        <f t="shared" si="162"/>
        <v>0.30909090909090908</v>
      </c>
      <c r="M1518" s="27">
        <v>1</v>
      </c>
      <c r="N1518" s="27">
        <v>4</v>
      </c>
      <c r="O1518" s="195">
        <f t="shared" si="163"/>
        <v>2.3529411764705882E-2</v>
      </c>
      <c r="P1518" s="170">
        <f t="shared" si="164"/>
        <v>185</v>
      </c>
      <c r="Q1518" s="171">
        <f t="shared" si="165"/>
        <v>172</v>
      </c>
      <c r="R1518" s="171">
        <f t="shared" si="166"/>
        <v>4</v>
      </c>
      <c r="S1518" s="187">
        <f t="shared" si="167"/>
        <v>2.2727272727272728E-2</v>
      </c>
      <c r="T1518" s="248"/>
    </row>
    <row r="1519" spans="1:20" x14ac:dyDescent="0.2">
      <c r="A1519" s="186" t="s">
        <v>386</v>
      </c>
      <c r="B1519" s="175" t="s">
        <v>50</v>
      </c>
      <c r="C1519" s="176" t="s">
        <v>395</v>
      </c>
      <c r="D1519" s="168"/>
      <c r="E1519" s="169"/>
      <c r="F1519" s="169"/>
      <c r="G1519" s="169"/>
      <c r="H1519" s="192" t="str">
        <f t="shared" si="161"/>
        <v/>
      </c>
      <c r="I1519" s="197">
        <v>3129</v>
      </c>
      <c r="J1519" s="27">
        <v>1965</v>
      </c>
      <c r="K1519" s="27">
        <v>773</v>
      </c>
      <c r="L1519" s="178">
        <f t="shared" si="162"/>
        <v>0.39338422391857508</v>
      </c>
      <c r="M1519" s="27">
        <v>2</v>
      </c>
      <c r="N1519" s="27">
        <v>907</v>
      </c>
      <c r="O1519" s="195">
        <f t="shared" si="163"/>
        <v>0.31558803061934587</v>
      </c>
      <c r="P1519" s="170">
        <f t="shared" si="164"/>
        <v>3129</v>
      </c>
      <c r="Q1519" s="171">
        <f t="shared" si="165"/>
        <v>1967</v>
      </c>
      <c r="R1519" s="171">
        <f t="shared" si="166"/>
        <v>907</v>
      </c>
      <c r="S1519" s="187">
        <f t="shared" si="167"/>
        <v>0.31558803061934587</v>
      </c>
      <c r="T1519" s="248"/>
    </row>
    <row r="1520" spans="1:20" x14ac:dyDescent="0.2">
      <c r="A1520" s="186" t="s">
        <v>386</v>
      </c>
      <c r="B1520" s="175" t="s">
        <v>51</v>
      </c>
      <c r="C1520" s="176" t="s">
        <v>52</v>
      </c>
      <c r="D1520" s="168"/>
      <c r="E1520" s="169"/>
      <c r="F1520" s="169"/>
      <c r="G1520" s="169"/>
      <c r="H1520" s="192" t="str">
        <f t="shared" si="161"/>
        <v/>
      </c>
      <c r="I1520" s="197">
        <v>50</v>
      </c>
      <c r="J1520" s="27">
        <v>49</v>
      </c>
      <c r="K1520" s="27">
        <v>15</v>
      </c>
      <c r="L1520" s="178">
        <f t="shared" si="162"/>
        <v>0.30612244897959184</v>
      </c>
      <c r="M1520" s="27"/>
      <c r="N1520" s="27"/>
      <c r="O1520" s="195">
        <f t="shared" si="163"/>
        <v>0</v>
      </c>
      <c r="P1520" s="170">
        <f t="shared" si="164"/>
        <v>50</v>
      </c>
      <c r="Q1520" s="171">
        <f t="shared" si="165"/>
        <v>49</v>
      </c>
      <c r="R1520" s="171" t="str">
        <f t="shared" si="166"/>
        <v/>
      </c>
      <c r="S1520" s="187" t="str">
        <f t="shared" si="167"/>
        <v/>
      </c>
      <c r="T1520" s="248"/>
    </row>
    <row r="1521" spans="1:20" x14ac:dyDescent="0.2">
      <c r="A1521" s="186" t="s">
        <v>386</v>
      </c>
      <c r="B1521" s="175" t="s">
        <v>53</v>
      </c>
      <c r="C1521" s="176" t="s">
        <v>54</v>
      </c>
      <c r="D1521" s="168">
        <v>301</v>
      </c>
      <c r="E1521" s="169">
        <v>254</v>
      </c>
      <c r="F1521" s="169"/>
      <c r="G1521" s="169">
        <v>26</v>
      </c>
      <c r="H1521" s="192">
        <f t="shared" si="161"/>
        <v>9.285714285714286E-2</v>
      </c>
      <c r="I1521" s="197">
        <v>16088</v>
      </c>
      <c r="J1521" s="27">
        <v>12879</v>
      </c>
      <c r="K1521" s="27">
        <v>2375</v>
      </c>
      <c r="L1521" s="178">
        <f t="shared" si="162"/>
        <v>0.18440872738566658</v>
      </c>
      <c r="M1521" s="27">
        <v>34</v>
      </c>
      <c r="N1521" s="27">
        <v>2435</v>
      </c>
      <c r="O1521" s="195">
        <f t="shared" si="163"/>
        <v>0.15865259317174876</v>
      </c>
      <c r="P1521" s="170">
        <f t="shared" si="164"/>
        <v>16389</v>
      </c>
      <c r="Q1521" s="171">
        <f t="shared" si="165"/>
        <v>13167</v>
      </c>
      <c r="R1521" s="171">
        <f t="shared" si="166"/>
        <v>2461</v>
      </c>
      <c r="S1521" s="187">
        <f t="shared" si="167"/>
        <v>0.15747376503711288</v>
      </c>
      <c r="T1521" s="248"/>
    </row>
    <row r="1522" spans="1:20" x14ac:dyDescent="0.2">
      <c r="A1522" s="186" t="s">
        <v>386</v>
      </c>
      <c r="B1522" s="175" t="s">
        <v>55</v>
      </c>
      <c r="C1522" s="176" t="s">
        <v>56</v>
      </c>
      <c r="D1522" s="168"/>
      <c r="E1522" s="169"/>
      <c r="F1522" s="169"/>
      <c r="G1522" s="169"/>
      <c r="H1522" s="192" t="str">
        <f t="shared" si="161"/>
        <v/>
      </c>
      <c r="I1522" s="197">
        <v>684</v>
      </c>
      <c r="J1522" s="27">
        <v>627</v>
      </c>
      <c r="K1522" s="27">
        <v>234</v>
      </c>
      <c r="L1522" s="178">
        <f t="shared" si="162"/>
        <v>0.37320574162679426</v>
      </c>
      <c r="M1522" s="27">
        <v>2</v>
      </c>
      <c r="N1522" s="27">
        <v>20</v>
      </c>
      <c r="O1522" s="195">
        <f t="shared" si="163"/>
        <v>3.0816640986132512E-2</v>
      </c>
      <c r="P1522" s="170">
        <f t="shared" si="164"/>
        <v>684</v>
      </c>
      <c r="Q1522" s="171">
        <f t="shared" si="165"/>
        <v>629</v>
      </c>
      <c r="R1522" s="171">
        <f t="shared" si="166"/>
        <v>20</v>
      </c>
      <c r="S1522" s="187">
        <f t="shared" si="167"/>
        <v>3.0816640986132512E-2</v>
      </c>
      <c r="T1522" s="248"/>
    </row>
    <row r="1523" spans="1:20" x14ac:dyDescent="0.2">
      <c r="A1523" s="186" t="s">
        <v>386</v>
      </c>
      <c r="B1523" s="175" t="s">
        <v>59</v>
      </c>
      <c r="C1523" s="176" t="s">
        <v>266</v>
      </c>
      <c r="D1523" s="168"/>
      <c r="E1523" s="169"/>
      <c r="F1523" s="169"/>
      <c r="G1523" s="169"/>
      <c r="H1523" s="192" t="str">
        <f t="shared" si="161"/>
        <v/>
      </c>
      <c r="I1523" s="197">
        <v>2</v>
      </c>
      <c r="J1523" s="27">
        <v>2</v>
      </c>
      <c r="K1523" s="27">
        <v>1</v>
      </c>
      <c r="L1523" s="178">
        <f t="shared" si="162"/>
        <v>0.5</v>
      </c>
      <c r="M1523" s="27"/>
      <c r="N1523" s="27"/>
      <c r="O1523" s="195">
        <f t="shared" si="163"/>
        <v>0</v>
      </c>
      <c r="P1523" s="170">
        <f t="shared" si="164"/>
        <v>2</v>
      </c>
      <c r="Q1523" s="171">
        <f t="shared" si="165"/>
        <v>2</v>
      </c>
      <c r="R1523" s="171" t="str">
        <f t="shared" si="166"/>
        <v/>
      </c>
      <c r="S1523" s="187" t="str">
        <f t="shared" si="167"/>
        <v/>
      </c>
      <c r="T1523" s="248"/>
    </row>
    <row r="1524" spans="1:20" ht="29" x14ac:dyDescent="0.2">
      <c r="A1524" s="186" t="s">
        <v>386</v>
      </c>
      <c r="B1524" s="175" t="s">
        <v>60</v>
      </c>
      <c r="C1524" s="176" t="s">
        <v>61</v>
      </c>
      <c r="D1524" s="168"/>
      <c r="E1524" s="169"/>
      <c r="F1524" s="169"/>
      <c r="G1524" s="169"/>
      <c r="H1524" s="192" t="str">
        <f t="shared" si="161"/>
        <v/>
      </c>
      <c r="I1524" s="197">
        <v>29079</v>
      </c>
      <c r="J1524" s="27">
        <v>21585</v>
      </c>
      <c r="K1524" s="27">
        <v>7810</v>
      </c>
      <c r="L1524" s="178">
        <f t="shared" si="162"/>
        <v>0.36182534167245772</v>
      </c>
      <c r="M1524" s="27">
        <v>4</v>
      </c>
      <c r="N1524" s="27">
        <v>6351</v>
      </c>
      <c r="O1524" s="195">
        <f t="shared" si="163"/>
        <v>0.22730851825340015</v>
      </c>
      <c r="P1524" s="170">
        <f t="shared" si="164"/>
        <v>29079</v>
      </c>
      <c r="Q1524" s="171">
        <f t="shared" si="165"/>
        <v>21589</v>
      </c>
      <c r="R1524" s="171">
        <f t="shared" si="166"/>
        <v>6351</v>
      </c>
      <c r="S1524" s="187">
        <f t="shared" si="167"/>
        <v>0.22730851825340015</v>
      </c>
      <c r="T1524" s="248"/>
    </row>
    <row r="1525" spans="1:20" x14ac:dyDescent="0.2">
      <c r="A1525" s="186" t="s">
        <v>386</v>
      </c>
      <c r="B1525" s="175" t="s">
        <v>62</v>
      </c>
      <c r="C1525" s="176" t="s">
        <v>268</v>
      </c>
      <c r="D1525" s="168">
        <v>8</v>
      </c>
      <c r="E1525" s="169">
        <v>14</v>
      </c>
      <c r="F1525" s="169"/>
      <c r="G1525" s="169"/>
      <c r="H1525" s="192">
        <f t="shared" si="161"/>
        <v>0</v>
      </c>
      <c r="I1525" s="197">
        <v>29064</v>
      </c>
      <c r="J1525" s="27">
        <v>21589</v>
      </c>
      <c r="K1525" s="27">
        <v>3922</v>
      </c>
      <c r="L1525" s="178">
        <f t="shared" si="162"/>
        <v>0.18166658946685812</v>
      </c>
      <c r="M1525" s="27">
        <v>1</v>
      </c>
      <c r="N1525" s="27">
        <v>6579</v>
      </c>
      <c r="O1525" s="195">
        <f t="shared" si="163"/>
        <v>0.23355461677730838</v>
      </c>
      <c r="P1525" s="170">
        <f t="shared" si="164"/>
        <v>29072</v>
      </c>
      <c r="Q1525" s="171">
        <f t="shared" si="165"/>
        <v>21604</v>
      </c>
      <c r="R1525" s="171">
        <f t="shared" si="166"/>
        <v>6579</v>
      </c>
      <c r="S1525" s="187">
        <f t="shared" si="167"/>
        <v>0.23343859773622397</v>
      </c>
      <c r="T1525" s="248"/>
    </row>
    <row r="1526" spans="1:20" x14ac:dyDescent="0.2">
      <c r="A1526" s="186" t="s">
        <v>386</v>
      </c>
      <c r="B1526" s="175" t="s">
        <v>62</v>
      </c>
      <c r="C1526" s="176" t="s">
        <v>267</v>
      </c>
      <c r="D1526" s="168">
        <v>4</v>
      </c>
      <c r="E1526" s="169">
        <v>4</v>
      </c>
      <c r="F1526" s="169"/>
      <c r="G1526" s="169"/>
      <c r="H1526" s="192">
        <f t="shared" si="161"/>
        <v>0</v>
      </c>
      <c r="I1526" s="197">
        <v>29077</v>
      </c>
      <c r="J1526" s="27">
        <v>21765</v>
      </c>
      <c r="K1526" s="27">
        <v>3891</v>
      </c>
      <c r="L1526" s="178">
        <f t="shared" si="162"/>
        <v>0.17877325982081324</v>
      </c>
      <c r="M1526" s="27">
        <v>6</v>
      </c>
      <c r="N1526" s="27">
        <v>6770</v>
      </c>
      <c r="O1526" s="195">
        <f t="shared" si="163"/>
        <v>0.23720262079114257</v>
      </c>
      <c r="P1526" s="170">
        <f t="shared" si="164"/>
        <v>29081</v>
      </c>
      <c r="Q1526" s="171">
        <f t="shared" si="165"/>
        <v>21775</v>
      </c>
      <c r="R1526" s="171">
        <f t="shared" si="166"/>
        <v>6770</v>
      </c>
      <c r="S1526" s="187">
        <f t="shared" si="167"/>
        <v>0.23716938167805221</v>
      </c>
      <c r="T1526" s="248"/>
    </row>
    <row r="1527" spans="1:20" x14ac:dyDescent="0.2">
      <c r="A1527" s="186" t="s">
        <v>386</v>
      </c>
      <c r="B1527" s="175" t="s">
        <v>63</v>
      </c>
      <c r="C1527" s="176" t="s">
        <v>64</v>
      </c>
      <c r="D1527" s="168"/>
      <c r="E1527" s="169"/>
      <c r="F1527" s="169"/>
      <c r="G1527" s="169"/>
      <c r="H1527" s="192" t="str">
        <f t="shared" si="161"/>
        <v/>
      </c>
      <c r="I1527" s="197">
        <v>19784</v>
      </c>
      <c r="J1527" s="27">
        <v>13209</v>
      </c>
      <c r="K1527" s="27">
        <v>1739</v>
      </c>
      <c r="L1527" s="178">
        <f t="shared" si="162"/>
        <v>0.13165266106442577</v>
      </c>
      <c r="M1527" s="27">
        <v>34</v>
      </c>
      <c r="N1527" s="27">
        <v>5115</v>
      </c>
      <c r="O1527" s="195">
        <f t="shared" si="163"/>
        <v>0.27862512256237065</v>
      </c>
      <c r="P1527" s="170">
        <f t="shared" si="164"/>
        <v>19784</v>
      </c>
      <c r="Q1527" s="171">
        <f t="shared" si="165"/>
        <v>13243</v>
      </c>
      <c r="R1527" s="171">
        <f t="shared" si="166"/>
        <v>5115</v>
      </c>
      <c r="S1527" s="187">
        <f t="shared" si="167"/>
        <v>0.27862512256237065</v>
      </c>
      <c r="T1527" s="248"/>
    </row>
    <row r="1528" spans="1:20" x14ac:dyDescent="0.2">
      <c r="A1528" s="186" t="s">
        <v>386</v>
      </c>
      <c r="B1528" s="175" t="s">
        <v>65</v>
      </c>
      <c r="C1528" s="176" t="s">
        <v>270</v>
      </c>
      <c r="D1528" s="168">
        <v>2</v>
      </c>
      <c r="E1528" s="169">
        <v>2</v>
      </c>
      <c r="F1528" s="169"/>
      <c r="G1528" s="169"/>
      <c r="H1528" s="192">
        <f t="shared" si="161"/>
        <v>0</v>
      </c>
      <c r="I1528" s="197">
        <v>54</v>
      </c>
      <c r="J1528" s="27">
        <v>48</v>
      </c>
      <c r="K1528" s="27">
        <v>22</v>
      </c>
      <c r="L1528" s="178">
        <f t="shared" si="162"/>
        <v>0.45833333333333331</v>
      </c>
      <c r="M1528" s="27">
        <v>1</v>
      </c>
      <c r="N1528" s="27"/>
      <c r="O1528" s="195">
        <f t="shared" si="163"/>
        <v>0</v>
      </c>
      <c r="P1528" s="170">
        <f t="shared" si="164"/>
        <v>56</v>
      </c>
      <c r="Q1528" s="171">
        <f t="shared" si="165"/>
        <v>51</v>
      </c>
      <c r="R1528" s="171" t="str">
        <f t="shared" si="166"/>
        <v/>
      </c>
      <c r="S1528" s="187" t="str">
        <f t="shared" si="167"/>
        <v/>
      </c>
      <c r="T1528" s="248"/>
    </row>
    <row r="1529" spans="1:20" ht="29" x14ac:dyDescent="0.2">
      <c r="A1529" s="186" t="s">
        <v>386</v>
      </c>
      <c r="B1529" s="175" t="s">
        <v>237</v>
      </c>
      <c r="C1529" s="176" t="s">
        <v>271</v>
      </c>
      <c r="D1529" s="168">
        <v>2</v>
      </c>
      <c r="E1529" s="169">
        <v>2</v>
      </c>
      <c r="F1529" s="169"/>
      <c r="G1529" s="169"/>
      <c r="H1529" s="192">
        <f t="shared" si="161"/>
        <v>0</v>
      </c>
      <c r="I1529" s="197">
        <v>2250</v>
      </c>
      <c r="J1529" s="27">
        <v>1371</v>
      </c>
      <c r="K1529" s="27">
        <v>399</v>
      </c>
      <c r="L1529" s="178">
        <f t="shared" si="162"/>
        <v>0.29102844638949671</v>
      </c>
      <c r="M1529" s="27">
        <v>77</v>
      </c>
      <c r="N1529" s="27">
        <v>471</v>
      </c>
      <c r="O1529" s="195">
        <f t="shared" si="163"/>
        <v>0.24544033350703492</v>
      </c>
      <c r="P1529" s="170">
        <f t="shared" si="164"/>
        <v>2252</v>
      </c>
      <c r="Q1529" s="171">
        <f t="shared" si="165"/>
        <v>1450</v>
      </c>
      <c r="R1529" s="171">
        <f t="shared" si="166"/>
        <v>471</v>
      </c>
      <c r="S1529" s="187">
        <f t="shared" si="167"/>
        <v>0.24518479958355024</v>
      </c>
      <c r="T1529" s="248"/>
    </row>
    <row r="1530" spans="1:20" ht="29" x14ac:dyDescent="0.2">
      <c r="A1530" s="186" t="s">
        <v>386</v>
      </c>
      <c r="B1530" s="175" t="s">
        <v>237</v>
      </c>
      <c r="C1530" s="176" t="s">
        <v>272</v>
      </c>
      <c r="D1530" s="168"/>
      <c r="E1530" s="169"/>
      <c r="F1530" s="169"/>
      <c r="G1530" s="169"/>
      <c r="H1530" s="192" t="str">
        <f t="shared" si="161"/>
        <v/>
      </c>
      <c r="I1530" s="197">
        <v>7468</v>
      </c>
      <c r="J1530" s="27">
        <v>4839</v>
      </c>
      <c r="K1530" s="27">
        <v>1007</v>
      </c>
      <c r="L1530" s="178">
        <f t="shared" si="162"/>
        <v>0.20810084728249639</v>
      </c>
      <c r="M1530" s="27">
        <v>586</v>
      </c>
      <c r="N1530" s="27">
        <v>1590</v>
      </c>
      <c r="O1530" s="195">
        <f t="shared" si="163"/>
        <v>0.22665716322166785</v>
      </c>
      <c r="P1530" s="170">
        <f t="shared" si="164"/>
        <v>7468</v>
      </c>
      <c r="Q1530" s="171">
        <f t="shared" si="165"/>
        <v>5425</v>
      </c>
      <c r="R1530" s="171">
        <f t="shared" si="166"/>
        <v>1590</v>
      </c>
      <c r="S1530" s="187">
        <f t="shared" si="167"/>
        <v>0.22665716322166785</v>
      </c>
      <c r="T1530" s="248"/>
    </row>
    <row r="1531" spans="1:20" x14ac:dyDescent="0.2">
      <c r="A1531" s="186" t="s">
        <v>386</v>
      </c>
      <c r="B1531" s="175" t="s">
        <v>67</v>
      </c>
      <c r="C1531" s="176" t="s">
        <v>68</v>
      </c>
      <c r="D1531" s="168">
        <v>21</v>
      </c>
      <c r="E1531" s="169">
        <v>16</v>
      </c>
      <c r="F1531" s="169"/>
      <c r="G1531" s="169"/>
      <c r="H1531" s="192">
        <f t="shared" si="161"/>
        <v>0</v>
      </c>
      <c r="I1531" s="197">
        <v>1344</v>
      </c>
      <c r="J1531" s="27">
        <v>853</v>
      </c>
      <c r="K1531" s="27">
        <v>45</v>
      </c>
      <c r="L1531" s="178">
        <f t="shared" si="162"/>
        <v>5.2754982415005862E-2</v>
      </c>
      <c r="M1531" s="27">
        <v>52</v>
      </c>
      <c r="N1531" s="27">
        <v>387</v>
      </c>
      <c r="O1531" s="195">
        <f t="shared" si="163"/>
        <v>0.2995356037151703</v>
      </c>
      <c r="P1531" s="170">
        <f t="shared" si="164"/>
        <v>1365</v>
      </c>
      <c r="Q1531" s="171">
        <f t="shared" si="165"/>
        <v>921</v>
      </c>
      <c r="R1531" s="171">
        <f t="shared" si="166"/>
        <v>387</v>
      </c>
      <c r="S1531" s="187">
        <f t="shared" si="167"/>
        <v>0.29587155963302753</v>
      </c>
      <c r="T1531" s="248"/>
    </row>
    <row r="1532" spans="1:20" x14ac:dyDescent="0.2">
      <c r="A1532" s="186" t="s">
        <v>386</v>
      </c>
      <c r="B1532" s="175" t="s">
        <v>69</v>
      </c>
      <c r="C1532" s="176" t="s">
        <v>70</v>
      </c>
      <c r="D1532" s="168"/>
      <c r="E1532" s="169"/>
      <c r="F1532" s="169"/>
      <c r="G1532" s="169"/>
      <c r="H1532" s="192" t="str">
        <f t="shared" si="161"/>
        <v/>
      </c>
      <c r="I1532" s="197">
        <v>7</v>
      </c>
      <c r="J1532" s="27">
        <v>7</v>
      </c>
      <c r="K1532" s="27"/>
      <c r="L1532" s="178">
        <f t="shared" si="162"/>
        <v>0</v>
      </c>
      <c r="M1532" s="27"/>
      <c r="N1532" s="27"/>
      <c r="O1532" s="195">
        <f t="shared" si="163"/>
        <v>0</v>
      </c>
      <c r="P1532" s="170">
        <f t="shared" si="164"/>
        <v>7</v>
      </c>
      <c r="Q1532" s="171">
        <f t="shared" si="165"/>
        <v>7</v>
      </c>
      <c r="R1532" s="171" t="str">
        <f t="shared" si="166"/>
        <v/>
      </c>
      <c r="S1532" s="187" t="str">
        <f t="shared" si="167"/>
        <v/>
      </c>
      <c r="T1532" s="248"/>
    </row>
    <row r="1533" spans="1:20" x14ac:dyDescent="0.2">
      <c r="A1533" s="186" t="s">
        <v>386</v>
      </c>
      <c r="B1533" s="175" t="s">
        <v>72</v>
      </c>
      <c r="C1533" s="176" t="s">
        <v>557</v>
      </c>
      <c r="D1533" s="168"/>
      <c r="E1533" s="169"/>
      <c r="F1533" s="169"/>
      <c r="G1533" s="169"/>
      <c r="H1533" s="192" t="str">
        <f t="shared" si="161"/>
        <v/>
      </c>
      <c r="I1533" s="197">
        <v>1</v>
      </c>
      <c r="J1533" s="27">
        <v>1</v>
      </c>
      <c r="K1533" s="27"/>
      <c r="L1533" s="178">
        <f t="shared" si="162"/>
        <v>0</v>
      </c>
      <c r="M1533" s="27"/>
      <c r="N1533" s="27"/>
      <c r="O1533" s="195">
        <f t="shared" si="163"/>
        <v>0</v>
      </c>
      <c r="P1533" s="170">
        <f t="shared" si="164"/>
        <v>1</v>
      </c>
      <c r="Q1533" s="171">
        <f t="shared" si="165"/>
        <v>1</v>
      </c>
      <c r="R1533" s="171" t="str">
        <f t="shared" si="166"/>
        <v/>
      </c>
      <c r="S1533" s="187" t="str">
        <f t="shared" si="167"/>
        <v/>
      </c>
      <c r="T1533" s="248"/>
    </row>
    <row r="1534" spans="1:20" x14ac:dyDescent="0.2">
      <c r="A1534" s="186" t="s">
        <v>386</v>
      </c>
      <c r="B1534" s="175" t="s">
        <v>72</v>
      </c>
      <c r="C1534" s="176" t="s">
        <v>558</v>
      </c>
      <c r="D1534" s="168"/>
      <c r="E1534" s="169"/>
      <c r="F1534" s="169"/>
      <c r="G1534" s="169"/>
      <c r="H1534" s="192" t="str">
        <f t="shared" si="161"/>
        <v/>
      </c>
      <c r="I1534" s="197">
        <v>2</v>
      </c>
      <c r="J1534" s="27">
        <v>2</v>
      </c>
      <c r="K1534" s="27"/>
      <c r="L1534" s="178">
        <f t="shared" si="162"/>
        <v>0</v>
      </c>
      <c r="M1534" s="27"/>
      <c r="N1534" s="27"/>
      <c r="O1534" s="195">
        <f t="shared" si="163"/>
        <v>0</v>
      </c>
      <c r="P1534" s="170">
        <f t="shared" si="164"/>
        <v>2</v>
      </c>
      <c r="Q1534" s="171">
        <f t="shared" si="165"/>
        <v>2</v>
      </c>
      <c r="R1534" s="171" t="str">
        <f t="shared" si="166"/>
        <v/>
      </c>
      <c r="S1534" s="187" t="str">
        <f t="shared" si="167"/>
        <v/>
      </c>
      <c r="T1534" s="248"/>
    </row>
    <row r="1535" spans="1:20" x14ac:dyDescent="0.2">
      <c r="A1535" s="186" t="s">
        <v>386</v>
      </c>
      <c r="B1535" s="175" t="s">
        <v>72</v>
      </c>
      <c r="C1535" s="176" t="s">
        <v>244</v>
      </c>
      <c r="D1535" s="168"/>
      <c r="E1535" s="169"/>
      <c r="F1535" s="169"/>
      <c r="G1535" s="169"/>
      <c r="H1535" s="192" t="str">
        <f t="shared" si="161"/>
        <v/>
      </c>
      <c r="I1535" s="197">
        <v>109</v>
      </c>
      <c r="J1535" s="27">
        <v>96</v>
      </c>
      <c r="K1535" s="27">
        <v>51</v>
      </c>
      <c r="L1535" s="178">
        <f t="shared" si="162"/>
        <v>0.53125</v>
      </c>
      <c r="M1535" s="27">
        <v>1</v>
      </c>
      <c r="N1535" s="27"/>
      <c r="O1535" s="195">
        <f t="shared" si="163"/>
        <v>0</v>
      </c>
      <c r="P1535" s="170">
        <f t="shared" si="164"/>
        <v>109</v>
      </c>
      <c r="Q1535" s="171">
        <f t="shared" si="165"/>
        <v>97</v>
      </c>
      <c r="R1535" s="171" t="str">
        <f t="shared" si="166"/>
        <v/>
      </c>
      <c r="S1535" s="187" t="str">
        <f t="shared" si="167"/>
        <v/>
      </c>
      <c r="T1535" s="248"/>
    </row>
    <row r="1536" spans="1:20" x14ac:dyDescent="0.2">
      <c r="A1536" s="186" t="s">
        <v>386</v>
      </c>
      <c r="B1536" s="175" t="s">
        <v>73</v>
      </c>
      <c r="C1536" s="176" t="s">
        <v>274</v>
      </c>
      <c r="D1536" s="168"/>
      <c r="E1536" s="169"/>
      <c r="F1536" s="169"/>
      <c r="G1536" s="169"/>
      <c r="H1536" s="192" t="str">
        <f t="shared" si="161"/>
        <v/>
      </c>
      <c r="I1536" s="197">
        <v>970</v>
      </c>
      <c r="J1536" s="27">
        <v>365</v>
      </c>
      <c r="K1536" s="27">
        <v>8</v>
      </c>
      <c r="L1536" s="178">
        <f t="shared" si="162"/>
        <v>2.1917808219178082E-2</v>
      </c>
      <c r="M1536" s="27">
        <v>1</v>
      </c>
      <c r="N1536" s="27">
        <v>589</v>
      </c>
      <c r="O1536" s="195">
        <f t="shared" si="163"/>
        <v>0.6167539267015707</v>
      </c>
      <c r="P1536" s="170">
        <f t="shared" si="164"/>
        <v>970</v>
      </c>
      <c r="Q1536" s="171">
        <f t="shared" si="165"/>
        <v>366</v>
      </c>
      <c r="R1536" s="171">
        <f t="shared" si="166"/>
        <v>589</v>
      </c>
      <c r="S1536" s="187">
        <f t="shared" si="167"/>
        <v>0.6167539267015707</v>
      </c>
      <c r="T1536" s="248"/>
    </row>
    <row r="1537" spans="1:20" x14ac:dyDescent="0.2">
      <c r="A1537" s="186" t="s">
        <v>386</v>
      </c>
      <c r="B1537" s="175" t="s">
        <v>76</v>
      </c>
      <c r="C1537" s="176" t="s">
        <v>78</v>
      </c>
      <c r="D1537" s="168"/>
      <c r="E1537" s="169"/>
      <c r="F1537" s="169"/>
      <c r="G1537" s="169"/>
      <c r="H1537" s="192" t="str">
        <f t="shared" si="161"/>
        <v/>
      </c>
      <c r="I1537" s="197">
        <v>1</v>
      </c>
      <c r="J1537" s="27">
        <v>1</v>
      </c>
      <c r="K1537" s="27"/>
      <c r="L1537" s="178">
        <f t="shared" si="162"/>
        <v>0</v>
      </c>
      <c r="M1537" s="27"/>
      <c r="N1537" s="27"/>
      <c r="O1537" s="195">
        <f t="shared" si="163"/>
        <v>0</v>
      </c>
      <c r="P1537" s="170">
        <f t="shared" si="164"/>
        <v>1</v>
      </c>
      <c r="Q1537" s="171">
        <f t="shared" si="165"/>
        <v>1</v>
      </c>
      <c r="R1537" s="171" t="str">
        <f t="shared" si="166"/>
        <v/>
      </c>
      <c r="S1537" s="187" t="str">
        <f t="shared" si="167"/>
        <v/>
      </c>
      <c r="T1537" s="248"/>
    </row>
    <row r="1538" spans="1:20" x14ac:dyDescent="0.2">
      <c r="A1538" s="186" t="s">
        <v>386</v>
      </c>
      <c r="B1538" s="175" t="s">
        <v>76</v>
      </c>
      <c r="C1538" s="176" t="s">
        <v>275</v>
      </c>
      <c r="D1538" s="168"/>
      <c r="E1538" s="169"/>
      <c r="F1538" s="169"/>
      <c r="G1538" s="169"/>
      <c r="H1538" s="192" t="str">
        <f t="shared" ref="H1538:H1601" si="168">IF((E1538+G1538)&lt;&gt;0,G1538/(E1538+G1538),"")</f>
        <v/>
      </c>
      <c r="I1538" s="197">
        <v>1</v>
      </c>
      <c r="J1538" s="27">
        <v>1</v>
      </c>
      <c r="K1538" s="27">
        <v>1</v>
      </c>
      <c r="L1538" s="178">
        <f t="shared" ref="L1538:L1601" si="169">IF(J1538&lt;&gt;0,K1538/J1538,"")</f>
        <v>1</v>
      </c>
      <c r="M1538" s="27"/>
      <c r="N1538" s="27"/>
      <c r="O1538" s="195">
        <f t="shared" ref="O1538:O1601" si="170">IF((J1538+M1538+N1538)&lt;&gt;0,N1538/(J1538+M1538+N1538),"")</f>
        <v>0</v>
      </c>
      <c r="P1538" s="170">
        <f t="shared" ref="P1538:P1601" si="171">IF(SUM(D1538,I1538)&gt;0,SUM(D1538,I1538),"")</f>
        <v>1</v>
      </c>
      <c r="Q1538" s="171">
        <f t="shared" ref="Q1538:Q1601" si="172">IF(SUM(E1538,J1538, M1538)&gt;0,SUM(E1538,J1538, M1538),"")</f>
        <v>1</v>
      </c>
      <c r="R1538" s="171" t="str">
        <f t="shared" ref="R1538:R1601" si="173">IF(SUM(G1538,N1538)&gt;0,SUM(G1538,N1538),"")</f>
        <v/>
      </c>
      <c r="S1538" s="187" t="str">
        <f t="shared" ref="S1538:S1601" si="174">IFERROR(IF((Q1538+R1538)&lt;&gt;0,R1538/(Q1538+R1538),""),"")</f>
        <v/>
      </c>
      <c r="T1538" s="248"/>
    </row>
    <row r="1539" spans="1:20" x14ac:dyDescent="0.2">
      <c r="A1539" s="186" t="s">
        <v>386</v>
      </c>
      <c r="B1539" s="225" t="s">
        <v>76</v>
      </c>
      <c r="C1539" s="176" t="s">
        <v>277</v>
      </c>
      <c r="D1539" s="168"/>
      <c r="E1539" s="169"/>
      <c r="F1539" s="169"/>
      <c r="G1539" s="169"/>
      <c r="H1539" s="192" t="str">
        <f t="shared" si="168"/>
        <v/>
      </c>
      <c r="I1539" s="197">
        <v>1</v>
      </c>
      <c r="J1539" s="27">
        <v>1</v>
      </c>
      <c r="K1539" s="27"/>
      <c r="L1539" s="178">
        <f t="shared" si="169"/>
        <v>0</v>
      </c>
      <c r="M1539" s="27"/>
      <c r="N1539" s="27"/>
      <c r="O1539" s="195">
        <f t="shared" si="170"/>
        <v>0</v>
      </c>
      <c r="P1539" s="170">
        <f t="shared" si="171"/>
        <v>1</v>
      </c>
      <c r="Q1539" s="171">
        <f t="shared" si="172"/>
        <v>1</v>
      </c>
      <c r="R1539" s="171" t="str">
        <f t="shared" si="173"/>
        <v/>
      </c>
      <c r="S1539" s="187" t="str">
        <f t="shared" si="174"/>
        <v/>
      </c>
      <c r="T1539" s="248"/>
    </row>
    <row r="1540" spans="1:20" x14ac:dyDescent="0.2">
      <c r="A1540" s="186" t="s">
        <v>386</v>
      </c>
      <c r="B1540" s="175" t="s">
        <v>76</v>
      </c>
      <c r="C1540" s="176" t="s">
        <v>396</v>
      </c>
      <c r="D1540" s="168"/>
      <c r="E1540" s="169"/>
      <c r="F1540" s="169"/>
      <c r="G1540" s="169"/>
      <c r="H1540" s="192" t="str">
        <f t="shared" si="168"/>
        <v/>
      </c>
      <c r="I1540" s="197">
        <v>1</v>
      </c>
      <c r="J1540" s="27">
        <v>1</v>
      </c>
      <c r="K1540" s="27"/>
      <c r="L1540" s="178">
        <f t="shared" si="169"/>
        <v>0</v>
      </c>
      <c r="M1540" s="27"/>
      <c r="N1540" s="27"/>
      <c r="O1540" s="195">
        <f t="shared" si="170"/>
        <v>0</v>
      </c>
      <c r="P1540" s="170">
        <f t="shared" si="171"/>
        <v>1</v>
      </c>
      <c r="Q1540" s="171">
        <f t="shared" si="172"/>
        <v>1</v>
      </c>
      <c r="R1540" s="171" t="str">
        <f t="shared" si="173"/>
        <v/>
      </c>
      <c r="S1540" s="187" t="str">
        <f t="shared" si="174"/>
        <v/>
      </c>
      <c r="T1540" s="248"/>
    </row>
    <row r="1541" spans="1:20" x14ac:dyDescent="0.2">
      <c r="A1541" s="186" t="s">
        <v>386</v>
      </c>
      <c r="B1541" s="175" t="s">
        <v>79</v>
      </c>
      <c r="C1541" s="176" t="s">
        <v>80</v>
      </c>
      <c r="D1541" s="168">
        <v>26</v>
      </c>
      <c r="E1541" s="169">
        <v>5</v>
      </c>
      <c r="F1541" s="169"/>
      <c r="G1541" s="169">
        <v>7</v>
      </c>
      <c r="H1541" s="192">
        <f t="shared" si="168"/>
        <v>0.58333333333333337</v>
      </c>
      <c r="I1541" s="197">
        <v>6081</v>
      </c>
      <c r="J1541" s="27">
        <v>3118</v>
      </c>
      <c r="K1541" s="27">
        <v>302</v>
      </c>
      <c r="L1541" s="178">
        <f t="shared" si="169"/>
        <v>9.6856959589480443E-2</v>
      </c>
      <c r="M1541" s="27">
        <v>14</v>
      </c>
      <c r="N1541" s="27">
        <v>2797</v>
      </c>
      <c r="O1541" s="195">
        <f t="shared" si="170"/>
        <v>0.47174903019058861</v>
      </c>
      <c r="P1541" s="170">
        <f t="shared" si="171"/>
        <v>6107</v>
      </c>
      <c r="Q1541" s="171">
        <f t="shared" si="172"/>
        <v>3137</v>
      </c>
      <c r="R1541" s="171">
        <f t="shared" si="173"/>
        <v>2804</v>
      </c>
      <c r="S1541" s="187">
        <f t="shared" si="174"/>
        <v>0.47197441508163607</v>
      </c>
      <c r="T1541" s="248"/>
    </row>
    <row r="1542" spans="1:20" x14ac:dyDescent="0.2">
      <c r="A1542" s="186" t="s">
        <v>386</v>
      </c>
      <c r="B1542" s="175" t="s">
        <v>81</v>
      </c>
      <c r="C1542" s="176" t="s">
        <v>82</v>
      </c>
      <c r="D1542" s="168"/>
      <c r="E1542" s="169"/>
      <c r="F1542" s="169"/>
      <c r="G1542" s="169"/>
      <c r="H1542" s="192" t="str">
        <f t="shared" si="168"/>
        <v/>
      </c>
      <c r="I1542" s="197">
        <v>30</v>
      </c>
      <c r="J1542" s="27">
        <v>15</v>
      </c>
      <c r="K1542" s="27">
        <v>2</v>
      </c>
      <c r="L1542" s="178">
        <f t="shared" si="169"/>
        <v>0.13333333333333333</v>
      </c>
      <c r="M1542" s="27">
        <v>14</v>
      </c>
      <c r="N1542" s="27"/>
      <c r="O1542" s="195">
        <f t="shared" si="170"/>
        <v>0</v>
      </c>
      <c r="P1542" s="170">
        <f t="shared" si="171"/>
        <v>30</v>
      </c>
      <c r="Q1542" s="171">
        <f t="shared" si="172"/>
        <v>29</v>
      </c>
      <c r="R1542" s="171" t="str">
        <f t="shared" si="173"/>
        <v/>
      </c>
      <c r="S1542" s="187" t="str">
        <f t="shared" si="174"/>
        <v/>
      </c>
      <c r="T1542" s="248"/>
    </row>
    <row r="1543" spans="1:20" x14ac:dyDescent="0.2">
      <c r="A1543" s="186" t="s">
        <v>386</v>
      </c>
      <c r="B1543" s="175" t="s">
        <v>83</v>
      </c>
      <c r="C1543" s="176" t="s">
        <v>278</v>
      </c>
      <c r="D1543" s="168">
        <v>2</v>
      </c>
      <c r="E1543" s="169">
        <v>1</v>
      </c>
      <c r="F1543" s="169"/>
      <c r="G1543" s="169"/>
      <c r="H1543" s="192">
        <f t="shared" si="168"/>
        <v>0</v>
      </c>
      <c r="I1543" s="197">
        <v>121</v>
      </c>
      <c r="J1543" s="27">
        <v>110</v>
      </c>
      <c r="K1543" s="27">
        <v>4</v>
      </c>
      <c r="L1543" s="178">
        <f t="shared" si="169"/>
        <v>3.6363636363636362E-2</v>
      </c>
      <c r="M1543" s="27"/>
      <c r="N1543" s="27">
        <v>3</v>
      </c>
      <c r="O1543" s="195">
        <f t="shared" si="170"/>
        <v>2.6548672566371681E-2</v>
      </c>
      <c r="P1543" s="170">
        <f t="shared" si="171"/>
        <v>123</v>
      </c>
      <c r="Q1543" s="171">
        <f t="shared" si="172"/>
        <v>111</v>
      </c>
      <c r="R1543" s="171">
        <f t="shared" si="173"/>
        <v>3</v>
      </c>
      <c r="S1543" s="187">
        <f t="shared" si="174"/>
        <v>2.6315789473684209E-2</v>
      </c>
      <c r="T1543" s="248"/>
    </row>
    <row r="1544" spans="1:20" x14ac:dyDescent="0.2">
      <c r="A1544" s="186" t="s">
        <v>386</v>
      </c>
      <c r="B1544" s="175" t="s">
        <v>84</v>
      </c>
      <c r="C1544" s="176" t="s">
        <v>279</v>
      </c>
      <c r="D1544" s="168">
        <v>3</v>
      </c>
      <c r="E1544" s="169">
        <v>3</v>
      </c>
      <c r="F1544" s="169"/>
      <c r="G1544" s="169"/>
      <c r="H1544" s="192">
        <f t="shared" si="168"/>
        <v>0</v>
      </c>
      <c r="I1544" s="197">
        <v>1052</v>
      </c>
      <c r="J1544" s="27">
        <v>679</v>
      </c>
      <c r="K1544" s="27">
        <v>59</v>
      </c>
      <c r="L1544" s="178">
        <f t="shared" si="169"/>
        <v>8.6892488954344621E-2</v>
      </c>
      <c r="M1544" s="27">
        <v>2</v>
      </c>
      <c r="N1544" s="27">
        <v>212</v>
      </c>
      <c r="O1544" s="195">
        <f t="shared" si="170"/>
        <v>0.23740201567749161</v>
      </c>
      <c r="P1544" s="170">
        <f t="shared" si="171"/>
        <v>1055</v>
      </c>
      <c r="Q1544" s="171">
        <f t="shared" si="172"/>
        <v>684</v>
      </c>
      <c r="R1544" s="171">
        <f t="shared" si="173"/>
        <v>212</v>
      </c>
      <c r="S1544" s="187">
        <f t="shared" si="174"/>
        <v>0.23660714285714285</v>
      </c>
      <c r="T1544" s="248"/>
    </row>
    <row r="1545" spans="1:20" x14ac:dyDescent="0.2">
      <c r="A1545" s="186" t="s">
        <v>386</v>
      </c>
      <c r="B1545" s="175" t="s">
        <v>85</v>
      </c>
      <c r="C1545" s="176" t="s">
        <v>280</v>
      </c>
      <c r="D1545" s="168">
        <v>16</v>
      </c>
      <c r="E1545" s="169">
        <v>6</v>
      </c>
      <c r="F1545" s="169"/>
      <c r="G1545" s="169">
        <v>3</v>
      </c>
      <c r="H1545" s="192">
        <f t="shared" si="168"/>
        <v>0.33333333333333331</v>
      </c>
      <c r="I1545" s="197">
        <v>5138</v>
      </c>
      <c r="J1545" s="27">
        <v>2412</v>
      </c>
      <c r="K1545" s="27">
        <v>263</v>
      </c>
      <c r="L1545" s="178">
        <f t="shared" si="169"/>
        <v>0.10903814262023218</v>
      </c>
      <c r="M1545" s="27"/>
      <c r="N1545" s="27">
        <v>2661</v>
      </c>
      <c r="O1545" s="195">
        <f t="shared" si="170"/>
        <v>0.52454169130691897</v>
      </c>
      <c r="P1545" s="170">
        <f t="shared" si="171"/>
        <v>5154</v>
      </c>
      <c r="Q1545" s="171">
        <f t="shared" si="172"/>
        <v>2418</v>
      </c>
      <c r="R1545" s="171">
        <f t="shared" si="173"/>
        <v>2664</v>
      </c>
      <c r="S1545" s="187">
        <f t="shared" si="174"/>
        <v>0.52420306965761509</v>
      </c>
      <c r="T1545" s="248"/>
    </row>
    <row r="1546" spans="1:20" x14ac:dyDescent="0.2">
      <c r="A1546" s="186" t="s">
        <v>386</v>
      </c>
      <c r="B1546" s="175" t="s">
        <v>238</v>
      </c>
      <c r="C1546" s="176" t="s">
        <v>281</v>
      </c>
      <c r="D1546" s="168">
        <v>210</v>
      </c>
      <c r="E1546" s="169">
        <v>163</v>
      </c>
      <c r="F1546" s="169"/>
      <c r="G1546" s="169">
        <v>45</v>
      </c>
      <c r="H1546" s="192">
        <f t="shared" si="168"/>
        <v>0.21634615384615385</v>
      </c>
      <c r="I1546" s="197">
        <v>1218</v>
      </c>
      <c r="J1546" s="27">
        <v>811</v>
      </c>
      <c r="K1546" s="27">
        <v>164</v>
      </c>
      <c r="L1546" s="178">
        <f t="shared" si="169"/>
        <v>0.20221948212083848</v>
      </c>
      <c r="M1546" s="27"/>
      <c r="N1546" s="27">
        <v>372</v>
      </c>
      <c r="O1546" s="195">
        <f t="shared" si="170"/>
        <v>0.31445477599323751</v>
      </c>
      <c r="P1546" s="170">
        <f t="shared" si="171"/>
        <v>1428</v>
      </c>
      <c r="Q1546" s="171">
        <f t="shared" si="172"/>
        <v>974</v>
      </c>
      <c r="R1546" s="171">
        <f t="shared" si="173"/>
        <v>417</v>
      </c>
      <c r="S1546" s="187">
        <f t="shared" si="174"/>
        <v>0.29978432782171099</v>
      </c>
      <c r="T1546" s="248"/>
    </row>
    <row r="1547" spans="1:20" x14ac:dyDescent="0.2">
      <c r="A1547" s="186" t="s">
        <v>386</v>
      </c>
      <c r="B1547" s="175" t="s">
        <v>86</v>
      </c>
      <c r="C1547" s="176" t="s">
        <v>282</v>
      </c>
      <c r="D1547" s="168">
        <v>2</v>
      </c>
      <c r="E1547" s="169">
        <v>2</v>
      </c>
      <c r="F1547" s="169"/>
      <c r="G1547" s="169"/>
      <c r="H1547" s="192">
        <f t="shared" si="168"/>
        <v>0</v>
      </c>
      <c r="I1547" s="197">
        <v>23</v>
      </c>
      <c r="J1547" s="27">
        <v>17</v>
      </c>
      <c r="K1547" s="27">
        <v>3</v>
      </c>
      <c r="L1547" s="178">
        <f t="shared" si="169"/>
        <v>0.17647058823529413</v>
      </c>
      <c r="M1547" s="27">
        <v>4</v>
      </c>
      <c r="N1547" s="27">
        <v>3</v>
      </c>
      <c r="O1547" s="195">
        <f t="shared" si="170"/>
        <v>0.125</v>
      </c>
      <c r="P1547" s="170">
        <f t="shared" si="171"/>
        <v>25</v>
      </c>
      <c r="Q1547" s="171">
        <f t="shared" si="172"/>
        <v>23</v>
      </c>
      <c r="R1547" s="171">
        <f t="shared" si="173"/>
        <v>3</v>
      </c>
      <c r="S1547" s="187">
        <f t="shared" si="174"/>
        <v>0.11538461538461539</v>
      </c>
      <c r="T1547" s="248"/>
    </row>
    <row r="1548" spans="1:20" x14ac:dyDescent="0.2">
      <c r="A1548" s="186" t="s">
        <v>386</v>
      </c>
      <c r="B1548" s="175" t="s">
        <v>530</v>
      </c>
      <c r="C1548" s="176" t="s">
        <v>87</v>
      </c>
      <c r="D1548" s="168">
        <v>1</v>
      </c>
      <c r="E1548" s="169">
        <v>1</v>
      </c>
      <c r="F1548" s="169"/>
      <c r="G1548" s="169"/>
      <c r="H1548" s="192">
        <f t="shared" si="168"/>
        <v>0</v>
      </c>
      <c r="I1548" s="197">
        <v>713</v>
      </c>
      <c r="J1548" s="27">
        <v>674</v>
      </c>
      <c r="K1548" s="27">
        <v>146</v>
      </c>
      <c r="L1548" s="178">
        <f t="shared" si="169"/>
        <v>0.21661721068249259</v>
      </c>
      <c r="M1548" s="27"/>
      <c r="N1548" s="27">
        <v>24</v>
      </c>
      <c r="O1548" s="195">
        <f t="shared" si="170"/>
        <v>3.4383954154727794E-2</v>
      </c>
      <c r="P1548" s="170">
        <f t="shared" si="171"/>
        <v>714</v>
      </c>
      <c r="Q1548" s="171">
        <f t="shared" si="172"/>
        <v>675</v>
      </c>
      <c r="R1548" s="171">
        <f t="shared" si="173"/>
        <v>24</v>
      </c>
      <c r="S1548" s="187">
        <f t="shared" si="174"/>
        <v>3.4334763948497854E-2</v>
      </c>
      <c r="T1548" s="248"/>
    </row>
    <row r="1549" spans="1:20" x14ac:dyDescent="0.2">
      <c r="A1549" s="186" t="s">
        <v>386</v>
      </c>
      <c r="B1549" s="175" t="s">
        <v>88</v>
      </c>
      <c r="C1549" s="176" t="s">
        <v>89</v>
      </c>
      <c r="D1549" s="168"/>
      <c r="E1549" s="169"/>
      <c r="F1549" s="169"/>
      <c r="G1549" s="169"/>
      <c r="H1549" s="192" t="str">
        <f t="shared" si="168"/>
        <v/>
      </c>
      <c r="I1549" s="197">
        <v>2</v>
      </c>
      <c r="J1549" s="27">
        <v>1</v>
      </c>
      <c r="K1549" s="27"/>
      <c r="L1549" s="178">
        <f t="shared" si="169"/>
        <v>0</v>
      </c>
      <c r="M1549" s="27"/>
      <c r="N1549" s="27"/>
      <c r="O1549" s="195">
        <f t="shared" si="170"/>
        <v>0</v>
      </c>
      <c r="P1549" s="170">
        <f t="shared" si="171"/>
        <v>2</v>
      </c>
      <c r="Q1549" s="171">
        <f t="shared" si="172"/>
        <v>1</v>
      </c>
      <c r="R1549" s="171" t="str">
        <f t="shared" si="173"/>
        <v/>
      </c>
      <c r="S1549" s="187" t="str">
        <f t="shared" si="174"/>
        <v/>
      </c>
      <c r="T1549" s="248"/>
    </row>
    <row r="1550" spans="1:20" x14ac:dyDescent="0.2">
      <c r="A1550" s="186" t="s">
        <v>386</v>
      </c>
      <c r="B1550" s="175" t="s">
        <v>90</v>
      </c>
      <c r="C1550" s="176" t="s">
        <v>94</v>
      </c>
      <c r="D1550" s="168">
        <v>31</v>
      </c>
      <c r="E1550" s="169">
        <v>32</v>
      </c>
      <c r="F1550" s="169"/>
      <c r="G1550" s="169"/>
      <c r="H1550" s="192">
        <f t="shared" si="168"/>
        <v>0</v>
      </c>
      <c r="I1550" s="197">
        <v>40603</v>
      </c>
      <c r="J1550" s="27">
        <v>35313</v>
      </c>
      <c r="K1550" s="27">
        <v>5616</v>
      </c>
      <c r="L1550" s="178">
        <f t="shared" si="169"/>
        <v>0.15903491631976893</v>
      </c>
      <c r="M1550" s="27">
        <v>1</v>
      </c>
      <c r="N1550" s="27">
        <v>5135</v>
      </c>
      <c r="O1550" s="195">
        <f t="shared" si="170"/>
        <v>0.12694998640263047</v>
      </c>
      <c r="P1550" s="170">
        <f t="shared" si="171"/>
        <v>40634</v>
      </c>
      <c r="Q1550" s="171">
        <f t="shared" si="172"/>
        <v>35346</v>
      </c>
      <c r="R1550" s="171">
        <f t="shared" si="173"/>
        <v>5135</v>
      </c>
      <c r="S1550" s="187">
        <f t="shared" si="174"/>
        <v>0.12684963316123612</v>
      </c>
      <c r="T1550" s="248"/>
    </row>
    <row r="1551" spans="1:20" x14ac:dyDescent="0.2">
      <c r="A1551" s="186" t="s">
        <v>386</v>
      </c>
      <c r="B1551" s="175" t="s">
        <v>90</v>
      </c>
      <c r="C1551" s="176" t="s">
        <v>91</v>
      </c>
      <c r="D1551" s="168">
        <v>6</v>
      </c>
      <c r="E1551" s="169">
        <v>4</v>
      </c>
      <c r="F1551" s="169"/>
      <c r="G1551" s="169"/>
      <c r="H1551" s="192">
        <f t="shared" si="168"/>
        <v>0</v>
      </c>
      <c r="I1551" s="197">
        <v>39495</v>
      </c>
      <c r="J1551" s="27">
        <v>28650</v>
      </c>
      <c r="K1551" s="27">
        <v>1798</v>
      </c>
      <c r="L1551" s="178">
        <f t="shared" si="169"/>
        <v>6.2757417102966839E-2</v>
      </c>
      <c r="M1551" s="27">
        <v>41</v>
      </c>
      <c r="N1551" s="27">
        <v>9717</v>
      </c>
      <c r="O1551" s="195">
        <f t="shared" si="170"/>
        <v>0.25299416788169132</v>
      </c>
      <c r="P1551" s="170">
        <f t="shared" si="171"/>
        <v>39501</v>
      </c>
      <c r="Q1551" s="171">
        <f t="shared" si="172"/>
        <v>28695</v>
      </c>
      <c r="R1551" s="171">
        <f t="shared" si="173"/>
        <v>9717</v>
      </c>
      <c r="S1551" s="187">
        <f t="shared" si="174"/>
        <v>0.25296782255545142</v>
      </c>
      <c r="T1551" s="248"/>
    </row>
    <row r="1552" spans="1:20" x14ac:dyDescent="0.2">
      <c r="A1552" s="186" t="s">
        <v>386</v>
      </c>
      <c r="B1552" s="175" t="s">
        <v>96</v>
      </c>
      <c r="C1552" s="176" t="s">
        <v>97</v>
      </c>
      <c r="D1552" s="168"/>
      <c r="E1552" s="169"/>
      <c r="F1552" s="169"/>
      <c r="G1552" s="169"/>
      <c r="H1552" s="192" t="str">
        <f t="shared" si="168"/>
        <v/>
      </c>
      <c r="I1552" s="197">
        <v>18793</v>
      </c>
      <c r="J1552" s="27">
        <v>17940</v>
      </c>
      <c r="K1552" s="27">
        <v>183</v>
      </c>
      <c r="L1552" s="178">
        <f t="shared" si="169"/>
        <v>1.0200668896321071E-2</v>
      </c>
      <c r="M1552" s="27">
        <v>2</v>
      </c>
      <c r="N1552" s="27">
        <v>721</v>
      </c>
      <c r="O1552" s="195">
        <f t="shared" si="170"/>
        <v>3.8632588544178323E-2</v>
      </c>
      <c r="P1552" s="170">
        <f t="shared" si="171"/>
        <v>18793</v>
      </c>
      <c r="Q1552" s="171">
        <f t="shared" si="172"/>
        <v>17942</v>
      </c>
      <c r="R1552" s="171">
        <f t="shared" si="173"/>
        <v>721</v>
      </c>
      <c r="S1552" s="187">
        <f t="shared" si="174"/>
        <v>3.8632588544178323E-2</v>
      </c>
      <c r="T1552" s="248"/>
    </row>
    <row r="1553" spans="1:20" x14ac:dyDescent="0.2">
      <c r="A1553" s="186" t="s">
        <v>386</v>
      </c>
      <c r="B1553" s="175" t="s">
        <v>532</v>
      </c>
      <c r="C1553" s="176" t="s">
        <v>98</v>
      </c>
      <c r="D1553" s="168">
        <v>2</v>
      </c>
      <c r="E1553" s="169">
        <v>3</v>
      </c>
      <c r="F1553" s="169"/>
      <c r="G1553" s="169"/>
      <c r="H1553" s="192">
        <f t="shared" si="168"/>
        <v>0</v>
      </c>
      <c r="I1553" s="197">
        <v>17951</v>
      </c>
      <c r="J1553" s="27">
        <v>10479</v>
      </c>
      <c r="K1553" s="27">
        <v>821</v>
      </c>
      <c r="L1553" s="178">
        <f t="shared" si="169"/>
        <v>7.8347170531539265E-2</v>
      </c>
      <c r="M1553" s="27">
        <v>1011</v>
      </c>
      <c r="N1553" s="27">
        <v>5378</v>
      </c>
      <c r="O1553" s="195">
        <f t="shared" si="170"/>
        <v>0.3188285511026796</v>
      </c>
      <c r="P1553" s="170">
        <f t="shared" si="171"/>
        <v>17953</v>
      </c>
      <c r="Q1553" s="171">
        <f t="shared" si="172"/>
        <v>11493</v>
      </c>
      <c r="R1553" s="171">
        <f t="shared" si="173"/>
        <v>5378</v>
      </c>
      <c r="S1553" s="187">
        <f t="shared" si="174"/>
        <v>0.31877185703277816</v>
      </c>
      <c r="T1553" s="248"/>
    </row>
    <row r="1554" spans="1:20" x14ac:dyDescent="0.2">
      <c r="A1554" s="186" t="s">
        <v>386</v>
      </c>
      <c r="B1554" s="175" t="s">
        <v>99</v>
      </c>
      <c r="C1554" s="176" t="s">
        <v>492</v>
      </c>
      <c r="D1554" s="168"/>
      <c r="E1554" s="169"/>
      <c r="F1554" s="169"/>
      <c r="G1554" s="169"/>
      <c r="H1554" s="192" t="str">
        <f t="shared" si="168"/>
        <v/>
      </c>
      <c r="I1554" s="197">
        <v>1667</v>
      </c>
      <c r="J1554" s="27">
        <v>1360</v>
      </c>
      <c r="K1554" s="27">
        <v>578</v>
      </c>
      <c r="L1554" s="178">
        <f t="shared" si="169"/>
        <v>0.42499999999999999</v>
      </c>
      <c r="M1554" s="27">
        <v>67</v>
      </c>
      <c r="N1554" s="27">
        <v>217</v>
      </c>
      <c r="O1554" s="195">
        <f t="shared" si="170"/>
        <v>0.13199513381995134</v>
      </c>
      <c r="P1554" s="170">
        <f t="shared" si="171"/>
        <v>1667</v>
      </c>
      <c r="Q1554" s="171">
        <f t="shared" si="172"/>
        <v>1427</v>
      </c>
      <c r="R1554" s="171">
        <f t="shared" si="173"/>
        <v>217</v>
      </c>
      <c r="S1554" s="187">
        <f t="shared" si="174"/>
        <v>0.13199513381995134</v>
      </c>
      <c r="T1554" s="248"/>
    </row>
    <row r="1555" spans="1:20" x14ac:dyDescent="0.2">
      <c r="A1555" s="186" t="s">
        <v>386</v>
      </c>
      <c r="B1555" s="175" t="s">
        <v>101</v>
      </c>
      <c r="C1555" s="176" t="s">
        <v>102</v>
      </c>
      <c r="D1555" s="168"/>
      <c r="E1555" s="169"/>
      <c r="F1555" s="169"/>
      <c r="G1555" s="169"/>
      <c r="H1555" s="192" t="str">
        <f t="shared" si="168"/>
        <v/>
      </c>
      <c r="I1555" s="197">
        <v>7797</v>
      </c>
      <c r="J1555" s="27">
        <v>7527</v>
      </c>
      <c r="K1555" s="27">
        <v>1468</v>
      </c>
      <c r="L1555" s="178">
        <f t="shared" si="169"/>
        <v>0.19503122093795669</v>
      </c>
      <c r="M1555" s="27">
        <v>3</v>
      </c>
      <c r="N1555" s="27">
        <v>10</v>
      </c>
      <c r="O1555" s="195">
        <f t="shared" si="170"/>
        <v>1.3262599469496021E-3</v>
      </c>
      <c r="P1555" s="170">
        <f t="shared" si="171"/>
        <v>7797</v>
      </c>
      <c r="Q1555" s="171">
        <f t="shared" si="172"/>
        <v>7530</v>
      </c>
      <c r="R1555" s="171">
        <f t="shared" si="173"/>
        <v>10</v>
      </c>
      <c r="S1555" s="187">
        <f t="shared" si="174"/>
        <v>1.3262599469496021E-3</v>
      </c>
      <c r="T1555" s="248"/>
    </row>
    <row r="1556" spans="1:20" x14ac:dyDescent="0.2">
      <c r="A1556" s="186" t="s">
        <v>386</v>
      </c>
      <c r="B1556" s="175" t="s">
        <v>103</v>
      </c>
      <c r="C1556" s="176" t="s">
        <v>283</v>
      </c>
      <c r="D1556" s="168">
        <v>6</v>
      </c>
      <c r="E1556" s="169">
        <v>3</v>
      </c>
      <c r="F1556" s="169"/>
      <c r="G1556" s="169">
        <v>2</v>
      </c>
      <c r="H1556" s="192">
        <f t="shared" si="168"/>
        <v>0.4</v>
      </c>
      <c r="I1556" s="197">
        <v>7519</v>
      </c>
      <c r="J1556" s="27">
        <v>6097</v>
      </c>
      <c r="K1556" s="27">
        <v>1528</v>
      </c>
      <c r="L1556" s="178">
        <f t="shared" si="169"/>
        <v>0.25061505658520583</v>
      </c>
      <c r="M1556" s="27">
        <v>29</v>
      </c>
      <c r="N1556" s="27">
        <v>1047</v>
      </c>
      <c r="O1556" s="195">
        <f t="shared" si="170"/>
        <v>0.14596403178586365</v>
      </c>
      <c r="P1556" s="170">
        <f t="shared" si="171"/>
        <v>7525</v>
      </c>
      <c r="Q1556" s="171">
        <f t="shared" si="172"/>
        <v>6129</v>
      </c>
      <c r="R1556" s="171">
        <f t="shared" si="173"/>
        <v>1049</v>
      </c>
      <c r="S1556" s="187">
        <f t="shared" si="174"/>
        <v>0.1461409863471719</v>
      </c>
      <c r="T1556" s="248"/>
    </row>
    <row r="1557" spans="1:20" x14ac:dyDescent="0.2">
      <c r="A1557" s="186" t="s">
        <v>386</v>
      </c>
      <c r="B1557" s="175" t="s">
        <v>103</v>
      </c>
      <c r="C1557" s="176" t="s">
        <v>104</v>
      </c>
      <c r="D1557" s="168">
        <v>5</v>
      </c>
      <c r="E1557" s="169">
        <v>5</v>
      </c>
      <c r="F1557" s="169"/>
      <c r="G1557" s="169"/>
      <c r="H1557" s="192">
        <f t="shared" si="168"/>
        <v>0</v>
      </c>
      <c r="I1557" s="197">
        <v>518</v>
      </c>
      <c r="J1557" s="27">
        <v>408</v>
      </c>
      <c r="K1557" s="27">
        <v>18</v>
      </c>
      <c r="L1557" s="178">
        <f t="shared" si="169"/>
        <v>4.4117647058823532E-2</v>
      </c>
      <c r="M1557" s="27">
        <v>52</v>
      </c>
      <c r="N1557" s="27">
        <v>40</v>
      </c>
      <c r="O1557" s="195">
        <f t="shared" si="170"/>
        <v>0.08</v>
      </c>
      <c r="P1557" s="170">
        <f t="shared" si="171"/>
        <v>523</v>
      </c>
      <c r="Q1557" s="171">
        <f t="shared" si="172"/>
        <v>465</v>
      </c>
      <c r="R1557" s="171">
        <f t="shared" si="173"/>
        <v>40</v>
      </c>
      <c r="S1557" s="187">
        <f t="shared" si="174"/>
        <v>7.9207920792079209E-2</v>
      </c>
      <c r="T1557" s="248"/>
    </row>
    <row r="1558" spans="1:20" x14ac:dyDescent="0.2">
      <c r="A1558" s="186" t="s">
        <v>386</v>
      </c>
      <c r="B1558" s="175" t="s">
        <v>105</v>
      </c>
      <c r="C1558" s="176" t="s">
        <v>106</v>
      </c>
      <c r="D1558" s="168"/>
      <c r="E1558" s="169"/>
      <c r="F1558" s="169"/>
      <c r="G1558" s="169"/>
      <c r="H1558" s="192" t="str">
        <f t="shared" si="168"/>
        <v/>
      </c>
      <c r="I1558" s="197">
        <v>3</v>
      </c>
      <c r="J1558" s="27">
        <v>3</v>
      </c>
      <c r="K1558" s="27">
        <v>1</v>
      </c>
      <c r="L1558" s="178">
        <f t="shared" si="169"/>
        <v>0.33333333333333331</v>
      </c>
      <c r="M1558" s="27"/>
      <c r="N1558" s="27"/>
      <c r="O1558" s="195">
        <f t="shared" si="170"/>
        <v>0</v>
      </c>
      <c r="P1558" s="170">
        <f t="shared" si="171"/>
        <v>3</v>
      </c>
      <c r="Q1558" s="171">
        <f t="shared" si="172"/>
        <v>3</v>
      </c>
      <c r="R1558" s="171" t="str">
        <f t="shared" si="173"/>
        <v/>
      </c>
      <c r="S1558" s="187" t="str">
        <f t="shared" si="174"/>
        <v/>
      </c>
      <c r="T1558" s="248"/>
    </row>
    <row r="1559" spans="1:20" x14ac:dyDescent="0.2">
      <c r="A1559" s="186" t="s">
        <v>386</v>
      </c>
      <c r="B1559" s="175" t="s">
        <v>105</v>
      </c>
      <c r="C1559" s="176" t="s">
        <v>523</v>
      </c>
      <c r="D1559" s="168"/>
      <c r="E1559" s="169"/>
      <c r="F1559" s="169"/>
      <c r="G1559" s="169"/>
      <c r="H1559" s="192" t="str">
        <f t="shared" si="168"/>
        <v/>
      </c>
      <c r="I1559" s="197">
        <v>6</v>
      </c>
      <c r="J1559" s="27">
        <v>3</v>
      </c>
      <c r="K1559" s="27"/>
      <c r="L1559" s="178">
        <f t="shared" si="169"/>
        <v>0</v>
      </c>
      <c r="M1559" s="27">
        <v>2</v>
      </c>
      <c r="N1559" s="27"/>
      <c r="O1559" s="195">
        <f t="shared" si="170"/>
        <v>0</v>
      </c>
      <c r="P1559" s="170">
        <f t="shared" si="171"/>
        <v>6</v>
      </c>
      <c r="Q1559" s="171">
        <f t="shared" si="172"/>
        <v>5</v>
      </c>
      <c r="R1559" s="171" t="str">
        <f t="shared" si="173"/>
        <v/>
      </c>
      <c r="S1559" s="187" t="str">
        <f t="shared" si="174"/>
        <v/>
      </c>
      <c r="T1559" s="248"/>
    </row>
    <row r="1560" spans="1:20" x14ac:dyDescent="0.2">
      <c r="A1560" s="186" t="s">
        <v>386</v>
      </c>
      <c r="B1560" s="175" t="s">
        <v>105</v>
      </c>
      <c r="C1560" s="176" t="s">
        <v>284</v>
      </c>
      <c r="D1560" s="168"/>
      <c r="E1560" s="169"/>
      <c r="F1560" s="169"/>
      <c r="G1560" s="169"/>
      <c r="H1560" s="192" t="str">
        <f t="shared" si="168"/>
        <v/>
      </c>
      <c r="I1560" s="197">
        <v>5</v>
      </c>
      <c r="J1560" s="27">
        <v>5</v>
      </c>
      <c r="K1560" s="27"/>
      <c r="L1560" s="178">
        <f t="shared" si="169"/>
        <v>0</v>
      </c>
      <c r="M1560" s="27"/>
      <c r="N1560" s="27"/>
      <c r="O1560" s="195">
        <f t="shared" si="170"/>
        <v>0</v>
      </c>
      <c r="P1560" s="170">
        <f t="shared" si="171"/>
        <v>5</v>
      </c>
      <c r="Q1560" s="171">
        <f t="shared" si="172"/>
        <v>5</v>
      </c>
      <c r="R1560" s="171" t="str">
        <f t="shared" si="173"/>
        <v/>
      </c>
      <c r="S1560" s="187" t="str">
        <f t="shared" si="174"/>
        <v/>
      </c>
      <c r="T1560" s="248"/>
    </row>
    <row r="1561" spans="1:20" x14ac:dyDescent="0.2">
      <c r="A1561" s="186" t="s">
        <v>386</v>
      </c>
      <c r="B1561" s="175" t="s">
        <v>107</v>
      </c>
      <c r="C1561" s="176" t="s">
        <v>285</v>
      </c>
      <c r="D1561" s="168">
        <v>1</v>
      </c>
      <c r="E1561" s="169">
        <v>1</v>
      </c>
      <c r="F1561" s="169"/>
      <c r="G1561" s="169"/>
      <c r="H1561" s="192">
        <f t="shared" si="168"/>
        <v>0</v>
      </c>
      <c r="I1561" s="197">
        <v>2217</v>
      </c>
      <c r="J1561" s="27">
        <v>2153</v>
      </c>
      <c r="K1561" s="27">
        <v>510</v>
      </c>
      <c r="L1561" s="178">
        <f t="shared" si="169"/>
        <v>0.23687877380399441</v>
      </c>
      <c r="M1561" s="27"/>
      <c r="N1561" s="27">
        <v>47</v>
      </c>
      <c r="O1561" s="195">
        <f t="shared" si="170"/>
        <v>2.1363636363636362E-2</v>
      </c>
      <c r="P1561" s="170">
        <f t="shared" si="171"/>
        <v>2218</v>
      </c>
      <c r="Q1561" s="171">
        <f t="shared" si="172"/>
        <v>2154</v>
      </c>
      <c r="R1561" s="171">
        <f t="shared" si="173"/>
        <v>47</v>
      </c>
      <c r="S1561" s="187">
        <f t="shared" si="174"/>
        <v>2.1353930031803726E-2</v>
      </c>
      <c r="T1561" s="248"/>
    </row>
    <row r="1562" spans="1:20" x14ac:dyDescent="0.2">
      <c r="A1562" s="186" t="s">
        <v>386</v>
      </c>
      <c r="B1562" s="175" t="s">
        <v>108</v>
      </c>
      <c r="C1562" s="176" t="s">
        <v>109</v>
      </c>
      <c r="D1562" s="168"/>
      <c r="E1562" s="169"/>
      <c r="F1562" s="169"/>
      <c r="G1562" s="169"/>
      <c r="H1562" s="192" t="str">
        <f t="shared" si="168"/>
        <v/>
      </c>
      <c r="I1562" s="197">
        <v>778</v>
      </c>
      <c r="J1562" s="27">
        <v>640</v>
      </c>
      <c r="K1562" s="27">
        <v>11</v>
      </c>
      <c r="L1562" s="178">
        <f t="shared" si="169"/>
        <v>1.7187500000000001E-2</v>
      </c>
      <c r="M1562" s="27">
        <v>1</v>
      </c>
      <c r="N1562" s="27">
        <v>95</v>
      </c>
      <c r="O1562" s="195">
        <f t="shared" si="170"/>
        <v>0.12907608695652173</v>
      </c>
      <c r="P1562" s="170">
        <f t="shared" si="171"/>
        <v>778</v>
      </c>
      <c r="Q1562" s="171">
        <f t="shared" si="172"/>
        <v>641</v>
      </c>
      <c r="R1562" s="171">
        <f t="shared" si="173"/>
        <v>95</v>
      </c>
      <c r="S1562" s="187">
        <f t="shared" si="174"/>
        <v>0.12907608695652173</v>
      </c>
      <c r="T1562" s="248"/>
    </row>
    <row r="1563" spans="1:20" x14ac:dyDescent="0.2">
      <c r="A1563" s="186" t="s">
        <v>386</v>
      </c>
      <c r="B1563" s="175" t="s">
        <v>110</v>
      </c>
      <c r="C1563" s="176" t="s">
        <v>111</v>
      </c>
      <c r="D1563" s="168">
        <v>1</v>
      </c>
      <c r="E1563" s="169">
        <v>1</v>
      </c>
      <c r="F1563" s="169"/>
      <c r="G1563" s="169"/>
      <c r="H1563" s="192">
        <f t="shared" si="168"/>
        <v>0</v>
      </c>
      <c r="I1563" s="197">
        <v>7620</v>
      </c>
      <c r="J1563" s="27">
        <v>5663</v>
      </c>
      <c r="K1563" s="27">
        <v>719</v>
      </c>
      <c r="L1563" s="178">
        <f t="shared" si="169"/>
        <v>0.12696450644534699</v>
      </c>
      <c r="M1563" s="27">
        <v>116</v>
      </c>
      <c r="N1563" s="27">
        <v>1493</v>
      </c>
      <c r="O1563" s="195">
        <f t="shared" si="170"/>
        <v>0.2053080308030803</v>
      </c>
      <c r="P1563" s="170">
        <f t="shared" si="171"/>
        <v>7621</v>
      </c>
      <c r="Q1563" s="171">
        <f t="shared" si="172"/>
        <v>5780</v>
      </c>
      <c r="R1563" s="171">
        <f t="shared" si="173"/>
        <v>1493</v>
      </c>
      <c r="S1563" s="187">
        <f t="shared" si="174"/>
        <v>0.20527980200742471</v>
      </c>
      <c r="T1563" s="248"/>
    </row>
    <row r="1564" spans="1:20" x14ac:dyDescent="0.2">
      <c r="A1564" s="186" t="s">
        <v>386</v>
      </c>
      <c r="B1564" s="175" t="s">
        <v>112</v>
      </c>
      <c r="C1564" s="176" t="s">
        <v>549</v>
      </c>
      <c r="D1564" s="168"/>
      <c r="E1564" s="169"/>
      <c r="F1564" s="169"/>
      <c r="G1564" s="169"/>
      <c r="H1564" s="192" t="str">
        <f t="shared" si="168"/>
        <v/>
      </c>
      <c r="I1564" s="197">
        <v>15098</v>
      </c>
      <c r="J1564" s="27">
        <v>13736</v>
      </c>
      <c r="K1564" s="27">
        <v>3834</v>
      </c>
      <c r="L1564" s="178">
        <f t="shared" si="169"/>
        <v>0.27912055911473499</v>
      </c>
      <c r="M1564" s="27">
        <v>4</v>
      </c>
      <c r="N1564" s="27">
        <v>1155</v>
      </c>
      <c r="O1564" s="195">
        <f t="shared" si="170"/>
        <v>7.7542799597180259E-2</v>
      </c>
      <c r="P1564" s="170">
        <f t="shared" si="171"/>
        <v>15098</v>
      </c>
      <c r="Q1564" s="171">
        <f t="shared" si="172"/>
        <v>13740</v>
      </c>
      <c r="R1564" s="171">
        <f t="shared" si="173"/>
        <v>1155</v>
      </c>
      <c r="S1564" s="187">
        <f t="shared" si="174"/>
        <v>7.7542799597180259E-2</v>
      </c>
      <c r="T1564" s="248"/>
    </row>
    <row r="1565" spans="1:20" x14ac:dyDescent="0.2">
      <c r="A1565" s="186" t="s">
        <v>386</v>
      </c>
      <c r="B1565" s="175" t="s">
        <v>114</v>
      </c>
      <c r="C1565" s="176" t="s">
        <v>115</v>
      </c>
      <c r="D1565" s="168"/>
      <c r="E1565" s="169"/>
      <c r="F1565" s="169"/>
      <c r="G1565" s="169"/>
      <c r="H1565" s="192" t="str">
        <f t="shared" si="168"/>
        <v/>
      </c>
      <c r="I1565" s="197">
        <v>4216</v>
      </c>
      <c r="J1565" s="27">
        <v>3123</v>
      </c>
      <c r="K1565" s="27">
        <v>345</v>
      </c>
      <c r="L1565" s="178">
        <f t="shared" si="169"/>
        <v>0.11047070124879924</v>
      </c>
      <c r="M1565" s="27">
        <v>7</v>
      </c>
      <c r="N1565" s="27">
        <v>952</v>
      </c>
      <c r="O1565" s="195">
        <f t="shared" si="170"/>
        <v>0.23321901028907399</v>
      </c>
      <c r="P1565" s="170">
        <f t="shared" si="171"/>
        <v>4216</v>
      </c>
      <c r="Q1565" s="171">
        <f t="shared" si="172"/>
        <v>3130</v>
      </c>
      <c r="R1565" s="171">
        <f t="shared" si="173"/>
        <v>952</v>
      </c>
      <c r="S1565" s="187">
        <f t="shared" si="174"/>
        <v>0.23321901028907399</v>
      </c>
      <c r="T1565" s="248"/>
    </row>
    <row r="1566" spans="1:20" x14ac:dyDescent="0.2">
      <c r="A1566" s="186" t="s">
        <v>386</v>
      </c>
      <c r="B1566" s="175" t="s">
        <v>119</v>
      </c>
      <c r="C1566" s="176" t="s">
        <v>119</v>
      </c>
      <c r="D1566" s="168">
        <v>1</v>
      </c>
      <c r="E1566" s="169">
        <v>1</v>
      </c>
      <c r="F1566" s="169"/>
      <c r="G1566" s="169"/>
      <c r="H1566" s="192">
        <f t="shared" si="168"/>
        <v>0</v>
      </c>
      <c r="I1566" s="197">
        <v>29297</v>
      </c>
      <c r="J1566" s="27">
        <v>27481</v>
      </c>
      <c r="K1566" s="27">
        <v>22369</v>
      </c>
      <c r="L1566" s="178">
        <f t="shared" si="169"/>
        <v>0.81398056839270772</v>
      </c>
      <c r="M1566" s="27">
        <v>17</v>
      </c>
      <c r="N1566" s="27">
        <v>1170</v>
      </c>
      <c r="O1566" s="195">
        <f t="shared" si="170"/>
        <v>4.0812055253244037E-2</v>
      </c>
      <c r="P1566" s="170">
        <f t="shared" si="171"/>
        <v>29298</v>
      </c>
      <c r="Q1566" s="171">
        <f t="shared" si="172"/>
        <v>27499</v>
      </c>
      <c r="R1566" s="171">
        <f t="shared" si="173"/>
        <v>1170</v>
      </c>
      <c r="S1566" s="187">
        <f t="shared" si="174"/>
        <v>4.0810631692769196E-2</v>
      </c>
      <c r="T1566" s="248"/>
    </row>
    <row r="1567" spans="1:20" x14ac:dyDescent="0.2">
      <c r="A1567" s="186" t="s">
        <v>386</v>
      </c>
      <c r="B1567" s="175" t="s">
        <v>120</v>
      </c>
      <c r="C1567" s="176" t="s">
        <v>121</v>
      </c>
      <c r="D1567" s="168">
        <v>13</v>
      </c>
      <c r="E1567" s="169">
        <v>4</v>
      </c>
      <c r="F1567" s="169"/>
      <c r="G1567" s="169">
        <v>9</v>
      </c>
      <c r="H1567" s="192">
        <f t="shared" si="168"/>
        <v>0.69230769230769229</v>
      </c>
      <c r="I1567" s="197">
        <v>9475</v>
      </c>
      <c r="J1567" s="27">
        <v>5239</v>
      </c>
      <c r="K1567" s="27">
        <v>1257</v>
      </c>
      <c r="L1567" s="178">
        <f t="shared" si="169"/>
        <v>0.23993128459629701</v>
      </c>
      <c r="M1567" s="27">
        <v>1298</v>
      </c>
      <c r="N1567" s="27">
        <v>2641</v>
      </c>
      <c r="O1567" s="195">
        <f t="shared" si="170"/>
        <v>0.28775332316408803</v>
      </c>
      <c r="P1567" s="170">
        <f t="shared" si="171"/>
        <v>9488</v>
      </c>
      <c r="Q1567" s="171">
        <f t="shared" si="172"/>
        <v>6541</v>
      </c>
      <c r="R1567" s="171">
        <f t="shared" si="173"/>
        <v>2650</v>
      </c>
      <c r="S1567" s="187">
        <f t="shared" si="174"/>
        <v>0.28832553585028831</v>
      </c>
      <c r="T1567" s="248"/>
    </row>
    <row r="1568" spans="1:20" x14ac:dyDescent="0.2">
      <c r="A1568" s="186" t="s">
        <v>386</v>
      </c>
      <c r="B1568" s="175" t="s">
        <v>509</v>
      </c>
      <c r="C1568" s="176" t="s">
        <v>510</v>
      </c>
      <c r="D1568" s="168"/>
      <c r="E1568" s="169"/>
      <c r="F1568" s="169"/>
      <c r="G1568" s="169"/>
      <c r="H1568" s="192" t="str">
        <f t="shared" si="168"/>
        <v/>
      </c>
      <c r="I1568" s="197">
        <v>4</v>
      </c>
      <c r="J1568" s="27">
        <v>4</v>
      </c>
      <c r="K1568" s="27">
        <v>4</v>
      </c>
      <c r="L1568" s="178">
        <f t="shared" si="169"/>
        <v>1</v>
      </c>
      <c r="M1568" s="27"/>
      <c r="N1568" s="27"/>
      <c r="O1568" s="195">
        <f t="shared" si="170"/>
        <v>0</v>
      </c>
      <c r="P1568" s="170">
        <f t="shared" si="171"/>
        <v>4</v>
      </c>
      <c r="Q1568" s="171">
        <f t="shared" si="172"/>
        <v>4</v>
      </c>
      <c r="R1568" s="171" t="str">
        <f t="shared" si="173"/>
        <v/>
      </c>
      <c r="S1568" s="187" t="str">
        <f t="shared" si="174"/>
        <v/>
      </c>
      <c r="T1568" s="248"/>
    </row>
    <row r="1569" spans="1:20" x14ac:dyDescent="0.2">
      <c r="A1569" s="186" t="s">
        <v>386</v>
      </c>
      <c r="B1569" s="175" t="s">
        <v>123</v>
      </c>
      <c r="C1569" s="176" t="s">
        <v>124</v>
      </c>
      <c r="D1569" s="168"/>
      <c r="E1569" s="169"/>
      <c r="F1569" s="169"/>
      <c r="G1569" s="169"/>
      <c r="H1569" s="192" t="str">
        <f t="shared" si="168"/>
        <v/>
      </c>
      <c r="I1569" s="197">
        <v>355</v>
      </c>
      <c r="J1569" s="27">
        <v>342</v>
      </c>
      <c r="K1569" s="27">
        <v>127</v>
      </c>
      <c r="L1569" s="178">
        <f t="shared" si="169"/>
        <v>0.37134502923976609</v>
      </c>
      <c r="M1569" s="27">
        <v>1</v>
      </c>
      <c r="N1569" s="27">
        <v>6</v>
      </c>
      <c r="O1569" s="195">
        <f t="shared" si="170"/>
        <v>1.7191977077363897E-2</v>
      </c>
      <c r="P1569" s="170">
        <f t="shared" si="171"/>
        <v>355</v>
      </c>
      <c r="Q1569" s="171">
        <f t="shared" si="172"/>
        <v>343</v>
      </c>
      <c r="R1569" s="171">
        <f t="shared" si="173"/>
        <v>6</v>
      </c>
      <c r="S1569" s="187">
        <f t="shared" si="174"/>
        <v>1.7191977077363897E-2</v>
      </c>
      <c r="T1569" s="248"/>
    </row>
    <row r="1570" spans="1:20" x14ac:dyDescent="0.2">
      <c r="A1570" s="186" t="s">
        <v>386</v>
      </c>
      <c r="B1570" s="175" t="s">
        <v>125</v>
      </c>
      <c r="C1570" s="176" t="s">
        <v>126</v>
      </c>
      <c r="D1570" s="168">
        <v>1</v>
      </c>
      <c r="E1570" s="169"/>
      <c r="F1570" s="169"/>
      <c r="G1570" s="169">
        <v>1</v>
      </c>
      <c r="H1570" s="192">
        <f t="shared" si="168"/>
        <v>1</v>
      </c>
      <c r="I1570" s="197">
        <v>1565</v>
      </c>
      <c r="J1570" s="27">
        <v>979</v>
      </c>
      <c r="K1570" s="27">
        <v>388</v>
      </c>
      <c r="L1570" s="178">
        <f t="shared" si="169"/>
        <v>0.39632277834525026</v>
      </c>
      <c r="M1570" s="27">
        <v>31</v>
      </c>
      <c r="N1570" s="27">
        <v>513</v>
      </c>
      <c r="O1570" s="195">
        <f t="shared" si="170"/>
        <v>0.33683519369665132</v>
      </c>
      <c r="P1570" s="170">
        <f t="shared" si="171"/>
        <v>1566</v>
      </c>
      <c r="Q1570" s="171">
        <f t="shared" si="172"/>
        <v>1010</v>
      </c>
      <c r="R1570" s="171">
        <f t="shared" si="173"/>
        <v>514</v>
      </c>
      <c r="S1570" s="187">
        <f t="shared" si="174"/>
        <v>0.33727034120734906</v>
      </c>
      <c r="T1570" s="248"/>
    </row>
    <row r="1571" spans="1:20" x14ac:dyDescent="0.2">
      <c r="A1571" s="186" t="s">
        <v>386</v>
      </c>
      <c r="B1571" s="175" t="s">
        <v>127</v>
      </c>
      <c r="C1571" s="176" t="s">
        <v>286</v>
      </c>
      <c r="D1571" s="168"/>
      <c r="E1571" s="169"/>
      <c r="F1571" s="169"/>
      <c r="G1571" s="169"/>
      <c r="H1571" s="192" t="str">
        <f t="shared" si="168"/>
        <v/>
      </c>
      <c r="I1571" s="197">
        <v>11</v>
      </c>
      <c r="J1571" s="27">
        <v>11</v>
      </c>
      <c r="K1571" s="27">
        <v>3</v>
      </c>
      <c r="L1571" s="178">
        <f t="shared" si="169"/>
        <v>0.27272727272727271</v>
      </c>
      <c r="M1571" s="27"/>
      <c r="N1571" s="27"/>
      <c r="O1571" s="195">
        <f t="shared" si="170"/>
        <v>0</v>
      </c>
      <c r="P1571" s="170">
        <f t="shared" si="171"/>
        <v>11</v>
      </c>
      <c r="Q1571" s="171">
        <f t="shared" si="172"/>
        <v>11</v>
      </c>
      <c r="R1571" s="171" t="str">
        <f t="shared" si="173"/>
        <v/>
      </c>
      <c r="S1571" s="187" t="str">
        <f t="shared" si="174"/>
        <v/>
      </c>
      <c r="T1571" s="248"/>
    </row>
    <row r="1572" spans="1:20" x14ac:dyDescent="0.2">
      <c r="A1572" s="186" t="s">
        <v>386</v>
      </c>
      <c r="B1572" s="175" t="s">
        <v>239</v>
      </c>
      <c r="C1572" s="176" t="s">
        <v>287</v>
      </c>
      <c r="D1572" s="168"/>
      <c r="E1572" s="169"/>
      <c r="F1572" s="169"/>
      <c r="G1572" s="169"/>
      <c r="H1572" s="192" t="str">
        <f t="shared" si="168"/>
        <v/>
      </c>
      <c r="I1572" s="197">
        <v>16124</v>
      </c>
      <c r="J1572" s="27">
        <v>10639</v>
      </c>
      <c r="K1572" s="27">
        <v>4507</v>
      </c>
      <c r="L1572" s="178">
        <f t="shared" si="169"/>
        <v>0.42363004041733243</v>
      </c>
      <c r="M1572" s="27">
        <v>93</v>
      </c>
      <c r="N1572" s="27">
        <v>4863</v>
      </c>
      <c r="O1572" s="195">
        <f t="shared" si="170"/>
        <v>0.31183071497274767</v>
      </c>
      <c r="P1572" s="170">
        <f t="shared" si="171"/>
        <v>16124</v>
      </c>
      <c r="Q1572" s="171">
        <f t="shared" si="172"/>
        <v>10732</v>
      </c>
      <c r="R1572" s="171">
        <f t="shared" si="173"/>
        <v>4863</v>
      </c>
      <c r="S1572" s="187">
        <f t="shared" si="174"/>
        <v>0.31183071497274767</v>
      </c>
      <c r="T1572" s="248"/>
    </row>
    <row r="1573" spans="1:20" x14ac:dyDescent="0.2">
      <c r="A1573" s="186" t="s">
        <v>386</v>
      </c>
      <c r="B1573" s="175" t="s">
        <v>128</v>
      </c>
      <c r="C1573" s="176" t="s">
        <v>288</v>
      </c>
      <c r="D1573" s="168">
        <v>169</v>
      </c>
      <c r="E1573" s="169">
        <v>167</v>
      </c>
      <c r="F1573" s="169"/>
      <c r="G1573" s="169"/>
      <c r="H1573" s="192">
        <f t="shared" si="168"/>
        <v>0</v>
      </c>
      <c r="I1573" s="197">
        <v>96</v>
      </c>
      <c r="J1573" s="27">
        <v>91</v>
      </c>
      <c r="K1573" s="27">
        <v>24</v>
      </c>
      <c r="L1573" s="178">
        <f t="shared" si="169"/>
        <v>0.26373626373626374</v>
      </c>
      <c r="M1573" s="27"/>
      <c r="N1573" s="27"/>
      <c r="O1573" s="195">
        <f t="shared" si="170"/>
        <v>0</v>
      </c>
      <c r="P1573" s="170">
        <f t="shared" si="171"/>
        <v>265</v>
      </c>
      <c r="Q1573" s="171">
        <f t="shared" si="172"/>
        <v>258</v>
      </c>
      <c r="R1573" s="171" t="str">
        <f t="shared" si="173"/>
        <v/>
      </c>
      <c r="S1573" s="187" t="str">
        <f t="shared" si="174"/>
        <v/>
      </c>
      <c r="T1573" s="248"/>
    </row>
    <row r="1574" spans="1:20" x14ac:dyDescent="0.2">
      <c r="A1574" s="186" t="s">
        <v>386</v>
      </c>
      <c r="B1574" s="175" t="s">
        <v>128</v>
      </c>
      <c r="C1574" s="176" t="s">
        <v>129</v>
      </c>
      <c r="D1574" s="168">
        <v>124</v>
      </c>
      <c r="E1574" s="169">
        <v>118</v>
      </c>
      <c r="F1574" s="169"/>
      <c r="G1574" s="169"/>
      <c r="H1574" s="192">
        <f t="shared" si="168"/>
        <v>0</v>
      </c>
      <c r="I1574" s="197">
        <v>515</v>
      </c>
      <c r="J1574" s="27">
        <v>456</v>
      </c>
      <c r="K1574" s="27">
        <v>33</v>
      </c>
      <c r="L1574" s="178">
        <f t="shared" si="169"/>
        <v>7.2368421052631582E-2</v>
      </c>
      <c r="M1574" s="27">
        <v>1</v>
      </c>
      <c r="N1574" s="27">
        <v>6</v>
      </c>
      <c r="O1574" s="195">
        <f t="shared" si="170"/>
        <v>1.2958963282937365E-2</v>
      </c>
      <c r="P1574" s="170">
        <f t="shared" si="171"/>
        <v>639</v>
      </c>
      <c r="Q1574" s="171">
        <f t="shared" si="172"/>
        <v>575</v>
      </c>
      <c r="R1574" s="171">
        <f t="shared" si="173"/>
        <v>6</v>
      </c>
      <c r="S1574" s="187">
        <f t="shared" si="174"/>
        <v>1.0327022375215147E-2</v>
      </c>
      <c r="T1574" s="248"/>
    </row>
    <row r="1575" spans="1:20" x14ac:dyDescent="0.2">
      <c r="A1575" s="186" t="s">
        <v>386</v>
      </c>
      <c r="B1575" s="175" t="s">
        <v>128</v>
      </c>
      <c r="C1575" s="176" t="s">
        <v>289</v>
      </c>
      <c r="D1575" s="168">
        <v>8</v>
      </c>
      <c r="E1575" s="169">
        <v>8</v>
      </c>
      <c r="F1575" s="169"/>
      <c r="G1575" s="169"/>
      <c r="H1575" s="192">
        <f t="shared" si="168"/>
        <v>0</v>
      </c>
      <c r="I1575" s="197">
        <v>53</v>
      </c>
      <c r="J1575" s="27">
        <v>43</v>
      </c>
      <c r="K1575" s="27">
        <v>1</v>
      </c>
      <c r="L1575" s="178">
        <f t="shared" si="169"/>
        <v>2.3255813953488372E-2</v>
      </c>
      <c r="M1575" s="27"/>
      <c r="N1575" s="27">
        <v>6</v>
      </c>
      <c r="O1575" s="195">
        <f t="shared" si="170"/>
        <v>0.12244897959183673</v>
      </c>
      <c r="P1575" s="170">
        <f t="shared" si="171"/>
        <v>61</v>
      </c>
      <c r="Q1575" s="171">
        <f t="shared" si="172"/>
        <v>51</v>
      </c>
      <c r="R1575" s="171">
        <f t="shared" si="173"/>
        <v>6</v>
      </c>
      <c r="S1575" s="187">
        <f t="shared" si="174"/>
        <v>0.10526315789473684</v>
      </c>
      <c r="T1575" s="248"/>
    </row>
    <row r="1576" spans="1:20" x14ac:dyDescent="0.2">
      <c r="A1576" s="186" t="s">
        <v>386</v>
      </c>
      <c r="B1576" s="175" t="s">
        <v>131</v>
      </c>
      <c r="C1576" s="176" t="s">
        <v>290</v>
      </c>
      <c r="D1576" s="168"/>
      <c r="E1576" s="169"/>
      <c r="F1576" s="169"/>
      <c r="G1576" s="169"/>
      <c r="H1576" s="192" t="str">
        <f t="shared" si="168"/>
        <v/>
      </c>
      <c r="I1576" s="197">
        <v>12766</v>
      </c>
      <c r="J1576" s="27">
        <v>8588</v>
      </c>
      <c r="K1576" s="27">
        <v>3009</v>
      </c>
      <c r="L1576" s="178">
        <f t="shared" si="169"/>
        <v>0.35037261294829997</v>
      </c>
      <c r="M1576" s="27">
        <v>30</v>
      </c>
      <c r="N1576" s="27">
        <v>3717</v>
      </c>
      <c r="O1576" s="195">
        <f t="shared" si="170"/>
        <v>0.30133765707336846</v>
      </c>
      <c r="P1576" s="170">
        <f t="shared" si="171"/>
        <v>12766</v>
      </c>
      <c r="Q1576" s="171">
        <f t="shared" si="172"/>
        <v>8618</v>
      </c>
      <c r="R1576" s="171">
        <f t="shared" si="173"/>
        <v>3717</v>
      </c>
      <c r="S1576" s="187">
        <f t="shared" si="174"/>
        <v>0.30133765707336846</v>
      </c>
      <c r="T1576" s="248"/>
    </row>
    <row r="1577" spans="1:20" x14ac:dyDescent="0.2">
      <c r="A1577" s="186" t="s">
        <v>386</v>
      </c>
      <c r="B1577" s="175" t="s">
        <v>131</v>
      </c>
      <c r="C1577" s="176" t="s">
        <v>291</v>
      </c>
      <c r="D1577" s="168"/>
      <c r="E1577" s="169"/>
      <c r="F1577" s="169"/>
      <c r="G1577" s="169"/>
      <c r="H1577" s="192" t="str">
        <f t="shared" si="168"/>
        <v/>
      </c>
      <c r="I1577" s="197">
        <v>63113</v>
      </c>
      <c r="J1577" s="27">
        <v>48962</v>
      </c>
      <c r="K1577" s="27">
        <v>34366</v>
      </c>
      <c r="L1577" s="178">
        <f t="shared" si="169"/>
        <v>0.70189126261182144</v>
      </c>
      <c r="M1577" s="27">
        <v>43</v>
      </c>
      <c r="N1577" s="27">
        <v>6162</v>
      </c>
      <c r="O1577" s="195">
        <f t="shared" si="170"/>
        <v>0.11169721028875959</v>
      </c>
      <c r="P1577" s="170">
        <f t="shared" si="171"/>
        <v>63113</v>
      </c>
      <c r="Q1577" s="171">
        <f t="shared" si="172"/>
        <v>49005</v>
      </c>
      <c r="R1577" s="171">
        <f t="shared" si="173"/>
        <v>6162</v>
      </c>
      <c r="S1577" s="187">
        <f t="shared" si="174"/>
        <v>0.11169721028875959</v>
      </c>
      <c r="T1577" s="248"/>
    </row>
    <row r="1578" spans="1:20" x14ac:dyDescent="0.2">
      <c r="A1578" s="186" t="s">
        <v>386</v>
      </c>
      <c r="B1578" s="175" t="s">
        <v>131</v>
      </c>
      <c r="C1578" s="176" t="s">
        <v>292</v>
      </c>
      <c r="D1578" s="168"/>
      <c r="E1578" s="169"/>
      <c r="F1578" s="169"/>
      <c r="G1578" s="169"/>
      <c r="H1578" s="192" t="str">
        <f t="shared" si="168"/>
        <v/>
      </c>
      <c r="I1578" s="197">
        <v>27649</v>
      </c>
      <c r="J1578" s="27">
        <v>14961</v>
      </c>
      <c r="K1578" s="27">
        <v>4664</v>
      </c>
      <c r="L1578" s="178">
        <f t="shared" si="169"/>
        <v>0.31174386738854354</v>
      </c>
      <c r="M1578" s="27">
        <v>67</v>
      </c>
      <c r="N1578" s="27">
        <v>10594</v>
      </c>
      <c r="O1578" s="195">
        <f t="shared" si="170"/>
        <v>0.41347279681523691</v>
      </c>
      <c r="P1578" s="170">
        <f t="shared" si="171"/>
        <v>27649</v>
      </c>
      <c r="Q1578" s="171">
        <f t="shared" si="172"/>
        <v>15028</v>
      </c>
      <c r="R1578" s="171">
        <f t="shared" si="173"/>
        <v>10594</v>
      </c>
      <c r="S1578" s="187">
        <f t="shared" si="174"/>
        <v>0.41347279681523691</v>
      </c>
      <c r="T1578" s="248"/>
    </row>
    <row r="1579" spans="1:20" x14ac:dyDescent="0.2">
      <c r="A1579" s="186" t="s">
        <v>386</v>
      </c>
      <c r="B1579" s="175" t="s">
        <v>131</v>
      </c>
      <c r="C1579" s="176" t="s">
        <v>132</v>
      </c>
      <c r="D1579" s="168"/>
      <c r="E1579" s="169"/>
      <c r="F1579" s="169"/>
      <c r="G1579" s="169"/>
      <c r="H1579" s="192" t="str">
        <f t="shared" si="168"/>
        <v/>
      </c>
      <c r="I1579" s="197">
        <v>26549</v>
      </c>
      <c r="J1579" s="27">
        <v>17608</v>
      </c>
      <c r="K1579" s="27">
        <v>8739</v>
      </c>
      <c r="L1579" s="178">
        <f t="shared" si="169"/>
        <v>0.49630849613811906</v>
      </c>
      <c r="M1579" s="27">
        <v>24</v>
      </c>
      <c r="N1579" s="27">
        <v>8059</v>
      </c>
      <c r="O1579" s="195">
        <f t="shared" si="170"/>
        <v>0.31368961893270014</v>
      </c>
      <c r="P1579" s="170">
        <f t="shared" si="171"/>
        <v>26549</v>
      </c>
      <c r="Q1579" s="171">
        <f t="shared" si="172"/>
        <v>17632</v>
      </c>
      <c r="R1579" s="171">
        <f t="shared" si="173"/>
        <v>8059</v>
      </c>
      <c r="S1579" s="187">
        <f t="shared" si="174"/>
        <v>0.31368961893270014</v>
      </c>
      <c r="T1579" s="248"/>
    </row>
    <row r="1580" spans="1:20" x14ac:dyDescent="0.2">
      <c r="A1580" s="186" t="s">
        <v>386</v>
      </c>
      <c r="B1580" s="175" t="s">
        <v>131</v>
      </c>
      <c r="C1580" s="176" t="s">
        <v>293</v>
      </c>
      <c r="D1580" s="168"/>
      <c r="E1580" s="169"/>
      <c r="F1580" s="169"/>
      <c r="G1580" s="169"/>
      <c r="H1580" s="192" t="str">
        <f t="shared" si="168"/>
        <v/>
      </c>
      <c r="I1580" s="197">
        <v>56759</v>
      </c>
      <c r="J1580" s="27">
        <v>37022</v>
      </c>
      <c r="K1580" s="27">
        <v>22490</v>
      </c>
      <c r="L1580" s="178">
        <f t="shared" si="169"/>
        <v>0.60747663551401865</v>
      </c>
      <c r="M1580" s="27">
        <v>78</v>
      </c>
      <c r="N1580" s="27">
        <v>17994</v>
      </c>
      <c r="O1580" s="195">
        <f t="shared" si="170"/>
        <v>0.32660543797872726</v>
      </c>
      <c r="P1580" s="170">
        <f t="shared" si="171"/>
        <v>56759</v>
      </c>
      <c r="Q1580" s="171">
        <f t="shared" si="172"/>
        <v>37100</v>
      </c>
      <c r="R1580" s="171">
        <f t="shared" si="173"/>
        <v>17994</v>
      </c>
      <c r="S1580" s="187">
        <f t="shared" si="174"/>
        <v>0.32660543797872726</v>
      </c>
      <c r="T1580" s="248"/>
    </row>
    <row r="1581" spans="1:20" x14ac:dyDescent="0.2">
      <c r="A1581" s="186" t="s">
        <v>386</v>
      </c>
      <c r="B1581" s="175" t="s">
        <v>131</v>
      </c>
      <c r="C1581" s="176" t="s">
        <v>294</v>
      </c>
      <c r="D1581" s="168"/>
      <c r="E1581" s="169"/>
      <c r="F1581" s="169"/>
      <c r="G1581" s="169"/>
      <c r="H1581" s="192" t="str">
        <f t="shared" si="168"/>
        <v/>
      </c>
      <c r="I1581" s="197">
        <v>14748</v>
      </c>
      <c r="J1581" s="27">
        <v>9687</v>
      </c>
      <c r="K1581" s="27">
        <v>4936</v>
      </c>
      <c r="L1581" s="178">
        <f t="shared" si="169"/>
        <v>0.50954887994219056</v>
      </c>
      <c r="M1581" s="27">
        <v>73</v>
      </c>
      <c r="N1581" s="27">
        <v>3507</v>
      </c>
      <c r="O1581" s="195">
        <f t="shared" si="170"/>
        <v>0.26434009195748853</v>
      </c>
      <c r="P1581" s="170">
        <f t="shared" si="171"/>
        <v>14748</v>
      </c>
      <c r="Q1581" s="171">
        <f t="shared" si="172"/>
        <v>9760</v>
      </c>
      <c r="R1581" s="171">
        <f t="shared" si="173"/>
        <v>3507</v>
      </c>
      <c r="S1581" s="187">
        <f t="shared" si="174"/>
        <v>0.26434009195748853</v>
      </c>
      <c r="T1581" s="248"/>
    </row>
    <row r="1582" spans="1:20" x14ac:dyDescent="0.2">
      <c r="A1582" s="186" t="s">
        <v>386</v>
      </c>
      <c r="B1582" s="175" t="s">
        <v>133</v>
      </c>
      <c r="C1582" s="176" t="s">
        <v>134</v>
      </c>
      <c r="D1582" s="168">
        <v>55</v>
      </c>
      <c r="E1582" s="169">
        <v>57</v>
      </c>
      <c r="F1582" s="169"/>
      <c r="G1582" s="169"/>
      <c r="H1582" s="192">
        <f t="shared" si="168"/>
        <v>0</v>
      </c>
      <c r="I1582" s="197">
        <v>1444</v>
      </c>
      <c r="J1582" s="27">
        <v>1263</v>
      </c>
      <c r="K1582" s="27">
        <v>111</v>
      </c>
      <c r="L1582" s="178">
        <f t="shared" si="169"/>
        <v>8.7885985748218529E-2</v>
      </c>
      <c r="M1582" s="27"/>
      <c r="N1582" s="27">
        <v>159</v>
      </c>
      <c r="O1582" s="195">
        <f t="shared" si="170"/>
        <v>0.11181434599156118</v>
      </c>
      <c r="P1582" s="170">
        <f t="shared" si="171"/>
        <v>1499</v>
      </c>
      <c r="Q1582" s="171">
        <f t="shared" si="172"/>
        <v>1320</v>
      </c>
      <c r="R1582" s="171">
        <f t="shared" si="173"/>
        <v>159</v>
      </c>
      <c r="S1582" s="187">
        <f t="shared" si="174"/>
        <v>0.10750507099391481</v>
      </c>
      <c r="T1582" s="248"/>
    </row>
    <row r="1583" spans="1:20" x14ac:dyDescent="0.2">
      <c r="A1583" s="186" t="s">
        <v>386</v>
      </c>
      <c r="B1583" s="175" t="s">
        <v>135</v>
      </c>
      <c r="C1583" s="176" t="s">
        <v>245</v>
      </c>
      <c r="D1583" s="168"/>
      <c r="E1583" s="169"/>
      <c r="F1583" s="169"/>
      <c r="G1583" s="169"/>
      <c r="H1583" s="192" t="str">
        <f t="shared" si="168"/>
        <v/>
      </c>
      <c r="I1583" s="197">
        <v>1181</v>
      </c>
      <c r="J1583" s="27">
        <v>1038</v>
      </c>
      <c r="K1583" s="27">
        <v>95</v>
      </c>
      <c r="L1583" s="178">
        <f t="shared" si="169"/>
        <v>9.1522157996146436E-2</v>
      </c>
      <c r="M1583" s="27">
        <v>1</v>
      </c>
      <c r="N1583" s="27">
        <v>108</v>
      </c>
      <c r="O1583" s="195">
        <f t="shared" si="170"/>
        <v>9.4158674803836093E-2</v>
      </c>
      <c r="P1583" s="170">
        <f t="shared" si="171"/>
        <v>1181</v>
      </c>
      <c r="Q1583" s="171">
        <f t="shared" si="172"/>
        <v>1039</v>
      </c>
      <c r="R1583" s="171">
        <f t="shared" si="173"/>
        <v>108</v>
      </c>
      <c r="S1583" s="187">
        <f t="shared" si="174"/>
        <v>9.4158674803836093E-2</v>
      </c>
      <c r="T1583" s="248"/>
    </row>
    <row r="1584" spans="1:20" x14ac:dyDescent="0.2">
      <c r="A1584" s="186" t="s">
        <v>386</v>
      </c>
      <c r="B1584" s="175" t="s">
        <v>142</v>
      </c>
      <c r="C1584" s="176" t="s">
        <v>143</v>
      </c>
      <c r="D1584" s="168"/>
      <c r="E1584" s="169"/>
      <c r="F1584" s="169"/>
      <c r="G1584" s="169"/>
      <c r="H1584" s="192" t="str">
        <f t="shared" si="168"/>
        <v/>
      </c>
      <c r="I1584" s="197">
        <v>118</v>
      </c>
      <c r="J1584" s="27">
        <v>133</v>
      </c>
      <c r="K1584" s="27">
        <v>13</v>
      </c>
      <c r="L1584" s="178">
        <f t="shared" si="169"/>
        <v>9.7744360902255634E-2</v>
      </c>
      <c r="M1584" s="27"/>
      <c r="N1584" s="27">
        <v>3</v>
      </c>
      <c r="O1584" s="195">
        <f t="shared" si="170"/>
        <v>2.2058823529411766E-2</v>
      </c>
      <c r="P1584" s="170">
        <f t="shared" si="171"/>
        <v>118</v>
      </c>
      <c r="Q1584" s="171">
        <f t="shared" si="172"/>
        <v>133</v>
      </c>
      <c r="R1584" s="171">
        <f t="shared" si="173"/>
        <v>3</v>
      </c>
      <c r="S1584" s="187">
        <f t="shared" si="174"/>
        <v>2.2058823529411766E-2</v>
      </c>
      <c r="T1584" s="248"/>
    </row>
    <row r="1585" spans="1:20" x14ac:dyDescent="0.2">
      <c r="A1585" s="186" t="s">
        <v>386</v>
      </c>
      <c r="B1585" s="175" t="s">
        <v>144</v>
      </c>
      <c r="C1585" s="176" t="s">
        <v>296</v>
      </c>
      <c r="D1585" s="168"/>
      <c r="E1585" s="169"/>
      <c r="F1585" s="169"/>
      <c r="G1585" s="169"/>
      <c r="H1585" s="192" t="str">
        <f t="shared" si="168"/>
        <v/>
      </c>
      <c r="I1585" s="197">
        <v>31</v>
      </c>
      <c r="J1585" s="27">
        <v>26</v>
      </c>
      <c r="K1585" s="27">
        <v>6</v>
      </c>
      <c r="L1585" s="178">
        <f t="shared" si="169"/>
        <v>0.23076923076923078</v>
      </c>
      <c r="M1585" s="27">
        <v>1</v>
      </c>
      <c r="N1585" s="27"/>
      <c r="O1585" s="195">
        <f t="shared" si="170"/>
        <v>0</v>
      </c>
      <c r="P1585" s="170">
        <f t="shared" si="171"/>
        <v>31</v>
      </c>
      <c r="Q1585" s="171">
        <f t="shared" si="172"/>
        <v>27</v>
      </c>
      <c r="R1585" s="171" t="str">
        <f t="shared" si="173"/>
        <v/>
      </c>
      <c r="S1585" s="187" t="str">
        <f t="shared" si="174"/>
        <v/>
      </c>
      <c r="T1585" s="248"/>
    </row>
    <row r="1586" spans="1:20" x14ac:dyDescent="0.2">
      <c r="A1586" s="186" t="s">
        <v>386</v>
      </c>
      <c r="B1586" s="175" t="s">
        <v>240</v>
      </c>
      <c r="C1586" s="176" t="s">
        <v>297</v>
      </c>
      <c r="D1586" s="168">
        <v>2</v>
      </c>
      <c r="E1586" s="169"/>
      <c r="F1586" s="169"/>
      <c r="G1586" s="169">
        <v>1</v>
      </c>
      <c r="H1586" s="192">
        <f t="shared" si="168"/>
        <v>1</v>
      </c>
      <c r="I1586" s="197">
        <v>826</v>
      </c>
      <c r="J1586" s="27">
        <v>530</v>
      </c>
      <c r="K1586" s="27">
        <v>217</v>
      </c>
      <c r="L1586" s="178">
        <f t="shared" si="169"/>
        <v>0.40943396226415096</v>
      </c>
      <c r="M1586" s="27">
        <v>2</v>
      </c>
      <c r="N1586" s="27">
        <v>213</v>
      </c>
      <c r="O1586" s="195">
        <f t="shared" si="170"/>
        <v>0.2859060402684564</v>
      </c>
      <c r="P1586" s="170">
        <f t="shared" si="171"/>
        <v>828</v>
      </c>
      <c r="Q1586" s="171">
        <f t="shared" si="172"/>
        <v>532</v>
      </c>
      <c r="R1586" s="171">
        <f t="shared" si="173"/>
        <v>214</v>
      </c>
      <c r="S1586" s="187">
        <f t="shared" si="174"/>
        <v>0.28686327077747992</v>
      </c>
      <c r="T1586" s="248"/>
    </row>
    <row r="1587" spans="1:20" x14ac:dyDescent="0.2">
      <c r="A1587" s="186" t="s">
        <v>386</v>
      </c>
      <c r="B1587" s="175" t="s">
        <v>145</v>
      </c>
      <c r="C1587" s="176" t="s">
        <v>146</v>
      </c>
      <c r="D1587" s="168"/>
      <c r="E1587" s="169"/>
      <c r="F1587" s="169"/>
      <c r="G1587" s="169"/>
      <c r="H1587" s="192" t="str">
        <f t="shared" si="168"/>
        <v/>
      </c>
      <c r="I1587" s="197">
        <v>423</v>
      </c>
      <c r="J1587" s="27">
        <v>369</v>
      </c>
      <c r="K1587" s="27">
        <v>76</v>
      </c>
      <c r="L1587" s="178">
        <f t="shared" si="169"/>
        <v>0.20596205962059622</v>
      </c>
      <c r="M1587" s="27">
        <v>16</v>
      </c>
      <c r="N1587" s="27">
        <v>7</v>
      </c>
      <c r="O1587" s="195">
        <f t="shared" si="170"/>
        <v>1.7857142857142856E-2</v>
      </c>
      <c r="P1587" s="170">
        <f t="shared" si="171"/>
        <v>423</v>
      </c>
      <c r="Q1587" s="171">
        <f t="shared" si="172"/>
        <v>385</v>
      </c>
      <c r="R1587" s="171">
        <f t="shared" si="173"/>
        <v>7</v>
      </c>
      <c r="S1587" s="187">
        <f t="shared" si="174"/>
        <v>1.7857142857142856E-2</v>
      </c>
      <c r="T1587" s="248"/>
    </row>
    <row r="1588" spans="1:20" x14ac:dyDescent="0.2">
      <c r="A1588" s="186" t="s">
        <v>386</v>
      </c>
      <c r="B1588" s="175" t="s">
        <v>145</v>
      </c>
      <c r="C1588" s="176" t="s">
        <v>298</v>
      </c>
      <c r="D1588" s="168">
        <v>1</v>
      </c>
      <c r="E1588" s="169">
        <v>1</v>
      </c>
      <c r="F1588" s="169"/>
      <c r="G1588" s="169"/>
      <c r="H1588" s="192">
        <f t="shared" si="168"/>
        <v>0</v>
      </c>
      <c r="I1588" s="197">
        <v>13284</v>
      </c>
      <c r="J1588" s="27">
        <v>4155</v>
      </c>
      <c r="K1588" s="27">
        <v>689</v>
      </c>
      <c r="L1588" s="178">
        <f t="shared" si="169"/>
        <v>0.1658243080625752</v>
      </c>
      <c r="M1588" s="27">
        <v>1</v>
      </c>
      <c r="N1588" s="27">
        <v>8984</v>
      </c>
      <c r="O1588" s="195">
        <f t="shared" si="170"/>
        <v>0.68371385083713854</v>
      </c>
      <c r="P1588" s="170">
        <f t="shared" si="171"/>
        <v>13285</v>
      </c>
      <c r="Q1588" s="171">
        <f t="shared" si="172"/>
        <v>4157</v>
      </c>
      <c r="R1588" s="171">
        <f t="shared" si="173"/>
        <v>8984</v>
      </c>
      <c r="S1588" s="187">
        <f t="shared" si="174"/>
        <v>0.68366182177916446</v>
      </c>
      <c r="T1588" s="248"/>
    </row>
    <row r="1589" spans="1:20" x14ac:dyDescent="0.2">
      <c r="A1589" s="186" t="s">
        <v>386</v>
      </c>
      <c r="B1589" s="175" t="s">
        <v>548</v>
      </c>
      <c r="C1589" s="176" t="s">
        <v>71</v>
      </c>
      <c r="D1589" s="168"/>
      <c r="E1589" s="169"/>
      <c r="F1589" s="169"/>
      <c r="G1589" s="169"/>
      <c r="H1589" s="192" t="str">
        <f t="shared" si="168"/>
        <v/>
      </c>
      <c r="I1589" s="197">
        <v>57</v>
      </c>
      <c r="J1589" s="27">
        <v>22</v>
      </c>
      <c r="K1589" s="27"/>
      <c r="L1589" s="178">
        <f t="shared" si="169"/>
        <v>0</v>
      </c>
      <c r="M1589" s="27">
        <v>28</v>
      </c>
      <c r="N1589" s="27">
        <v>2</v>
      </c>
      <c r="O1589" s="195">
        <f t="shared" si="170"/>
        <v>3.8461538461538464E-2</v>
      </c>
      <c r="P1589" s="170">
        <f t="shared" si="171"/>
        <v>57</v>
      </c>
      <c r="Q1589" s="171">
        <f t="shared" si="172"/>
        <v>50</v>
      </c>
      <c r="R1589" s="171">
        <f t="shared" si="173"/>
        <v>2</v>
      </c>
      <c r="S1589" s="187">
        <f t="shared" si="174"/>
        <v>3.8461538461538464E-2</v>
      </c>
      <c r="T1589" s="248"/>
    </row>
    <row r="1590" spans="1:20" x14ac:dyDescent="0.2">
      <c r="A1590" s="186" t="s">
        <v>386</v>
      </c>
      <c r="B1590" s="175" t="s">
        <v>149</v>
      </c>
      <c r="C1590" s="176" t="s">
        <v>150</v>
      </c>
      <c r="D1590" s="168">
        <v>3</v>
      </c>
      <c r="E1590" s="169">
        <v>3</v>
      </c>
      <c r="F1590" s="169"/>
      <c r="G1590" s="169"/>
      <c r="H1590" s="192">
        <f t="shared" si="168"/>
        <v>0</v>
      </c>
      <c r="I1590" s="197">
        <v>5793</v>
      </c>
      <c r="J1590" s="27">
        <v>4899</v>
      </c>
      <c r="K1590" s="27">
        <v>3230</v>
      </c>
      <c r="L1590" s="178">
        <f t="shared" si="169"/>
        <v>0.65931822820983876</v>
      </c>
      <c r="M1590" s="27">
        <v>4</v>
      </c>
      <c r="N1590" s="27">
        <v>758</v>
      </c>
      <c r="O1590" s="195">
        <f t="shared" si="170"/>
        <v>0.13389860448683977</v>
      </c>
      <c r="P1590" s="170">
        <f t="shared" si="171"/>
        <v>5796</v>
      </c>
      <c r="Q1590" s="171">
        <f t="shared" si="172"/>
        <v>4906</v>
      </c>
      <c r="R1590" s="171">
        <f t="shared" si="173"/>
        <v>758</v>
      </c>
      <c r="S1590" s="187">
        <f t="shared" si="174"/>
        <v>0.1338276836158192</v>
      </c>
      <c r="T1590" s="248"/>
    </row>
    <row r="1591" spans="1:20" x14ac:dyDescent="0.2">
      <c r="A1591" s="186" t="s">
        <v>386</v>
      </c>
      <c r="B1591" s="255" t="s">
        <v>151</v>
      </c>
      <c r="C1591" s="176" t="s">
        <v>152</v>
      </c>
      <c r="D1591" s="168">
        <v>15</v>
      </c>
      <c r="E1591" s="169">
        <v>15</v>
      </c>
      <c r="F1591" s="169"/>
      <c r="G1591" s="169"/>
      <c r="H1591" s="192">
        <f t="shared" si="168"/>
        <v>0</v>
      </c>
      <c r="I1591" s="197">
        <v>17981</v>
      </c>
      <c r="J1591" s="27">
        <v>6480</v>
      </c>
      <c r="K1591" s="27">
        <v>514</v>
      </c>
      <c r="L1591" s="178">
        <f t="shared" si="169"/>
        <v>7.9320987654320982E-2</v>
      </c>
      <c r="M1591" s="27">
        <v>588</v>
      </c>
      <c r="N1591" s="27">
        <v>7936</v>
      </c>
      <c r="O1591" s="195">
        <f t="shared" si="170"/>
        <v>0.52892561983471076</v>
      </c>
      <c r="P1591" s="170">
        <f t="shared" si="171"/>
        <v>17996</v>
      </c>
      <c r="Q1591" s="171">
        <f t="shared" si="172"/>
        <v>7083</v>
      </c>
      <c r="R1591" s="171">
        <f t="shared" si="173"/>
        <v>7936</v>
      </c>
      <c r="S1591" s="187">
        <f t="shared" si="174"/>
        <v>0.52839736333976961</v>
      </c>
      <c r="T1591" s="248"/>
    </row>
    <row r="1592" spans="1:20" x14ac:dyDescent="0.2">
      <c r="A1592" s="186" t="s">
        <v>386</v>
      </c>
      <c r="B1592" s="175" t="s">
        <v>154</v>
      </c>
      <c r="C1592" s="176" t="s">
        <v>299</v>
      </c>
      <c r="D1592" s="168">
        <v>5</v>
      </c>
      <c r="E1592" s="169">
        <v>5</v>
      </c>
      <c r="F1592" s="169"/>
      <c r="G1592" s="169"/>
      <c r="H1592" s="192">
        <f t="shared" si="168"/>
        <v>0</v>
      </c>
      <c r="I1592" s="197">
        <v>816</v>
      </c>
      <c r="J1592" s="27">
        <v>714</v>
      </c>
      <c r="K1592" s="27">
        <v>84</v>
      </c>
      <c r="L1592" s="178">
        <f t="shared" si="169"/>
        <v>0.11764705882352941</v>
      </c>
      <c r="M1592" s="27"/>
      <c r="N1592" s="27">
        <v>80</v>
      </c>
      <c r="O1592" s="195">
        <f t="shared" si="170"/>
        <v>0.10075566750629723</v>
      </c>
      <c r="P1592" s="170">
        <f t="shared" si="171"/>
        <v>821</v>
      </c>
      <c r="Q1592" s="171">
        <f t="shared" si="172"/>
        <v>719</v>
      </c>
      <c r="R1592" s="171">
        <f t="shared" si="173"/>
        <v>80</v>
      </c>
      <c r="S1592" s="187">
        <f t="shared" si="174"/>
        <v>0.10012515644555695</v>
      </c>
      <c r="T1592" s="248"/>
    </row>
    <row r="1593" spans="1:20" x14ac:dyDescent="0.2">
      <c r="A1593" s="186" t="s">
        <v>386</v>
      </c>
      <c r="B1593" s="175" t="s">
        <v>155</v>
      </c>
      <c r="C1593" s="176" t="s">
        <v>300</v>
      </c>
      <c r="D1593" s="168">
        <v>1</v>
      </c>
      <c r="E1593" s="169">
        <v>1</v>
      </c>
      <c r="F1593" s="169"/>
      <c r="G1593" s="169"/>
      <c r="H1593" s="192">
        <f t="shared" si="168"/>
        <v>0</v>
      </c>
      <c r="I1593" s="197">
        <v>57</v>
      </c>
      <c r="J1593" s="27">
        <v>50</v>
      </c>
      <c r="K1593" s="27">
        <v>7</v>
      </c>
      <c r="L1593" s="178">
        <f t="shared" si="169"/>
        <v>0.14000000000000001</v>
      </c>
      <c r="M1593" s="27"/>
      <c r="N1593" s="27">
        <v>2</v>
      </c>
      <c r="O1593" s="195">
        <f t="shared" si="170"/>
        <v>3.8461538461538464E-2</v>
      </c>
      <c r="P1593" s="170">
        <f t="shared" si="171"/>
        <v>58</v>
      </c>
      <c r="Q1593" s="171">
        <f t="shared" si="172"/>
        <v>51</v>
      </c>
      <c r="R1593" s="171">
        <f t="shared" si="173"/>
        <v>2</v>
      </c>
      <c r="S1593" s="187">
        <f t="shared" si="174"/>
        <v>3.7735849056603772E-2</v>
      </c>
      <c r="T1593" s="248"/>
    </row>
    <row r="1594" spans="1:20" x14ac:dyDescent="0.2">
      <c r="A1594" s="186" t="s">
        <v>386</v>
      </c>
      <c r="B1594" s="175" t="s">
        <v>156</v>
      </c>
      <c r="C1594" s="176" t="s">
        <v>157</v>
      </c>
      <c r="D1594" s="168">
        <v>3</v>
      </c>
      <c r="E1594" s="169">
        <v>3</v>
      </c>
      <c r="F1594" s="169"/>
      <c r="G1594" s="169"/>
      <c r="H1594" s="192">
        <f t="shared" si="168"/>
        <v>0</v>
      </c>
      <c r="I1594" s="197">
        <v>194</v>
      </c>
      <c r="J1594" s="27">
        <v>176</v>
      </c>
      <c r="K1594" s="27">
        <v>32</v>
      </c>
      <c r="L1594" s="178">
        <f t="shared" si="169"/>
        <v>0.18181818181818182</v>
      </c>
      <c r="M1594" s="27"/>
      <c r="N1594" s="27">
        <v>8</v>
      </c>
      <c r="O1594" s="195">
        <f t="shared" si="170"/>
        <v>4.3478260869565216E-2</v>
      </c>
      <c r="P1594" s="170">
        <f t="shared" si="171"/>
        <v>197</v>
      </c>
      <c r="Q1594" s="171">
        <f t="shared" si="172"/>
        <v>179</v>
      </c>
      <c r="R1594" s="171">
        <f t="shared" si="173"/>
        <v>8</v>
      </c>
      <c r="S1594" s="187">
        <f t="shared" si="174"/>
        <v>4.2780748663101602E-2</v>
      </c>
      <c r="T1594" s="248"/>
    </row>
    <row r="1595" spans="1:20" x14ac:dyDescent="0.2">
      <c r="A1595" s="186" t="s">
        <v>386</v>
      </c>
      <c r="B1595" s="175" t="s">
        <v>158</v>
      </c>
      <c r="C1595" s="176" t="s">
        <v>159</v>
      </c>
      <c r="D1595" s="168"/>
      <c r="E1595" s="169"/>
      <c r="F1595" s="169"/>
      <c r="G1595" s="169"/>
      <c r="H1595" s="192" t="str">
        <f t="shared" si="168"/>
        <v/>
      </c>
      <c r="I1595" s="197">
        <v>17203</v>
      </c>
      <c r="J1595" s="27">
        <v>16306</v>
      </c>
      <c r="K1595" s="27">
        <v>3848</v>
      </c>
      <c r="L1595" s="178">
        <f t="shared" si="169"/>
        <v>0.23598675334232797</v>
      </c>
      <c r="M1595" s="27">
        <v>36</v>
      </c>
      <c r="N1595" s="27">
        <v>772</v>
      </c>
      <c r="O1595" s="195">
        <f t="shared" si="170"/>
        <v>4.5109267266565382E-2</v>
      </c>
      <c r="P1595" s="170">
        <f t="shared" si="171"/>
        <v>17203</v>
      </c>
      <c r="Q1595" s="171">
        <f t="shared" si="172"/>
        <v>16342</v>
      </c>
      <c r="R1595" s="171">
        <f t="shared" si="173"/>
        <v>772</v>
      </c>
      <c r="S1595" s="187">
        <f t="shared" si="174"/>
        <v>4.5109267266565382E-2</v>
      </c>
      <c r="T1595" s="248"/>
    </row>
    <row r="1596" spans="1:20" x14ac:dyDescent="0.2">
      <c r="A1596" s="186" t="s">
        <v>386</v>
      </c>
      <c r="B1596" s="175" t="s">
        <v>160</v>
      </c>
      <c r="C1596" s="176" t="s">
        <v>246</v>
      </c>
      <c r="D1596" s="168"/>
      <c r="E1596" s="169"/>
      <c r="F1596" s="169"/>
      <c r="G1596" s="169"/>
      <c r="H1596" s="192" t="str">
        <f t="shared" si="168"/>
        <v/>
      </c>
      <c r="I1596" s="197">
        <v>19</v>
      </c>
      <c r="J1596" s="27">
        <v>13</v>
      </c>
      <c r="K1596" s="27">
        <v>7</v>
      </c>
      <c r="L1596" s="178">
        <f t="shared" si="169"/>
        <v>0.53846153846153844</v>
      </c>
      <c r="M1596" s="27">
        <v>4</v>
      </c>
      <c r="N1596" s="27"/>
      <c r="O1596" s="195">
        <f t="shared" si="170"/>
        <v>0</v>
      </c>
      <c r="P1596" s="170">
        <f t="shared" si="171"/>
        <v>19</v>
      </c>
      <c r="Q1596" s="171">
        <f t="shared" si="172"/>
        <v>17</v>
      </c>
      <c r="R1596" s="171" t="str">
        <f t="shared" si="173"/>
        <v/>
      </c>
      <c r="S1596" s="187" t="str">
        <f t="shared" si="174"/>
        <v/>
      </c>
      <c r="T1596" s="248"/>
    </row>
    <row r="1597" spans="1:20" x14ac:dyDescent="0.2">
      <c r="A1597" s="186" t="s">
        <v>386</v>
      </c>
      <c r="B1597" s="175" t="s">
        <v>161</v>
      </c>
      <c r="C1597" s="176" t="s">
        <v>247</v>
      </c>
      <c r="D1597" s="168">
        <v>2</v>
      </c>
      <c r="E1597" s="169">
        <v>2</v>
      </c>
      <c r="F1597" s="169"/>
      <c r="G1597" s="169"/>
      <c r="H1597" s="192">
        <f t="shared" si="168"/>
        <v>0</v>
      </c>
      <c r="I1597" s="197">
        <v>2</v>
      </c>
      <c r="J1597" s="27">
        <v>2</v>
      </c>
      <c r="K1597" s="27"/>
      <c r="L1597" s="178">
        <f t="shared" si="169"/>
        <v>0</v>
      </c>
      <c r="M1597" s="27"/>
      <c r="N1597" s="27"/>
      <c r="O1597" s="195">
        <f t="shared" si="170"/>
        <v>0</v>
      </c>
      <c r="P1597" s="170">
        <f t="shared" si="171"/>
        <v>4</v>
      </c>
      <c r="Q1597" s="171">
        <f t="shared" si="172"/>
        <v>4</v>
      </c>
      <c r="R1597" s="171" t="str">
        <f t="shared" si="173"/>
        <v/>
      </c>
      <c r="S1597" s="187" t="str">
        <f t="shared" si="174"/>
        <v/>
      </c>
      <c r="T1597" s="248"/>
    </row>
    <row r="1598" spans="1:20" x14ac:dyDescent="0.2">
      <c r="A1598" s="186" t="s">
        <v>386</v>
      </c>
      <c r="B1598" s="175" t="s">
        <v>162</v>
      </c>
      <c r="C1598" s="176" t="s">
        <v>163</v>
      </c>
      <c r="D1598" s="168">
        <v>8</v>
      </c>
      <c r="E1598" s="169">
        <v>8</v>
      </c>
      <c r="F1598" s="169"/>
      <c r="G1598" s="169"/>
      <c r="H1598" s="192">
        <f t="shared" si="168"/>
        <v>0</v>
      </c>
      <c r="I1598" s="197">
        <v>13012</v>
      </c>
      <c r="J1598" s="27">
        <v>10957</v>
      </c>
      <c r="K1598" s="27">
        <v>5883</v>
      </c>
      <c r="L1598" s="178">
        <f t="shared" si="169"/>
        <v>0.53691703933558454</v>
      </c>
      <c r="M1598" s="27">
        <v>127</v>
      </c>
      <c r="N1598" s="27">
        <v>1513</v>
      </c>
      <c r="O1598" s="195">
        <f t="shared" si="170"/>
        <v>0.12010796221322537</v>
      </c>
      <c r="P1598" s="170">
        <f t="shared" si="171"/>
        <v>13020</v>
      </c>
      <c r="Q1598" s="171">
        <f t="shared" si="172"/>
        <v>11092</v>
      </c>
      <c r="R1598" s="171">
        <f t="shared" si="173"/>
        <v>1513</v>
      </c>
      <c r="S1598" s="187">
        <f t="shared" si="174"/>
        <v>0.12003173343911146</v>
      </c>
      <c r="T1598" s="248"/>
    </row>
    <row r="1599" spans="1:20" x14ac:dyDescent="0.2">
      <c r="A1599" s="186" t="s">
        <v>386</v>
      </c>
      <c r="B1599" s="175" t="s">
        <v>164</v>
      </c>
      <c r="C1599" s="176" t="s">
        <v>165</v>
      </c>
      <c r="D1599" s="168"/>
      <c r="E1599" s="169"/>
      <c r="F1599" s="169"/>
      <c r="G1599" s="169"/>
      <c r="H1599" s="192" t="str">
        <f t="shared" si="168"/>
        <v/>
      </c>
      <c r="I1599" s="197">
        <v>434</v>
      </c>
      <c r="J1599" s="27">
        <v>403</v>
      </c>
      <c r="K1599" s="27">
        <v>84</v>
      </c>
      <c r="L1599" s="178">
        <f t="shared" si="169"/>
        <v>0.20843672456575682</v>
      </c>
      <c r="M1599" s="27"/>
      <c r="N1599" s="27">
        <v>7</v>
      </c>
      <c r="O1599" s="195">
        <f t="shared" si="170"/>
        <v>1.7073170731707318E-2</v>
      </c>
      <c r="P1599" s="170">
        <f t="shared" si="171"/>
        <v>434</v>
      </c>
      <c r="Q1599" s="171">
        <f t="shared" si="172"/>
        <v>403</v>
      </c>
      <c r="R1599" s="171">
        <f t="shared" si="173"/>
        <v>7</v>
      </c>
      <c r="S1599" s="187">
        <f t="shared" si="174"/>
        <v>1.7073170731707318E-2</v>
      </c>
      <c r="T1599" s="248"/>
    </row>
    <row r="1600" spans="1:20" ht="29" x14ac:dyDescent="0.2">
      <c r="A1600" s="186" t="s">
        <v>386</v>
      </c>
      <c r="B1600" s="175" t="s">
        <v>166</v>
      </c>
      <c r="C1600" s="176" t="s">
        <v>168</v>
      </c>
      <c r="D1600" s="168">
        <v>2</v>
      </c>
      <c r="E1600" s="169">
        <v>3</v>
      </c>
      <c r="F1600" s="169"/>
      <c r="G1600" s="169"/>
      <c r="H1600" s="192">
        <f t="shared" si="168"/>
        <v>0</v>
      </c>
      <c r="I1600" s="197">
        <v>155896</v>
      </c>
      <c r="J1600" s="27">
        <v>144317</v>
      </c>
      <c r="K1600" s="27">
        <v>77649</v>
      </c>
      <c r="L1600" s="178">
        <f t="shared" si="169"/>
        <v>0.53804472099614042</v>
      </c>
      <c r="M1600" s="27">
        <v>83</v>
      </c>
      <c r="N1600" s="27">
        <v>7936</v>
      </c>
      <c r="O1600" s="195">
        <f t="shared" si="170"/>
        <v>5.2095368133599412E-2</v>
      </c>
      <c r="P1600" s="170">
        <f t="shared" si="171"/>
        <v>155898</v>
      </c>
      <c r="Q1600" s="171">
        <f t="shared" si="172"/>
        <v>144403</v>
      </c>
      <c r="R1600" s="171">
        <f t="shared" si="173"/>
        <v>7936</v>
      </c>
      <c r="S1600" s="187">
        <f t="shared" si="174"/>
        <v>5.209434222359343E-2</v>
      </c>
      <c r="T1600" s="248"/>
    </row>
    <row r="1601" spans="1:20" ht="29" x14ac:dyDescent="0.2">
      <c r="A1601" s="186" t="s">
        <v>386</v>
      </c>
      <c r="B1601" s="175" t="s">
        <v>166</v>
      </c>
      <c r="C1601" s="176" t="s">
        <v>167</v>
      </c>
      <c r="D1601" s="168"/>
      <c r="E1601" s="169"/>
      <c r="F1601" s="169"/>
      <c r="G1601" s="169"/>
      <c r="H1601" s="192" t="str">
        <f t="shared" si="168"/>
        <v/>
      </c>
      <c r="I1601" s="197">
        <v>10997</v>
      </c>
      <c r="J1601" s="27">
        <v>10133</v>
      </c>
      <c r="K1601" s="27">
        <v>6367</v>
      </c>
      <c r="L1601" s="178">
        <f t="shared" si="169"/>
        <v>0.62834303759992105</v>
      </c>
      <c r="M1601" s="27"/>
      <c r="N1601" s="27">
        <v>397</v>
      </c>
      <c r="O1601" s="195">
        <f t="shared" si="170"/>
        <v>3.7701804368471037E-2</v>
      </c>
      <c r="P1601" s="170">
        <f t="shared" si="171"/>
        <v>10997</v>
      </c>
      <c r="Q1601" s="171">
        <f t="shared" si="172"/>
        <v>10133</v>
      </c>
      <c r="R1601" s="171">
        <f t="shared" si="173"/>
        <v>397</v>
      </c>
      <c r="S1601" s="187">
        <f t="shared" si="174"/>
        <v>3.7701804368471037E-2</v>
      </c>
      <c r="T1601" s="248"/>
    </row>
    <row r="1602" spans="1:20" x14ac:dyDescent="0.2">
      <c r="A1602" s="186" t="s">
        <v>386</v>
      </c>
      <c r="B1602" s="175" t="s">
        <v>172</v>
      </c>
      <c r="C1602" s="176" t="s">
        <v>173</v>
      </c>
      <c r="D1602" s="168">
        <v>3</v>
      </c>
      <c r="E1602" s="169">
        <v>4</v>
      </c>
      <c r="F1602" s="169"/>
      <c r="G1602" s="169"/>
      <c r="H1602" s="192">
        <f t="shared" ref="H1602:H1665" si="175">IF((E1602+G1602)&lt;&gt;0,G1602/(E1602+G1602),"")</f>
        <v>0</v>
      </c>
      <c r="I1602" s="197">
        <v>43269</v>
      </c>
      <c r="J1602" s="27">
        <v>40733</v>
      </c>
      <c r="K1602" s="27">
        <v>35889</v>
      </c>
      <c r="L1602" s="178">
        <f t="shared" ref="L1602:L1665" si="176">IF(J1602&lt;&gt;0,K1602/J1602,"")</f>
        <v>0.88107922323423271</v>
      </c>
      <c r="M1602" s="27">
        <v>195</v>
      </c>
      <c r="N1602" s="27">
        <v>1105</v>
      </c>
      <c r="O1602" s="195">
        <f t="shared" ref="O1602:O1665" si="177">IF((J1602+M1602+N1602)&lt;&gt;0,N1602/(J1602+M1602+N1602),"")</f>
        <v>2.6288868270168676E-2</v>
      </c>
      <c r="P1602" s="170">
        <f t="shared" ref="P1602:P1665" si="178">IF(SUM(D1602,I1602)&gt;0,SUM(D1602,I1602),"")</f>
        <v>43272</v>
      </c>
      <c r="Q1602" s="171">
        <f t="shared" ref="Q1602:Q1665" si="179">IF(SUM(E1602,J1602, M1602)&gt;0,SUM(E1602,J1602, M1602),"")</f>
        <v>40932</v>
      </c>
      <c r="R1602" s="171">
        <f t="shared" ref="R1602:R1665" si="180">IF(SUM(G1602,N1602)&gt;0,SUM(G1602,N1602),"")</f>
        <v>1105</v>
      </c>
      <c r="S1602" s="187">
        <f t="shared" ref="S1602:S1665" si="181">IFERROR(IF((Q1602+R1602)&lt;&gt;0,R1602/(Q1602+R1602),""),"")</f>
        <v>2.6286366772129314E-2</v>
      </c>
      <c r="T1602" s="248"/>
    </row>
    <row r="1603" spans="1:20" x14ac:dyDescent="0.2">
      <c r="A1603" s="186" t="s">
        <v>386</v>
      </c>
      <c r="B1603" s="175" t="s">
        <v>174</v>
      </c>
      <c r="C1603" s="176" t="s">
        <v>175</v>
      </c>
      <c r="D1603" s="168">
        <v>5</v>
      </c>
      <c r="E1603" s="169">
        <v>5</v>
      </c>
      <c r="F1603" s="169"/>
      <c r="G1603" s="169"/>
      <c r="H1603" s="192">
        <f t="shared" si="175"/>
        <v>0</v>
      </c>
      <c r="I1603" s="197">
        <v>9467</v>
      </c>
      <c r="J1603" s="27">
        <v>4308</v>
      </c>
      <c r="K1603" s="27">
        <v>379</v>
      </c>
      <c r="L1603" s="178">
        <f t="shared" si="176"/>
        <v>8.7975858867223769E-2</v>
      </c>
      <c r="M1603" s="27">
        <v>35</v>
      </c>
      <c r="N1603" s="27">
        <v>4129</v>
      </c>
      <c r="O1603" s="195">
        <f t="shared" si="177"/>
        <v>0.48737016052880078</v>
      </c>
      <c r="P1603" s="170">
        <f t="shared" si="178"/>
        <v>9472</v>
      </c>
      <c r="Q1603" s="171">
        <f t="shared" si="179"/>
        <v>4348</v>
      </c>
      <c r="R1603" s="171">
        <f t="shared" si="180"/>
        <v>4129</v>
      </c>
      <c r="S1603" s="187">
        <f t="shared" si="181"/>
        <v>0.48708269434941609</v>
      </c>
      <c r="T1603" s="248"/>
    </row>
    <row r="1604" spans="1:20" x14ac:dyDescent="0.2">
      <c r="A1604" s="186" t="s">
        <v>386</v>
      </c>
      <c r="B1604" s="175" t="s">
        <v>176</v>
      </c>
      <c r="C1604" s="176" t="s">
        <v>487</v>
      </c>
      <c r="D1604" s="168"/>
      <c r="E1604" s="169"/>
      <c r="F1604" s="169"/>
      <c r="G1604" s="169"/>
      <c r="H1604" s="192" t="str">
        <f t="shared" si="175"/>
        <v/>
      </c>
      <c r="I1604" s="197">
        <v>216</v>
      </c>
      <c r="J1604" s="27">
        <v>167</v>
      </c>
      <c r="K1604" s="27">
        <v>32</v>
      </c>
      <c r="L1604" s="178">
        <f t="shared" si="176"/>
        <v>0.19161676646706588</v>
      </c>
      <c r="M1604" s="27">
        <v>2</v>
      </c>
      <c r="N1604" s="27">
        <v>30</v>
      </c>
      <c r="O1604" s="195">
        <f t="shared" si="177"/>
        <v>0.15075376884422109</v>
      </c>
      <c r="P1604" s="170">
        <f t="shared" si="178"/>
        <v>216</v>
      </c>
      <c r="Q1604" s="171">
        <f t="shared" si="179"/>
        <v>169</v>
      </c>
      <c r="R1604" s="171">
        <f t="shared" si="180"/>
        <v>30</v>
      </c>
      <c r="S1604" s="187">
        <f t="shared" si="181"/>
        <v>0.15075376884422109</v>
      </c>
      <c r="T1604" s="248"/>
    </row>
    <row r="1605" spans="1:20" x14ac:dyDescent="0.2">
      <c r="A1605" s="186" t="s">
        <v>386</v>
      </c>
      <c r="B1605" s="175" t="s">
        <v>178</v>
      </c>
      <c r="C1605" s="176" t="s">
        <v>178</v>
      </c>
      <c r="D1605" s="168">
        <v>11</v>
      </c>
      <c r="E1605" s="169">
        <v>11</v>
      </c>
      <c r="F1605" s="169"/>
      <c r="G1605" s="169"/>
      <c r="H1605" s="192">
        <f t="shared" si="175"/>
        <v>0</v>
      </c>
      <c r="I1605" s="197">
        <v>2648</v>
      </c>
      <c r="J1605" s="27">
        <v>2446</v>
      </c>
      <c r="K1605" s="27">
        <v>997</v>
      </c>
      <c r="L1605" s="178">
        <f t="shared" si="176"/>
        <v>0.40760425183973836</v>
      </c>
      <c r="M1605" s="27">
        <v>3</v>
      </c>
      <c r="N1605" s="27">
        <v>144</v>
      </c>
      <c r="O1605" s="195">
        <f t="shared" si="177"/>
        <v>5.5534130350944851E-2</v>
      </c>
      <c r="P1605" s="170">
        <f t="shared" si="178"/>
        <v>2659</v>
      </c>
      <c r="Q1605" s="171">
        <f t="shared" si="179"/>
        <v>2460</v>
      </c>
      <c r="R1605" s="171">
        <f t="shared" si="180"/>
        <v>144</v>
      </c>
      <c r="S1605" s="187">
        <f t="shared" si="181"/>
        <v>5.5299539170506916E-2</v>
      </c>
      <c r="T1605" s="248"/>
    </row>
    <row r="1606" spans="1:20" x14ac:dyDescent="0.2">
      <c r="A1606" s="186" t="s">
        <v>386</v>
      </c>
      <c r="B1606" s="175" t="s">
        <v>379</v>
      </c>
      <c r="C1606" s="176" t="s">
        <v>380</v>
      </c>
      <c r="D1606" s="168"/>
      <c r="E1606" s="169"/>
      <c r="F1606" s="169"/>
      <c r="G1606" s="169"/>
      <c r="H1606" s="192" t="str">
        <f t="shared" si="175"/>
        <v/>
      </c>
      <c r="I1606" s="197">
        <v>4</v>
      </c>
      <c r="J1606" s="27">
        <v>1</v>
      </c>
      <c r="K1606" s="27"/>
      <c r="L1606" s="178">
        <f t="shared" si="176"/>
        <v>0</v>
      </c>
      <c r="M1606" s="27"/>
      <c r="N1606" s="27">
        <v>3</v>
      </c>
      <c r="O1606" s="195">
        <f t="shared" si="177"/>
        <v>0.75</v>
      </c>
      <c r="P1606" s="170">
        <f t="shared" si="178"/>
        <v>4</v>
      </c>
      <c r="Q1606" s="171">
        <f t="shared" si="179"/>
        <v>1</v>
      </c>
      <c r="R1606" s="171">
        <f t="shared" si="180"/>
        <v>3</v>
      </c>
      <c r="S1606" s="187">
        <f t="shared" si="181"/>
        <v>0.75</v>
      </c>
      <c r="T1606" s="248"/>
    </row>
    <row r="1607" spans="1:20" x14ac:dyDescent="0.2">
      <c r="A1607" s="186" t="s">
        <v>386</v>
      </c>
      <c r="B1607" s="175" t="s">
        <v>180</v>
      </c>
      <c r="C1607" s="176" t="s">
        <v>181</v>
      </c>
      <c r="D1607" s="168">
        <v>1</v>
      </c>
      <c r="E1607" s="169">
        <v>1</v>
      </c>
      <c r="F1607" s="169"/>
      <c r="G1607" s="169"/>
      <c r="H1607" s="192">
        <f t="shared" si="175"/>
        <v>0</v>
      </c>
      <c r="I1607" s="197">
        <v>9155</v>
      </c>
      <c r="J1607" s="27">
        <v>8682</v>
      </c>
      <c r="K1607" s="27">
        <v>1061</v>
      </c>
      <c r="L1607" s="178">
        <f t="shared" si="176"/>
        <v>0.12220686477770099</v>
      </c>
      <c r="M1607" s="27"/>
      <c r="N1607" s="27">
        <v>345</v>
      </c>
      <c r="O1607" s="195">
        <f t="shared" si="177"/>
        <v>3.8218677301429048E-2</v>
      </c>
      <c r="P1607" s="170">
        <f t="shared" si="178"/>
        <v>9156</v>
      </c>
      <c r="Q1607" s="171">
        <f t="shared" si="179"/>
        <v>8683</v>
      </c>
      <c r="R1607" s="171">
        <f t="shared" si="180"/>
        <v>345</v>
      </c>
      <c r="S1607" s="187">
        <f t="shared" si="181"/>
        <v>3.8214443952148867E-2</v>
      </c>
      <c r="T1607" s="248"/>
    </row>
    <row r="1608" spans="1:20" x14ac:dyDescent="0.2">
      <c r="A1608" s="186" t="s">
        <v>386</v>
      </c>
      <c r="B1608" s="175" t="s">
        <v>180</v>
      </c>
      <c r="C1608" s="176" t="s">
        <v>182</v>
      </c>
      <c r="D1608" s="168">
        <v>7</v>
      </c>
      <c r="E1608" s="169">
        <v>7</v>
      </c>
      <c r="F1608" s="169"/>
      <c r="G1608" s="169"/>
      <c r="H1608" s="192">
        <f t="shared" si="175"/>
        <v>0</v>
      </c>
      <c r="I1608" s="197">
        <v>10324</v>
      </c>
      <c r="J1608" s="27">
        <v>9123</v>
      </c>
      <c r="K1608" s="27">
        <v>1301</v>
      </c>
      <c r="L1608" s="178">
        <f t="shared" si="176"/>
        <v>0.14260659870656583</v>
      </c>
      <c r="M1608" s="27"/>
      <c r="N1608" s="27">
        <v>959</v>
      </c>
      <c r="O1608" s="195">
        <f t="shared" si="177"/>
        <v>9.5120015869867083E-2</v>
      </c>
      <c r="P1608" s="170">
        <f t="shared" si="178"/>
        <v>10331</v>
      </c>
      <c r="Q1608" s="171">
        <f t="shared" si="179"/>
        <v>9130</v>
      </c>
      <c r="R1608" s="171">
        <f t="shared" si="180"/>
        <v>959</v>
      </c>
      <c r="S1608" s="187">
        <f t="shared" si="181"/>
        <v>9.5054019228863113E-2</v>
      </c>
      <c r="T1608" s="248"/>
    </row>
    <row r="1609" spans="1:20" x14ac:dyDescent="0.2">
      <c r="A1609" s="186" t="s">
        <v>386</v>
      </c>
      <c r="B1609" s="175" t="s">
        <v>536</v>
      </c>
      <c r="C1609" s="176" t="s">
        <v>116</v>
      </c>
      <c r="D1609" s="168"/>
      <c r="E1609" s="169"/>
      <c r="F1609" s="169"/>
      <c r="G1609" s="169"/>
      <c r="H1609" s="192" t="str">
        <f t="shared" si="175"/>
        <v/>
      </c>
      <c r="I1609" s="197">
        <v>270</v>
      </c>
      <c r="J1609" s="27">
        <v>229</v>
      </c>
      <c r="K1609" s="27">
        <v>17</v>
      </c>
      <c r="L1609" s="178">
        <f t="shared" si="176"/>
        <v>7.4235807860262015E-2</v>
      </c>
      <c r="M1609" s="27"/>
      <c r="N1609" s="27">
        <v>17</v>
      </c>
      <c r="O1609" s="195">
        <f t="shared" si="177"/>
        <v>6.910569105691057E-2</v>
      </c>
      <c r="P1609" s="170">
        <f t="shared" si="178"/>
        <v>270</v>
      </c>
      <c r="Q1609" s="171">
        <f t="shared" si="179"/>
        <v>229</v>
      </c>
      <c r="R1609" s="171">
        <f t="shared" si="180"/>
        <v>17</v>
      </c>
      <c r="S1609" s="187">
        <f t="shared" si="181"/>
        <v>6.910569105691057E-2</v>
      </c>
      <c r="T1609" s="248"/>
    </row>
    <row r="1610" spans="1:20" x14ac:dyDescent="0.2">
      <c r="A1610" s="186" t="s">
        <v>386</v>
      </c>
      <c r="B1610" s="175" t="s">
        <v>187</v>
      </c>
      <c r="C1610" s="176" t="s">
        <v>188</v>
      </c>
      <c r="D1610" s="168">
        <v>3</v>
      </c>
      <c r="E1610" s="169">
        <v>2</v>
      </c>
      <c r="F1610" s="169"/>
      <c r="G1610" s="169"/>
      <c r="H1610" s="192">
        <f t="shared" si="175"/>
        <v>0</v>
      </c>
      <c r="I1610" s="197">
        <v>2417</v>
      </c>
      <c r="J1610" s="27">
        <v>1432</v>
      </c>
      <c r="K1610" s="27">
        <v>340</v>
      </c>
      <c r="L1610" s="178">
        <f t="shared" si="176"/>
        <v>0.23743016759776536</v>
      </c>
      <c r="M1610" s="27">
        <v>103</v>
      </c>
      <c r="N1610" s="27">
        <v>865</v>
      </c>
      <c r="O1610" s="195">
        <f t="shared" si="177"/>
        <v>0.36041666666666666</v>
      </c>
      <c r="P1610" s="170">
        <f t="shared" si="178"/>
        <v>2420</v>
      </c>
      <c r="Q1610" s="171">
        <f t="shared" si="179"/>
        <v>1537</v>
      </c>
      <c r="R1610" s="171">
        <f t="shared" si="180"/>
        <v>865</v>
      </c>
      <c r="S1610" s="187">
        <f t="shared" si="181"/>
        <v>0.3601165695253955</v>
      </c>
      <c r="T1610" s="248"/>
    </row>
    <row r="1611" spans="1:20" x14ac:dyDescent="0.2">
      <c r="A1611" s="186" t="s">
        <v>386</v>
      </c>
      <c r="B1611" s="175" t="s">
        <v>191</v>
      </c>
      <c r="C1611" s="176" t="s">
        <v>192</v>
      </c>
      <c r="D1611" s="168"/>
      <c r="E1611" s="169"/>
      <c r="F1611" s="169"/>
      <c r="G1611" s="169"/>
      <c r="H1611" s="192" t="str">
        <f t="shared" si="175"/>
        <v/>
      </c>
      <c r="I1611" s="197">
        <v>9</v>
      </c>
      <c r="J1611" s="27">
        <v>8</v>
      </c>
      <c r="K1611" s="27"/>
      <c r="L1611" s="178">
        <f t="shared" si="176"/>
        <v>0</v>
      </c>
      <c r="M1611" s="27"/>
      <c r="N1611" s="27"/>
      <c r="O1611" s="195">
        <f t="shared" si="177"/>
        <v>0</v>
      </c>
      <c r="P1611" s="170">
        <f t="shared" si="178"/>
        <v>9</v>
      </c>
      <c r="Q1611" s="171">
        <f t="shared" si="179"/>
        <v>8</v>
      </c>
      <c r="R1611" s="171" t="str">
        <f t="shared" si="180"/>
        <v/>
      </c>
      <c r="S1611" s="187" t="str">
        <f t="shared" si="181"/>
        <v/>
      </c>
      <c r="T1611" s="248"/>
    </row>
    <row r="1612" spans="1:20" x14ac:dyDescent="0.2">
      <c r="A1612" s="186" t="s">
        <v>386</v>
      </c>
      <c r="B1612" s="175" t="s">
        <v>193</v>
      </c>
      <c r="C1612" s="176" t="s">
        <v>302</v>
      </c>
      <c r="D1612" s="168"/>
      <c r="E1612" s="169"/>
      <c r="F1612" s="169"/>
      <c r="G1612" s="169"/>
      <c r="H1612" s="192" t="str">
        <f t="shared" si="175"/>
        <v/>
      </c>
      <c r="I1612" s="197">
        <v>2</v>
      </c>
      <c r="J1612" s="27">
        <v>2</v>
      </c>
      <c r="K1612" s="27"/>
      <c r="L1612" s="178">
        <f t="shared" si="176"/>
        <v>0</v>
      </c>
      <c r="M1612" s="27"/>
      <c r="N1612" s="27"/>
      <c r="O1612" s="195">
        <f t="shared" si="177"/>
        <v>0</v>
      </c>
      <c r="P1612" s="170">
        <f t="shared" si="178"/>
        <v>2</v>
      </c>
      <c r="Q1612" s="171">
        <f t="shared" si="179"/>
        <v>2</v>
      </c>
      <c r="R1612" s="171" t="str">
        <f t="shared" si="180"/>
        <v/>
      </c>
      <c r="S1612" s="187" t="str">
        <f t="shared" si="181"/>
        <v/>
      </c>
      <c r="T1612" s="248"/>
    </row>
    <row r="1613" spans="1:20" x14ac:dyDescent="0.2">
      <c r="A1613" s="186" t="s">
        <v>386</v>
      </c>
      <c r="B1613" s="175" t="s">
        <v>193</v>
      </c>
      <c r="C1613" s="176" t="s">
        <v>303</v>
      </c>
      <c r="D1613" s="168"/>
      <c r="E1613" s="169"/>
      <c r="F1613" s="169"/>
      <c r="G1613" s="169"/>
      <c r="H1613" s="192" t="str">
        <f t="shared" si="175"/>
        <v/>
      </c>
      <c r="I1613" s="197">
        <v>2</v>
      </c>
      <c r="J1613" s="27">
        <v>1</v>
      </c>
      <c r="K1613" s="27"/>
      <c r="L1613" s="178">
        <f t="shared" si="176"/>
        <v>0</v>
      </c>
      <c r="M1613" s="27">
        <v>1</v>
      </c>
      <c r="N1613" s="27"/>
      <c r="O1613" s="195">
        <f t="shared" si="177"/>
        <v>0</v>
      </c>
      <c r="P1613" s="170">
        <f t="shared" si="178"/>
        <v>2</v>
      </c>
      <c r="Q1613" s="171">
        <f t="shared" si="179"/>
        <v>2</v>
      </c>
      <c r="R1613" s="171" t="str">
        <f t="shared" si="180"/>
        <v/>
      </c>
      <c r="S1613" s="187" t="str">
        <f t="shared" si="181"/>
        <v/>
      </c>
      <c r="T1613" s="248"/>
    </row>
    <row r="1614" spans="1:20" x14ac:dyDescent="0.2">
      <c r="A1614" s="186" t="s">
        <v>386</v>
      </c>
      <c r="B1614" s="175" t="s">
        <v>480</v>
      </c>
      <c r="C1614" s="176" t="s">
        <v>195</v>
      </c>
      <c r="D1614" s="168">
        <v>2</v>
      </c>
      <c r="E1614" s="169">
        <v>2</v>
      </c>
      <c r="F1614" s="169"/>
      <c r="G1614" s="169"/>
      <c r="H1614" s="192">
        <f t="shared" si="175"/>
        <v>0</v>
      </c>
      <c r="I1614" s="197">
        <v>917</v>
      </c>
      <c r="J1614" s="27">
        <v>837</v>
      </c>
      <c r="K1614" s="27">
        <v>103</v>
      </c>
      <c r="L1614" s="178">
        <f t="shared" si="176"/>
        <v>0.12305854241338113</v>
      </c>
      <c r="M1614" s="27">
        <v>2</v>
      </c>
      <c r="N1614" s="27">
        <v>106</v>
      </c>
      <c r="O1614" s="195">
        <f t="shared" si="177"/>
        <v>0.11216931216931217</v>
      </c>
      <c r="P1614" s="170">
        <f t="shared" si="178"/>
        <v>919</v>
      </c>
      <c r="Q1614" s="171">
        <f t="shared" si="179"/>
        <v>841</v>
      </c>
      <c r="R1614" s="171">
        <f t="shared" si="180"/>
        <v>106</v>
      </c>
      <c r="S1614" s="187">
        <f t="shared" si="181"/>
        <v>0.1119324181626188</v>
      </c>
      <c r="T1614" s="248"/>
    </row>
    <row r="1615" spans="1:20" x14ac:dyDescent="0.2">
      <c r="A1615" s="186" t="s">
        <v>386</v>
      </c>
      <c r="B1615" s="175" t="s">
        <v>196</v>
      </c>
      <c r="C1615" s="176" t="s">
        <v>197</v>
      </c>
      <c r="D1615" s="168">
        <v>5</v>
      </c>
      <c r="E1615" s="169">
        <v>5</v>
      </c>
      <c r="F1615" s="169"/>
      <c r="G1615" s="169"/>
      <c r="H1615" s="192">
        <f t="shared" si="175"/>
        <v>0</v>
      </c>
      <c r="I1615" s="197">
        <v>8226</v>
      </c>
      <c r="J1615" s="27">
        <v>7475</v>
      </c>
      <c r="K1615" s="27">
        <v>3302</v>
      </c>
      <c r="L1615" s="178">
        <f t="shared" si="176"/>
        <v>0.44173913043478263</v>
      </c>
      <c r="M1615" s="27">
        <v>70</v>
      </c>
      <c r="N1615" s="27">
        <v>608</v>
      </c>
      <c r="O1615" s="195">
        <f t="shared" si="177"/>
        <v>7.457377652397891E-2</v>
      </c>
      <c r="P1615" s="170">
        <f t="shared" si="178"/>
        <v>8231</v>
      </c>
      <c r="Q1615" s="171">
        <f t="shared" si="179"/>
        <v>7550</v>
      </c>
      <c r="R1615" s="171">
        <f t="shared" si="180"/>
        <v>608</v>
      </c>
      <c r="S1615" s="187">
        <f t="shared" si="181"/>
        <v>7.4528070605540578E-2</v>
      </c>
      <c r="T1615" s="248"/>
    </row>
    <row r="1616" spans="1:20" ht="29" x14ac:dyDescent="0.2">
      <c r="A1616" s="186" t="s">
        <v>386</v>
      </c>
      <c r="B1616" s="175" t="s">
        <v>198</v>
      </c>
      <c r="C1616" s="176" t="s">
        <v>199</v>
      </c>
      <c r="D1616" s="168">
        <v>2</v>
      </c>
      <c r="E1616" s="169">
        <v>1</v>
      </c>
      <c r="F1616" s="169"/>
      <c r="G1616" s="169">
        <v>1</v>
      </c>
      <c r="H1616" s="192">
        <f t="shared" si="175"/>
        <v>0.5</v>
      </c>
      <c r="I1616" s="197">
        <v>107</v>
      </c>
      <c r="J1616" s="27">
        <v>102</v>
      </c>
      <c r="K1616" s="27">
        <v>45</v>
      </c>
      <c r="L1616" s="178">
        <f t="shared" si="176"/>
        <v>0.44117647058823528</v>
      </c>
      <c r="M1616" s="27"/>
      <c r="N1616" s="27">
        <v>4</v>
      </c>
      <c r="O1616" s="195">
        <f t="shared" si="177"/>
        <v>3.7735849056603772E-2</v>
      </c>
      <c r="P1616" s="170">
        <f t="shared" si="178"/>
        <v>109</v>
      </c>
      <c r="Q1616" s="171">
        <f t="shared" si="179"/>
        <v>103</v>
      </c>
      <c r="R1616" s="171">
        <f t="shared" si="180"/>
        <v>5</v>
      </c>
      <c r="S1616" s="187">
        <f t="shared" si="181"/>
        <v>4.6296296296296294E-2</v>
      </c>
      <c r="T1616" s="248"/>
    </row>
    <row r="1617" spans="1:20" x14ac:dyDescent="0.2">
      <c r="A1617" s="186" t="s">
        <v>386</v>
      </c>
      <c r="B1617" s="175" t="s">
        <v>200</v>
      </c>
      <c r="C1617" s="176" t="s">
        <v>201</v>
      </c>
      <c r="D1617" s="168"/>
      <c r="E1617" s="169"/>
      <c r="F1617" s="169"/>
      <c r="G1617" s="169"/>
      <c r="H1617" s="192" t="str">
        <f t="shared" si="175"/>
        <v/>
      </c>
      <c r="I1617" s="197">
        <v>17266</v>
      </c>
      <c r="J1617" s="27">
        <v>9776</v>
      </c>
      <c r="K1617" s="27">
        <v>2632</v>
      </c>
      <c r="L1617" s="178">
        <f t="shared" si="176"/>
        <v>0.26923076923076922</v>
      </c>
      <c r="M1617" s="27">
        <v>94</v>
      </c>
      <c r="N1617" s="27">
        <v>6720</v>
      </c>
      <c r="O1617" s="195">
        <f t="shared" si="177"/>
        <v>0.4050632911392405</v>
      </c>
      <c r="P1617" s="170">
        <f t="shared" si="178"/>
        <v>17266</v>
      </c>
      <c r="Q1617" s="171">
        <f t="shared" si="179"/>
        <v>9870</v>
      </c>
      <c r="R1617" s="171">
        <f t="shared" si="180"/>
        <v>6720</v>
      </c>
      <c r="S1617" s="187">
        <f t="shared" si="181"/>
        <v>0.4050632911392405</v>
      </c>
      <c r="T1617" s="248"/>
    </row>
    <row r="1618" spans="1:20" x14ac:dyDescent="0.2">
      <c r="A1618" s="186" t="s">
        <v>386</v>
      </c>
      <c r="B1618" s="175" t="s">
        <v>550</v>
      </c>
      <c r="C1618" s="176" t="s">
        <v>202</v>
      </c>
      <c r="D1618" s="168"/>
      <c r="E1618" s="169">
        <v>1</v>
      </c>
      <c r="F1618" s="169"/>
      <c r="G1618" s="169"/>
      <c r="H1618" s="192">
        <f t="shared" si="175"/>
        <v>0</v>
      </c>
      <c r="I1618" s="197">
        <v>6127</v>
      </c>
      <c r="J1618" s="27">
        <v>4254</v>
      </c>
      <c r="K1618" s="27">
        <v>740</v>
      </c>
      <c r="L1618" s="178">
        <f t="shared" si="176"/>
        <v>0.17395392571697227</v>
      </c>
      <c r="M1618" s="27">
        <v>214</v>
      </c>
      <c r="N1618" s="27">
        <v>1502</v>
      </c>
      <c r="O1618" s="195">
        <f t="shared" si="177"/>
        <v>0.25159128978224454</v>
      </c>
      <c r="P1618" s="170">
        <f t="shared" si="178"/>
        <v>6127</v>
      </c>
      <c r="Q1618" s="171">
        <f t="shared" si="179"/>
        <v>4469</v>
      </c>
      <c r="R1618" s="171">
        <f t="shared" si="180"/>
        <v>1502</v>
      </c>
      <c r="S1618" s="187">
        <f t="shared" si="181"/>
        <v>0.25154915424551999</v>
      </c>
      <c r="T1618" s="248"/>
    </row>
    <row r="1619" spans="1:20" x14ac:dyDescent="0.2">
      <c r="A1619" s="186" t="s">
        <v>386</v>
      </c>
      <c r="B1619" s="175" t="s">
        <v>550</v>
      </c>
      <c r="C1619" s="176" t="s">
        <v>203</v>
      </c>
      <c r="D1619" s="168">
        <v>7</v>
      </c>
      <c r="E1619" s="169">
        <v>11</v>
      </c>
      <c r="F1619" s="169"/>
      <c r="G1619" s="169"/>
      <c r="H1619" s="192">
        <f t="shared" si="175"/>
        <v>0</v>
      </c>
      <c r="I1619" s="197">
        <v>21537</v>
      </c>
      <c r="J1619" s="27">
        <v>19339</v>
      </c>
      <c r="K1619" s="27">
        <v>6925</v>
      </c>
      <c r="L1619" s="178">
        <f t="shared" si="176"/>
        <v>0.35808469931227055</v>
      </c>
      <c r="M1619" s="27">
        <v>70</v>
      </c>
      <c r="N1619" s="27">
        <v>1335</v>
      </c>
      <c r="O1619" s="195">
        <f t="shared" si="177"/>
        <v>6.4355958349402234E-2</v>
      </c>
      <c r="P1619" s="170">
        <f t="shared" si="178"/>
        <v>21544</v>
      </c>
      <c r="Q1619" s="171">
        <f t="shared" si="179"/>
        <v>19420</v>
      </c>
      <c r="R1619" s="171">
        <f t="shared" si="180"/>
        <v>1335</v>
      </c>
      <c r="S1619" s="187">
        <f t="shared" si="181"/>
        <v>6.432185015658877E-2</v>
      </c>
      <c r="T1619" s="248"/>
    </row>
    <row r="1620" spans="1:20" x14ac:dyDescent="0.2">
      <c r="A1620" s="186" t="s">
        <v>386</v>
      </c>
      <c r="B1620" s="175" t="s">
        <v>206</v>
      </c>
      <c r="C1620" s="176" t="s">
        <v>484</v>
      </c>
      <c r="D1620" s="168"/>
      <c r="E1620" s="169"/>
      <c r="F1620" s="169"/>
      <c r="G1620" s="169"/>
      <c r="H1620" s="192" t="str">
        <f t="shared" si="175"/>
        <v/>
      </c>
      <c r="I1620" s="197">
        <v>86</v>
      </c>
      <c r="J1620" s="27">
        <v>59</v>
      </c>
      <c r="K1620" s="27">
        <v>30</v>
      </c>
      <c r="L1620" s="178">
        <f t="shared" si="176"/>
        <v>0.50847457627118642</v>
      </c>
      <c r="M1620" s="27"/>
      <c r="N1620" s="27">
        <v>18</v>
      </c>
      <c r="O1620" s="195">
        <f t="shared" si="177"/>
        <v>0.23376623376623376</v>
      </c>
      <c r="P1620" s="170">
        <f t="shared" si="178"/>
        <v>86</v>
      </c>
      <c r="Q1620" s="171">
        <f t="shared" si="179"/>
        <v>59</v>
      </c>
      <c r="R1620" s="171">
        <f t="shared" si="180"/>
        <v>18</v>
      </c>
      <c r="S1620" s="187">
        <f t="shared" si="181"/>
        <v>0.23376623376623376</v>
      </c>
      <c r="T1620" s="248"/>
    </row>
    <row r="1621" spans="1:20" ht="29" x14ac:dyDescent="0.2">
      <c r="A1621" s="186" t="s">
        <v>386</v>
      </c>
      <c r="B1621" s="175" t="s">
        <v>209</v>
      </c>
      <c r="C1621" s="176" t="s">
        <v>210</v>
      </c>
      <c r="D1621" s="168">
        <v>2</v>
      </c>
      <c r="E1621" s="169">
        <v>1</v>
      </c>
      <c r="F1621" s="169"/>
      <c r="G1621" s="169">
        <v>1</v>
      </c>
      <c r="H1621" s="192">
        <f t="shared" si="175"/>
        <v>0.5</v>
      </c>
      <c r="I1621" s="197">
        <v>23419</v>
      </c>
      <c r="J1621" s="27">
        <v>16921</v>
      </c>
      <c r="K1621" s="27">
        <v>4394</v>
      </c>
      <c r="L1621" s="178">
        <f t="shared" si="176"/>
        <v>0.25967732403522248</v>
      </c>
      <c r="M1621" s="27">
        <v>617</v>
      </c>
      <c r="N1621" s="27">
        <v>5496</v>
      </c>
      <c r="O1621" s="195">
        <f t="shared" si="177"/>
        <v>0.23860380307371712</v>
      </c>
      <c r="P1621" s="170">
        <f t="shared" si="178"/>
        <v>23421</v>
      </c>
      <c r="Q1621" s="171">
        <f t="shared" si="179"/>
        <v>17539</v>
      </c>
      <c r="R1621" s="171">
        <f t="shared" si="180"/>
        <v>5497</v>
      </c>
      <c r="S1621" s="187">
        <f t="shared" si="181"/>
        <v>0.23862649765584304</v>
      </c>
      <c r="T1621" s="248"/>
    </row>
    <row r="1622" spans="1:20" x14ac:dyDescent="0.2">
      <c r="A1622" s="186" t="s">
        <v>386</v>
      </c>
      <c r="B1622" s="175" t="s">
        <v>212</v>
      </c>
      <c r="C1622" s="176" t="s">
        <v>213</v>
      </c>
      <c r="D1622" s="168">
        <v>3</v>
      </c>
      <c r="E1622" s="169">
        <v>4</v>
      </c>
      <c r="F1622" s="169"/>
      <c r="G1622" s="169"/>
      <c r="H1622" s="192">
        <f t="shared" si="175"/>
        <v>0</v>
      </c>
      <c r="I1622" s="197">
        <v>6629</v>
      </c>
      <c r="J1622" s="27">
        <v>6332</v>
      </c>
      <c r="K1622" s="27">
        <v>587</v>
      </c>
      <c r="L1622" s="178">
        <f t="shared" si="176"/>
        <v>9.2703727100442196E-2</v>
      </c>
      <c r="M1622" s="27"/>
      <c r="N1622" s="27">
        <v>149</v>
      </c>
      <c r="O1622" s="195">
        <f t="shared" si="177"/>
        <v>2.2990279277889214E-2</v>
      </c>
      <c r="P1622" s="170">
        <f t="shared" si="178"/>
        <v>6632</v>
      </c>
      <c r="Q1622" s="171">
        <f t="shared" si="179"/>
        <v>6336</v>
      </c>
      <c r="R1622" s="171">
        <f t="shared" si="180"/>
        <v>149</v>
      </c>
      <c r="S1622" s="187">
        <f t="shared" si="181"/>
        <v>2.2976098689282961E-2</v>
      </c>
      <c r="T1622" s="248"/>
    </row>
    <row r="1623" spans="1:20" x14ac:dyDescent="0.2">
      <c r="A1623" s="186" t="s">
        <v>386</v>
      </c>
      <c r="B1623" s="175" t="s">
        <v>212</v>
      </c>
      <c r="C1623" s="176" t="s">
        <v>214</v>
      </c>
      <c r="D1623" s="168">
        <v>20</v>
      </c>
      <c r="E1623" s="169">
        <v>17</v>
      </c>
      <c r="F1623" s="169"/>
      <c r="G1623" s="169">
        <v>1</v>
      </c>
      <c r="H1623" s="192">
        <f t="shared" si="175"/>
        <v>5.5555555555555552E-2</v>
      </c>
      <c r="I1623" s="197">
        <v>33286</v>
      </c>
      <c r="J1623" s="27">
        <v>30897</v>
      </c>
      <c r="K1623" s="27">
        <v>21722</v>
      </c>
      <c r="L1623" s="178">
        <f t="shared" si="176"/>
        <v>0.70304560313299025</v>
      </c>
      <c r="M1623" s="27">
        <v>15</v>
      </c>
      <c r="N1623" s="27">
        <v>774</v>
      </c>
      <c r="O1623" s="195">
        <f t="shared" si="177"/>
        <v>2.442719181973111E-2</v>
      </c>
      <c r="P1623" s="170">
        <f t="shared" si="178"/>
        <v>33306</v>
      </c>
      <c r="Q1623" s="171">
        <f t="shared" si="179"/>
        <v>30929</v>
      </c>
      <c r="R1623" s="171">
        <f t="shared" si="180"/>
        <v>775</v>
      </c>
      <c r="S1623" s="187">
        <f t="shared" si="181"/>
        <v>2.4444865001261671E-2</v>
      </c>
      <c r="T1623" s="248"/>
    </row>
    <row r="1624" spans="1:20" x14ac:dyDescent="0.2">
      <c r="A1624" s="186" t="s">
        <v>386</v>
      </c>
      <c r="B1624" s="175" t="s">
        <v>212</v>
      </c>
      <c r="C1624" s="176" t="s">
        <v>215</v>
      </c>
      <c r="D1624" s="168">
        <v>12</v>
      </c>
      <c r="E1624" s="169">
        <v>14</v>
      </c>
      <c r="F1624" s="169"/>
      <c r="G1624" s="169"/>
      <c r="H1624" s="192">
        <f t="shared" si="175"/>
        <v>0</v>
      </c>
      <c r="I1624" s="197">
        <v>21090</v>
      </c>
      <c r="J1624" s="27">
        <v>20105</v>
      </c>
      <c r="K1624" s="27">
        <v>558</v>
      </c>
      <c r="L1624" s="178">
        <f t="shared" si="176"/>
        <v>2.7754289977617509E-2</v>
      </c>
      <c r="M1624" s="27">
        <v>24</v>
      </c>
      <c r="N1624" s="27">
        <v>194</v>
      </c>
      <c r="O1624" s="195">
        <f t="shared" si="177"/>
        <v>9.545834768488904E-3</v>
      </c>
      <c r="P1624" s="170">
        <f t="shared" si="178"/>
        <v>21102</v>
      </c>
      <c r="Q1624" s="171">
        <f t="shared" si="179"/>
        <v>20143</v>
      </c>
      <c r="R1624" s="171">
        <f t="shared" si="180"/>
        <v>194</v>
      </c>
      <c r="S1624" s="187">
        <f t="shared" si="181"/>
        <v>9.5392634115159559E-3</v>
      </c>
      <c r="T1624" s="248"/>
    </row>
    <row r="1625" spans="1:20" x14ac:dyDescent="0.2">
      <c r="A1625" s="186" t="s">
        <v>386</v>
      </c>
      <c r="B1625" s="175" t="s">
        <v>216</v>
      </c>
      <c r="C1625" s="176" t="s">
        <v>304</v>
      </c>
      <c r="D1625" s="168">
        <v>7</v>
      </c>
      <c r="E1625" s="169">
        <v>5</v>
      </c>
      <c r="F1625" s="169"/>
      <c r="G1625" s="169"/>
      <c r="H1625" s="192">
        <f t="shared" si="175"/>
        <v>0</v>
      </c>
      <c r="I1625" s="197">
        <v>139</v>
      </c>
      <c r="J1625" s="27">
        <v>119</v>
      </c>
      <c r="K1625" s="27">
        <v>3</v>
      </c>
      <c r="L1625" s="178">
        <f t="shared" si="176"/>
        <v>2.5210084033613446E-2</v>
      </c>
      <c r="M1625" s="27">
        <v>2</v>
      </c>
      <c r="N1625" s="27">
        <v>16</v>
      </c>
      <c r="O1625" s="195">
        <f t="shared" si="177"/>
        <v>0.11678832116788321</v>
      </c>
      <c r="P1625" s="170">
        <f t="shared" si="178"/>
        <v>146</v>
      </c>
      <c r="Q1625" s="171">
        <f t="shared" si="179"/>
        <v>126</v>
      </c>
      <c r="R1625" s="171">
        <f t="shared" si="180"/>
        <v>16</v>
      </c>
      <c r="S1625" s="187">
        <f t="shared" si="181"/>
        <v>0.11267605633802817</v>
      </c>
      <c r="T1625" s="248"/>
    </row>
    <row r="1626" spans="1:20" x14ac:dyDescent="0.2">
      <c r="A1626" s="186" t="s">
        <v>386</v>
      </c>
      <c r="B1626" s="175" t="s">
        <v>217</v>
      </c>
      <c r="C1626" s="176" t="s">
        <v>305</v>
      </c>
      <c r="D1626" s="168"/>
      <c r="E1626" s="169"/>
      <c r="F1626" s="169"/>
      <c r="G1626" s="169"/>
      <c r="H1626" s="192" t="str">
        <f t="shared" si="175"/>
        <v/>
      </c>
      <c r="I1626" s="197">
        <v>763</v>
      </c>
      <c r="J1626" s="27">
        <v>753</v>
      </c>
      <c r="K1626" s="27">
        <v>52</v>
      </c>
      <c r="L1626" s="178">
        <f t="shared" si="176"/>
        <v>6.9057104913678613E-2</v>
      </c>
      <c r="M1626" s="27"/>
      <c r="N1626" s="27">
        <v>4</v>
      </c>
      <c r="O1626" s="195">
        <f t="shared" si="177"/>
        <v>5.2840158520475562E-3</v>
      </c>
      <c r="P1626" s="170">
        <f t="shared" si="178"/>
        <v>763</v>
      </c>
      <c r="Q1626" s="171">
        <f t="shared" si="179"/>
        <v>753</v>
      </c>
      <c r="R1626" s="171">
        <f t="shared" si="180"/>
        <v>4</v>
      </c>
      <c r="S1626" s="187">
        <f t="shared" si="181"/>
        <v>5.2840158520475562E-3</v>
      </c>
      <c r="T1626" s="248"/>
    </row>
    <row r="1627" spans="1:20" x14ac:dyDescent="0.2">
      <c r="A1627" s="186" t="s">
        <v>386</v>
      </c>
      <c r="B1627" s="175" t="s">
        <v>217</v>
      </c>
      <c r="C1627" s="176" t="s">
        <v>218</v>
      </c>
      <c r="D1627" s="168"/>
      <c r="E1627" s="169"/>
      <c r="F1627" s="169"/>
      <c r="G1627" s="169"/>
      <c r="H1627" s="192" t="str">
        <f t="shared" si="175"/>
        <v/>
      </c>
      <c r="I1627" s="197">
        <v>744</v>
      </c>
      <c r="J1627" s="27">
        <v>737</v>
      </c>
      <c r="K1627" s="27">
        <v>25</v>
      </c>
      <c r="L1627" s="178">
        <f t="shared" si="176"/>
        <v>3.3921302578018994E-2</v>
      </c>
      <c r="M1627" s="27"/>
      <c r="N1627" s="27">
        <v>3</v>
      </c>
      <c r="O1627" s="195">
        <f t="shared" si="177"/>
        <v>4.0540540540540543E-3</v>
      </c>
      <c r="P1627" s="170">
        <f t="shared" si="178"/>
        <v>744</v>
      </c>
      <c r="Q1627" s="171">
        <f t="shared" si="179"/>
        <v>737</v>
      </c>
      <c r="R1627" s="171">
        <f t="shared" si="180"/>
        <v>3</v>
      </c>
      <c r="S1627" s="187">
        <f t="shared" si="181"/>
        <v>4.0540540540540543E-3</v>
      </c>
      <c r="T1627" s="248"/>
    </row>
    <row r="1628" spans="1:20" x14ac:dyDescent="0.2">
      <c r="A1628" s="186" t="s">
        <v>386</v>
      </c>
      <c r="B1628" s="175" t="s">
        <v>217</v>
      </c>
      <c r="C1628" s="176" t="s">
        <v>306</v>
      </c>
      <c r="D1628" s="168"/>
      <c r="E1628" s="169"/>
      <c r="F1628" s="169"/>
      <c r="G1628" s="169"/>
      <c r="H1628" s="192" t="str">
        <f t="shared" si="175"/>
        <v/>
      </c>
      <c r="I1628" s="197">
        <v>969</v>
      </c>
      <c r="J1628" s="27">
        <v>938</v>
      </c>
      <c r="K1628" s="27">
        <v>93</v>
      </c>
      <c r="L1628" s="178">
        <f t="shared" si="176"/>
        <v>9.9147121535181237E-2</v>
      </c>
      <c r="M1628" s="27">
        <v>3</v>
      </c>
      <c r="N1628" s="27">
        <v>3</v>
      </c>
      <c r="O1628" s="195">
        <f t="shared" si="177"/>
        <v>3.1779661016949155E-3</v>
      </c>
      <c r="P1628" s="170">
        <f t="shared" si="178"/>
        <v>969</v>
      </c>
      <c r="Q1628" s="171">
        <f t="shared" si="179"/>
        <v>941</v>
      </c>
      <c r="R1628" s="171">
        <f t="shared" si="180"/>
        <v>3</v>
      </c>
      <c r="S1628" s="187">
        <f t="shared" si="181"/>
        <v>3.1779661016949155E-3</v>
      </c>
      <c r="T1628" s="248"/>
    </row>
    <row r="1629" spans="1:20" ht="29" x14ac:dyDescent="0.2">
      <c r="A1629" s="186" t="s">
        <v>386</v>
      </c>
      <c r="B1629" s="175" t="s">
        <v>217</v>
      </c>
      <c r="C1629" s="176" t="s">
        <v>219</v>
      </c>
      <c r="D1629" s="168"/>
      <c r="E1629" s="169"/>
      <c r="F1629" s="169"/>
      <c r="G1629" s="169"/>
      <c r="H1629" s="192" t="str">
        <f t="shared" si="175"/>
        <v/>
      </c>
      <c r="I1629" s="197">
        <v>836</v>
      </c>
      <c r="J1629" s="27">
        <v>842</v>
      </c>
      <c r="K1629" s="27">
        <v>100</v>
      </c>
      <c r="L1629" s="178">
        <f t="shared" si="176"/>
        <v>0.11876484560570071</v>
      </c>
      <c r="M1629" s="27">
        <v>1</v>
      </c>
      <c r="N1629" s="27"/>
      <c r="O1629" s="195">
        <f t="shared" si="177"/>
        <v>0</v>
      </c>
      <c r="P1629" s="170">
        <f t="shared" si="178"/>
        <v>836</v>
      </c>
      <c r="Q1629" s="171">
        <f t="shared" si="179"/>
        <v>843</v>
      </c>
      <c r="R1629" s="171" t="str">
        <f t="shared" si="180"/>
        <v/>
      </c>
      <c r="S1629" s="187" t="str">
        <f t="shared" si="181"/>
        <v/>
      </c>
      <c r="T1629" s="248"/>
    </row>
    <row r="1630" spans="1:20" x14ac:dyDescent="0.2">
      <c r="A1630" s="186" t="s">
        <v>386</v>
      </c>
      <c r="B1630" s="175" t="s">
        <v>217</v>
      </c>
      <c r="C1630" s="176" t="s">
        <v>220</v>
      </c>
      <c r="D1630" s="168"/>
      <c r="E1630" s="169"/>
      <c r="F1630" s="169"/>
      <c r="G1630" s="169"/>
      <c r="H1630" s="192" t="str">
        <f t="shared" si="175"/>
        <v/>
      </c>
      <c r="I1630" s="197">
        <v>3427</v>
      </c>
      <c r="J1630" s="27">
        <v>3318</v>
      </c>
      <c r="K1630" s="27">
        <v>188</v>
      </c>
      <c r="L1630" s="178">
        <f t="shared" si="176"/>
        <v>5.6660638939119955E-2</v>
      </c>
      <c r="M1630" s="27">
        <v>3</v>
      </c>
      <c r="N1630" s="27">
        <v>51</v>
      </c>
      <c r="O1630" s="195">
        <f t="shared" si="177"/>
        <v>1.5124555160142349E-2</v>
      </c>
      <c r="P1630" s="170">
        <f t="shared" si="178"/>
        <v>3427</v>
      </c>
      <c r="Q1630" s="171">
        <f t="shared" si="179"/>
        <v>3321</v>
      </c>
      <c r="R1630" s="171">
        <f t="shared" si="180"/>
        <v>51</v>
      </c>
      <c r="S1630" s="187">
        <f t="shared" si="181"/>
        <v>1.5124555160142349E-2</v>
      </c>
      <c r="T1630" s="248"/>
    </row>
    <row r="1631" spans="1:20" x14ac:dyDescent="0.2">
      <c r="A1631" s="186" t="s">
        <v>386</v>
      </c>
      <c r="B1631" s="175" t="s">
        <v>217</v>
      </c>
      <c r="C1631" s="176" t="s">
        <v>221</v>
      </c>
      <c r="D1631" s="168">
        <v>1</v>
      </c>
      <c r="E1631" s="169">
        <v>1</v>
      </c>
      <c r="F1631" s="169"/>
      <c r="G1631" s="169"/>
      <c r="H1631" s="192">
        <f t="shared" si="175"/>
        <v>0</v>
      </c>
      <c r="I1631" s="197">
        <v>7256</v>
      </c>
      <c r="J1631" s="27">
        <v>6908</v>
      </c>
      <c r="K1631" s="27">
        <v>513</v>
      </c>
      <c r="L1631" s="178">
        <f t="shared" si="176"/>
        <v>7.426172553561089E-2</v>
      </c>
      <c r="M1631" s="27">
        <v>1</v>
      </c>
      <c r="N1631" s="27">
        <v>294</v>
      </c>
      <c r="O1631" s="195">
        <f t="shared" si="177"/>
        <v>4.0816326530612242E-2</v>
      </c>
      <c r="P1631" s="170">
        <f t="shared" si="178"/>
        <v>7257</v>
      </c>
      <c r="Q1631" s="171">
        <f t="shared" si="179"/>
        <v>6910</v>
      </c>
      <c r="R1631" s="171">
        <f t="shared" si="180"/>
        <v>294</v>
      </c>
      <c r="S1631" s="187">
        <f t="shared" si="181"/>
        <v>4.0810660744031092E-2</v>
      </c>
      <c r="T1631" s="248"/>
    </row>
    <row r="1632" spans="1:20" ht="29" x14ac:dyDescent="0.2">
      <c r="A1632" s="186" t="s">
        <v>386</v>
      </c>
      <c r="B1632" s="175" t="s">
        <v>217</v>
      </c>
      <c r="C1632" s="176" t="s">
        <v>222</v>
      </c>
      <c r="D1632" s="168"/>
      <c r="E1632" s="169"/>
      <c r="F1632" s="169"/>
      <c r="G1632" s="169"/>
      <c r="H1632" s="192" t="str">
        <f t="shared" si="175"/>
        <v/>
      </c>
      <c r="I1632" s="197">
        <v>532</v>
      </c>
      <c r="J1632" s="27">
        <v>516</v>
      </c>
      <c r="K1632" s="27">
        <v>46</v>
      </c>
      <c r="L1632" s="178">
        <f t="shared" si="176"/>
        <v>8.9147286821705432E-2</v>
      </c>
      <c r="M1632" s="27"/>
      <c r="N1632" s="27"/>
      <c r="O1632" s="195">
        <f t="shared" si="177"/>
        <v>0</v>
      </c>
      <c r="P1632" s="170">
        <f t="shared" si="178"/>
        <v>532</v>
      </c>
      <c r="Q1632" s="171">
        <f t="shared" si="179"/>
        <v>516</v>
      </c>
      <c r="R1632" s="171" t="str">
        <f t="shared" si="180"/>
        <v/>
      </c>
      <c r="S1632" s="187" t="str">
        <f t="shared" si="181"/>
        <v/>
      </c>
      <c r="T1632" s="248"/>
    </row>
    <row r="1633" spans="1:20" x14ac:dyDescent="0.2">
      <c r="A1633" s="186" t="s">
        <v>386</v>
      </c>
      <c r="B1633" s="175" t="s">
        <v>217</v>
      </c>
      <c r="C1633" s="176" t="s">
        <v>559</v>
      </c>
      <c r="D1633" s="168"/>
      <c r="E1633" s="169"/>
      <c r="F1633" s="169"/>
      <c r="G1633" s="169"/>
      <c r="H1633" s="192" t="str">
        <f t="shared" si="175"/>
        <v/>
      </c>
      <c r="I1633" s="197">
        <v>132</v>
      </c>
      <c r="J1633" s="27">
        <v>128</v>
      </c>
      <c r="K1633" s="27">
        <v>16</v>
      </c>
      <c r="L1633" s="178">
        <f t="shared" si="176"/>
        <v>0.125</v>
      </c>
      <c r="M1633" s="27"/>
      <c r="N1633" s="27"/>
      <c r="O1633" s="195">
        <f t="shared" si="177"/>
        <v>0</v>
      </c>
      <c r="P1633" s="170">
        <f t="shared" si="178"/>
        <v>132</v>
      </c>
      <c r="Q1633" s="171">
        <f t="shared" si="179"/>
        <v>128</v>
      </c>
      <c r="R1633" s="171" t="str">
        <f t="shared" si="180"/>
        <v/>
      </c>
      <c r="S1633" s="187" t="str">
        <f t="shared" si="181"/>
        <v/>
      </c>
      <c r="T1633" s="248"/>
    </row>
    <row r="1634" spans="1:20" x14ac:dyDescent="0.2">
      <c r="A1634" s="186" t="s">
        <v>386</v>
      </c>
      <c r="B1634" s="175" t="s">
        <v>217</v>
      </c>
      <c r="C1634" s="176" t="s">
        <v>223</v>
      </c>
      <c r="D1634" s="168">
        <v>1</v>
      </c>
      <c r="E1634" s="169">
        <v>1</v>
      </c>
      <c r="F1634" s="169"/>
      <c r="G1634" s="169"/>
      <c r="H1634" s="192">
        <f t="shared" si="175"/>
        <v>0</v>
      </c>
      <c r="I1634" s="197">
        <v>1222</v>
      </c>
      <c r="J1634" s="27">
        <v>1167</v>
      </c>
      <c r="K1634" s="27">
        <v>455</v>
      </c>
      <c r="L1634" s="178">
        <f t="shared" si="176"/>
        <v>0.3898886032562125</v>
      </c>
      <c r="M1634" s="27"/>
      <c r="N1634" s="27">
        <v>2</v>
      </c>
      <c r="O1634" s="195">
        <f t="shared" si="177"/>
        <v>1.710863986313088E-3</v>
      </c>
      <c r="P1634" s="170">
        <f t="shared" si="178"/>
        <v>1223</v>
      </c>
      <c r="Q1634" s="171">
        <f t="shared" si="179"/>
        <v>1168</v>
      </c>
      <c r="R1634" s="171">
        <f t="shared" si="180"/>
        <v>2</v>
      </c>
      <c r="S1634" s="187">
        <f t="shared" si="181"/>
        <v>1.7094017094017094E-3</v>
      </c>
      <c r="T1634" s="248"/>
    </row>
    <row r="1635" spans="1:20" x14ac:dyDescent="0.2">
      <c r="A1635" s="186" t="s">
        <v>386</v>
      </c>
      <c r="B1635" s="175" t="s">
        <v>226</v>
      </c>
      <c r="C1635" s="176" t="s">
        <v>227</v>
      </c>
      <c r="D1635" s="168">
        <v>1</v>
      </c>
      <c r="E1635" s="169">
        <v>1</v>
      </c>
      <c r="F1635" s="169"/>
      <c r="G1635" s="169"/>
      <c r="H1635" s="192">
        <f t="shared" si="175"/>
        <v>0</v>
      </c>
      <c r="I1635" s="197">
        <v>99</v>
      </c>
      <c r="J1635" s="27">
        <v>61</v>
      </c>
      <c r="K1635" s="27">
        <v>13</v>
      </c>
      <c r="L1635" s="178">
        <f t="shared" si="176"/>
        <v>0.21311475409836064</v>
      </c>
      <c r="M1635" s="27">
        <v>3</v>
      </c>
      <c r="N1635" s="27">
        <v>32</v>
      </c>
      <c r="O1635" s="195">
        <f t="shared" si="177"/>
        <v>0.33333333333333331</v>
      </c>
      <c r="P1635" s="170">
        <f t="shared" si="178"/>
        <v>100</v>
      </c>
      <c r="Q1635" s="171">
        <f t="shared" si="179"/>
        <v>65</v>
      </c>
      <c r="R1635" s="171">
        <f t="shared" si="180"/>
        <v>32</v>
      </c>
      <c r="S1635" s="187">
        <f t="shared" si="181"/>
        <v>0.32989690721649484</v>
      </c>
      <c r="T1635" s="248"/>
    </row>
    <row r="1636" spans="1:20" x14ac:dyDescent="0.2">
      <c r="A1636" s="186" t="s">
        <v>386</v>
      </c>
      <c r="B1636" s="175" t="s">
        <v>539</v>
      </c>
      <c r="C1636" s="176" t="s">
        <v>228</v>
      </c>
      <c r="D1636" s="168">
        <v>16</v>
      </c>
      <c r="E1636" s="169">
        <v>12</v>
      </c>
      <c r="F1636" s="169"/>
      <c r="G1636" s="169"/>
      <c r="H1636" s="192">
        <f t="shared" si="175"/>
        <v>0</v>
      </c>
      <c r="I1636" s="197">
        <v>2436</v>
      </c>
      <c r="J1636" s="27">
        <v>2133</v>
      </c>
      <c r="K1636" s="27">
        <v>98</v>
      </c>
      <c r="L1636" s="178">
        <f t="shared" si="176"/>
        <v>4.5944678856071258E-2</v>
      </c>
      <c r="M1636" s="27">
        <v>53</v>
      </c>
      <c r="N1636" s="27">
        <v>47</v>
      </c>
      <c r="O1636" s="195">
        <f t="shared" si="177"/>
        <v>2.1047917599641738E-2</v>
      </c>
      <c r="P1636" s="170">
        <f t="shared" si="178"/>
        <v>2452</v>
      </c>
      <c r="Q1636" s="171">
        <f t="shared" si="179"/>
        <v>2198</v>
      </c>
      <c r="R1636" s="171">
        <f t="shared" si="180"/>
        <v>47</v>
      </c>
      <c r="S1636" s="187">
        <f t="shared" si="181"/>
        <v>2.0935412026726059E-2</v>
      </c>
      <c r="T1636" s="248"/>
    </row>
    <row r="1637" spans="1:20" x14ac:dyDescent="0.2">
      <c r="A1637" s="186" t="s">
        <v>386</v>
      </c>
      <c r="B1637" s="175" t="s">
        <v>231</v>
      </c>
      <c r="C1637" s="176" t="s">
        <v>232</v>
      </c>
      <c r="D1637" s="168"/>
      <c r="E1637" s="169"/>
      <c r="F1637" s="169"/>
      <c r="G1637" s="169"/>
      <c r="H1637" s="192" t="str">
        <f t="shared" si="175"/>
        <v/>
      </c>
      <c r="I1637" s="197">
        <v>857</v>
      </c>
      <c r="J1637" s="27">
        <v>771</v>
      </c>
      <c r="K1637" s="27">
        <v>39</v>
      </c>
      <c r="L1637" s="178">
        <f t="shared" si="176"/>
        <v>5.0583657587548639E-2</v>
      </c>
      <c r="M1637" s="27"/>
      <c r="N1637" s="27">
        <v>37</v>
      </c>
      <c r="O1637" s="195">
        <f t="shared" si="177"/>
        <v>4.5792079207920791E-2</v>
      </c>
      <c r="P1637" s="170">
        <f t="shared" si="178"/>
        <v>857</v>
      </c>
      <c r="Q1637" s="171">
        <f t="shared" si="179"/>
        <v>771</v>
      </c>
      <c r="R1637" s="171">
        <f t="shared" si="180"/>
        <v>37</v>
      </c>
      <c r="S1637" s="187">
        <f t="shared" si="181"/>
        <v>4.5792079207920791E-2</v>
      </c>
      <c r="T1637" s="248"/>
    </row>
    <row r="1638" spans="1:20" x14ac:dyDescent="0.2">
      <c r="A1638" s="186" t="s">
        <v>431</v>
      </c>
      <c r="B1638" s="175" t="s">
        <v>8</v>
      </c>
      <c r="C1638" s="176" t="s">
        <v>9</v>
      </c>
      <c r="D1638" s="168"/>
      <c r="E1638" s="169"/>
      <c r="F1638" s="169"/>
      <c r="G1638" s="169"/>
      <c r="H1638" s="192" t="str">
        <f t="shared" si="175"/>
        <v/>
      </c>
      <c r="I1638" s="234">
        <v>4</v>
      </c>
      <c r="J1638" s="138">
        <v>3</v>
      </c>
      <c r="K1638" s="138">
        <v>1</v>
      </c>
      <c r="L1638" s="178">
        <f t="shared" si="176"/>
        <v>0.33333333333333331</v>
      </c>
      <c r="M1638" s="235"/>
      <c r="N1638" s="138"/>
      <c r="O1638" s="195">
        <f t="shared" si="177"/>
        <v>0</v>
      </c>
      <c r="P1638" s="170">
        <f t="shared" si="178"/>
        <v>4</v>
      </c>
      <c r="Q1638" s="171">
        <f t="shared" si="179"/>
        <v>3</v>
      </c>
      <c r="R1638" s="171" t="str">
        <f t="shared" si="180"/>
        <v/>
      </c>
      <c r="S1638" s="187" t="str">
        <f t="shared" si="181"/>
        <v/>
      </c>
      <c r="T1638" s="248"/>
    </row>
    <row r="1639" spans="1:20" x14ac:dyDescent="0.2">
      <c r="A1639" s="186" t="s">
        <v>431</v>
      </c>
      <c r="B1639" s="175" t="s">
        <v>15</v>
      </c>
      <c r="C1639" s="176" t="s">
        <v>16</v>
      </c>
      <c r="D1639" s="168"/>
      <c r="E1639" s="169"/>
      <c r="F1639" s="169"/>
      <c r="G1639" s="169"/>
      <c r="H1639" s="192" t="str">
        <f t="shared" si="175"/>
        <v/>
      </c>
      <c r="I1639" s="234">
        <v>7953</v>
      </c>
      <c r="J1639" s="138">
        <v>4568</v>
      </c>
      <c r="K1639" s="138">
        <v>849</v>
      </c>
      <c r="L1639" s="178">
        <f t="shared" si="176"/>
        <v>0.18585814360770578</v>
      </c>
      <c r="M1639" s="235">
        <v>4</v>
      </c>
      <c r="N1639" s="138">
        <v>3111</v>
      </c>
      <c r="O1639" s="195">
        <f t="shared" si="177"/>
        <v>0.40491995314330342</v>
      </c>
      <c r="P1639" s="170">
        <f t="shared" si="178"/>
        <v>7953</v>
      </c>
      <c r="Q1639" s="171">
        <f t="shared" si="179"/>
        <v>4572</v>
      </c>
      <c r="R1639" s="171">
        <f t="shared" si="180"/>
        <v>3111</v>
      </c>
      <c r="S1639" s="187">
        <f t="shared" si="181"/>
        <v>0.40491995314330342</v>
      </c>
      <c r="T1639" s="248"/>
    </row>
    <row r="1640" spans="1:20" ht="29" x14ac:dyDescent="0.2">
      <c r="A1640" s="186" t="s">
        <v>431</v>
      </c>
      <c r="B1640" s="175" t="s">
        <v>24</v>
      </c>
      <c r="C1640" s="176" t="s">
        <v>25</v>
      </c>
      <c r="D1640" s="168"/>
      <c r="E1640" s="169"/>
      <c r="F1640" s="169"/>
      <c r="G1640" s="169"/>
      <c r="H1640" s="192" t="str">
        <f t="shared" si="175"/>
        <v/>
      </c>
      <c r="I1640" s="234">
        <v>6</v>
      </c>
      <c r="J1640" s="138">
        <v>6</v>
      </c>
      <c r="K1640" s="138">
        <v>1</v>
      </c>
      <c r="L1640" s="178">
        <f t="shared" si="176"/>
        <v>0.16666666666666666</v>
      </c>
      <c r="M1640" s="235"/>
      <c r="N1640" s="138"/>
      <c r="O1640" s="195">
        <f t="shared" si="177"/>
        <v>0</v>
      </c>
      <c r="P1640" s="170">
        <f t="shared" si="178"/>
        <v>6</v>
      </c>
      <c r="Q1640" s="171">
        <f t="shared" si="179"/>
        <v>6</v>
      </c>
      <c r="R1640" s="171" t="str">
        <f t="shared" si="180"/>
        <v/>
      </c>
      <c r="S1640" s="187" t="str">
        <f t="shared" si="181"/>
        <v/>
      </c>
      <c r="T1640" s="248"/>
    </row>
    <row r="1641" spans="1:20" ht="29" x14ac:dyDescent="0.2">
      <c r="A1641" s="186" t="s">
        <v>431</v>
      </c>
      <c r="B1641" s="175" t="s">
        <v>38</v>
      </c>
      <c r="C1641" s="176" t="s">
        <v>39</v>
      </c>
      <c r="D1641" s="168"/>
      <c r="E1641" s="169"/>
      <c r="F1641" s="169"/>
      <c r="G1641" s="169"/>
      <c r="H1641" s="192" t="str">
        <f t="shared" si="175"/>
        <v/>
      </c>
      <c r="I1641" s="234">
        <v>29</v>
      </c>
      <c r="J1641" s="138">
        <v>29</v>
      </c>
      <c r="K1641" s="138">
        <v>17</v>
      </c>
      <c r="L1641" s="178">
        <f t="shared" si="176"/>
        <v>0.58620689655172409</v>
      </c>
      <c r="M1641" s="235"/>
      <c r="N1641" s="138">
        <v>1</v>
      </c>
      <c r="O1641" s="195">
        <f t="shared" si="177"/>
        <v>3.3333333333333333E-2</v>
      </c>
      <c r="P1641" s="170">
        <f t="shared" si="178"/>
        <v>29</v>
      </c>
      <c r="Q1641" s="171">
        <f t="shared" si="179"/>
        <v>29</v>
      </c>
      <c r="R1641" s="171">
        <f t="shared" si="180"/>
        <v>1</v>
      </c>
      <c r="S1641" s="187">
        <f t="shared" si="181"/>
        <v>3.3333333333333333E-2</v>
      </c>
      <c r="T1641" s="248"/>
    </row>
    <row r="1642" spans="1:20" x14ac:dyDescent="0.2">
      <c r="A1642" s="186" t="s">
        <v>431</v>
      </c>
      <c r="B1642" s="175" t="s">
        <v>40</v>
      </c>
      <c r="C1642" s="176" t="s">
        <v>41</v>
      </c>
      <c r="D1642" s="168"/>
      <c r="E1642" s="169"/>
      <c r="F1642" s="169"/>
      <c r="G1642" s="169"/>
      <c r="H1642" s="192" t="str">
        <f t="shared" si="175"/>
        <v/>
      </c>
      <c r="I1642" s="234">
        <v>1368</v>
      </c>
      <c r="J1642" s="138">
        <v>850</v>
      </c>
      <c r="K1642" s="138">
        <v>272</v>
      </c>
      <c r="L1642" s="178">
        <f t="shared" si="176"/>
        <v>0.32</v>
      </c>
      <c r="M1642" s="235"/>
      <c r="N1642" s="138">
        <v>499</v>
      </c>
      <c r="O1642" s="195">
        <f t="shared" si="177"/>
        <v>0.36990363232023721</v>
      </c>
      <c r="P1642" s="170">
        <f t="shared" si="178"/>
        <v>1368</v>
      </c>
      <c r="Q1642" s="171">
        <f t="shared" si="179"/>
        <v>850</v>
      </c>
      <c r="R1642" s="171">
        <f t="shared" si="180"/>
        <v>499</v>
      </c>
      <c r="S1642" s="187">
        <f t="shared" si="181"/>
        <v>0.36990363232023721</v>
      </c>
      <c r="T1642" s="248"/>
    </row>
    <row r="1643" spans="1:20" x14ac:dyDescent="0.2">
      <c r="A1643" s="186" t="s">
        <v>431</v>
      </c>
      <c r="B1643" s="175" t="s">
        <v>40</v>
      </c>
      <c r="C1643" s="176" t="s">
        <v>44</v>
      </c>
      <c r="D1643" s="168"/>
      <c r="E1643" s="169"/>
      <c r="F1643" s="169"/>
      <c r="G1643" s="169"/>
      <c r="H1643" s="192" t="str">
        <f t="shared" si="175"/>
        <v/>
      </c>
      <c r="I1643" s="234">
        <v>1227</v>
      </c>
      <c r="J1643" s="138">
        <v>1162</v>
      </c>
      <c r="K1643" s="138">
        <v>667</v>
      </c>
      <c r="L1643" s="178">
        <f t="shared" si="176"/>
        <v>0.5740103270223752</v>
      </c>
      <c r="M1643" s="235"/>
      <c r="N1643" s="138">
        <v>34</v>
      </c>
      <c r="O1643" s="195">
        <f t="shared" si="177"/>
        <v>2.8428093645484948E-2</v>
      </c>
      <c r="P1643" s="170">
        <f t="shared" si="178"/>
        <v>1227</v>
      </c>
      <c r="Q1643" s="171">
        <f t="shared" si="179"/>
        <v>1162</v>
      </c>
      <c r="R1643" s="171">
        <f t="shared" si="180"/>
        <v>34</v>
      </c>
      <c r="S1643" s="187">
        <f t="shared" si="181"/>
        <v>2.8428093645484948E-2</v>
      </c>
      <c r="T1643" s="248"/>
    </row>
    <row r="1644" spans="1:20" x14ac:dyDescent="0.2">
      <c r="A1644" s="186" t="s">
        <v>431</v>
      </c>
      <c r="B1644" s="175" t="s">
        <v>45</v>
      </c>
      <c r="C1644" s="176" t="s">
        <v>46</v>
      </c>
      <c r="D1644" s="168"/>
      <c r="E1644" s="169"/>
      <c r="F1644" s="169"/>
      <c r="G1644" s="169"/>
      <c r="H1644" s="192" t="str">
        <f t="shared" si="175"/>
        <v/>
      </c>
      <c r="I1644" s="234">
        <v>1299</v>
      </c>
      <c r="J1644" s="138">
        <v>989</v>
      </c>
      <c r="K1644" s="138">
        <v>350</v>
      </c>
      <c r="L1644" s="178">
        <f t="shared" si="176"/>
        <v>0.35389282103134478</v>
      </c>
      <c r="M1644" s="235"/>
      <c r="N1644" s="138">
        <v>376</v>
      </c>
      <c r="O1644" s="195">
        <f t="shared" si="177"/>
        <v>0.27545787545787548</v>
      </c>
      <c r="P1644" s="170">
        <f t="shared" si="178"/>
        <v>1299</v>
      </c>
      <c r="Q1644" s="171">
        <f t="shared" si="179"/>
        <v>989</v>
      </c>
      <c r="R1644" s="171">
        <f t="shared" si="180"/>
        <v>376</v>
      </c>
      <c r="S1644" s="187">
        <f t="shared" si="181"/>
        <v>0.27545787545787548</v>
      </c>
      <c r="T1644" s="248"/>
    </row>
    <row r="1645" spans="1:20" x14ac:dyDescent="0.2">
      <c r="A1645" s="186" t="s">
        <v>431</v>
      </c>
      <c r="B1645" s="175" t="s">
        <v>53</v>
      </c>
      <c r="C1645" s="176" t="s">
        <v>54</v>
      </c>
      <c r="D1645" s="168"/>
      <c r="E1645" s="169"/>
      <c r="F1645" s="169"/>
      <c r="G1645" s="169"/>
      <c r="H1645" s="192" t="str">
        <f t="shared" si="175"/>
        <v/>
      </c>
      <c r="I1645" s="234">
        <v>1640</v>
      </c>
      <c r="J1645" s="138">
        <v>1090</v>
      </c>
      <c r="K1645" s="138">
        <v>53</v>
      </c>
      <c r="L1645" s="178">
        <f t="shared" si="176"/>
        <v>4.8623853211009177E-2</v>
      </c>
      <c r="M1645" s="235"/>
      <c r="N1645" s="138">
        <v>565</v>
      </c>
      <c r="O1645" s="195">
        <f t="shared" si="177"/>
        <v>0.34138972809667673</v>
      </c>
      <c r="P1645" s="170">
        <f t="shared" si="178"/>
        <v>1640</v>
      </c>
      <c r="Q1645" s="171">
        <f t="shared" si="179"/>
        <v>1090</v>
      </c>
      <c r="R1645" s="171">
        <f t="shared" si="180"/>
        <v>565</v>
      </c>
      <c r="S1645" s="187">
        <f t="shared" si="181"/>
        <v>0.34138972809667673</v>
      </c>
      <c r="T1645" s="248"/>
    </row>
    <row r="1646" spans="1:20" x14ac:dyDescent="0.2">
      <c r="A1646" s="186" t="s">
        <v>431</v>
      </c>
      <c r="B1646" s="175" t="s">
        <v>63</v>
      </c>
      <c r="C1646" s="176" t="s">
        <v>64</v>
      </c>
      <c r="D1646" s="168"/>
      <c r="E1646" s="169"/>
      <c r="F1646" s="169"/>
      <c r="G1646" s="169"/>
      <c r="H1646" s="192" t="str">
        <f t="shared" si="175"/>
        <v/>
      </c>
      <c r="I1646" s="234">
        <v>3275</v>
      </c>
      <c r="J1646" s="138">
        <v>2225</v>
      </c>
      <c r="K1646" s="138">
        <v>716</v>
      </c>
      <c r="L1646" s="178">
        <f t="shared" si="176"/>
        <v>0.32179775280898876</v>
      </c>
      <c r="M1646" s="235">
        <v>39</v>
      </c>
      <c r="N1646" s="138">
        <v>945</v>
      </c>
      <c r="O1646" s="195">
        <f t="shared" si="177"/>
        <v>0.29448426301028358</v>
      </c>
      <c r="P1646" s="170">
        <f t="shared" si="178"/>
        <v>3275</v>
      </c>
      <c r="Q1646" s="171">
        <f t="shared" si="179"/>
        <v>2264</v>
      </c>
      <c r="R1646" s="171">
        <f t="shared" si="180"/>
        <v>945</v>
      </c>
      <c r="S1646" s="187">
        <f t="shared" si="181"/>
        <v>0.29448426301028358</v>
      </c>
      <c r="T1646" s="248"/>
    </row>
    <row r="1647" spans="1:20" x14ac:dyDescent="0.2">
      <c r="A1647" s="186" t="s">
        <v>431</v>
      </c>
      <c r="B1647" s="175" t="s">
        <v>67</v>
      </c>
      <c r="C1647" s="176" t="s">
        <v>68</v>
      </c>
      <c r="D1647" s="168"/>
      <c r="E1647" s="169"/>
      <c r="F1647" s="169"/>
      <c r="G1647" s="169"/>
      <c r="H1647" s="192" t="str">
        <f t="shared" si="175"/>
        <v/>
      </c>
      <c r="I1647" s="234">
        <v>39</v>
      </c>
      <c r="J1647" s="138">
        <v>24</v>
      </c>
      <c r="K1647" s="138">
        <v>3</v>
      </c>
      <c r="L1647" s="178">
        <f t="shared" si="176"/>
        <v>0.125</v>
      </c>
      <c r="M1647" s="235"/>
      <c r="N1647" s="138">
        <v>21</v>
      </c>
      <c r="O1647" s="195">
        <f t="shared" si="177"/>
        <v>0.46666666666666667</v>
      </c>
      <c r="P1647" s="170">
        <f t="shared" si="178"/>
        <v>39</v>
      </c>
      <c r="Q1647" s="171">
        <f t="shared" si="179"/>
        <v>24</v>
      </c>
      <c r="R1647" s="171">
        <f t="shared" si="180"/>
        <v>21</v>
      </c>
      <c r="S1647" s="187">
        <f t="shared" si="181"/>
        <v>0.46666666666666667</v>
      </c>
      <c r="T1647" s="248"/>
    </row>
    <row r="1648" spans="1:20" x14ac:dyDescent="0.2">
      <c r="A1648" s="186" t="s">
        <v>431</v>
      </c>
      <c r="B1648" s="175" t="s">
        <v>72</v>
      </c>
      <c r="C1648" s="176" t="s">
        <v>244</v>
      </c>
      <c r="D1648" s="168"/>
      <c r="E1648" s="169"/>
      <c r="F1648" s="169"/>
      <c r="G1648" s="169"/>
      <c r="H1648" s="192" t="str">
        <f t="shared" si="175"/>
        <v/>
      </c>
      <c r="I1648" s="234">
        <v>4</v>
      </c>
      <c r="J1648" s="138">
        <v>1</v>
      </c>
      <c r="K1648" s="138"/>
      <c r="L1648" s="178">
        <f t="shared" si="176"/>
        <v>0</v>
      </c>
      <c r="M1648" s="235"/>
      <c r="N1648" s="138">
        <v>3</v>
      </c>
      <c r="O1648" s="195">
        <f t="shared" si="177"/>
        <v>0.75</v>
      </c>
      <c r="P1648" s="170">
        <f t="shared" si="178"/>
        <v>4</v>
      </c>
      <c r="Q1648" s="171">
        <f t="shared" si="179"/>
        <v>1</v>
      </c>
      <c r="R1648" s="171">
        <f t="shared" si="180"/>
        <v>3</v>
      </c>
      <c r="S1648" s="187">
        <f t="shared" si="181"/>
        <v>0.75</v>
      </c>
      <c r="T1648" s="248"/>
    </row>
    <row r="1649" spans="1:20" x14ac:dyDescent="0.2">
      <c r="A1649" s="186" t="s">
        <v>431</v>
      </c>
      <c r="B1649" s="175" t="s">
        <v>76</v>
      </c>
      <c r="C1649" s="176" t="s">
        <v>77</v>
      </c>
      <c r="D1649" s="168"/>
      <c r="E1649" s="169"/>
      <c r="F1649" s="169"/>
      <c r="G1649" s="169"/>
      <c r="H1649" s="192" t="str">
        <f t="shared" si="175"/>
        <v/>
      </c>
      <c r="I1649" s="234">
        <v>11</v>
      </c>
      <c r="J1649" s="138">
        <v>2</v>
      </c>
      <c r="K1649" s="138"/>
      <c r="L1649" s="178">
        <f t="shared" si="176"/>
        <v>0</v>
      </c>
      <c r="M1649" s="235"/>
      <c r="N1649" s="138">
        <v>3</v>
      </c>
      <c r="O1649" s="195">
        <f t="shared" si="177"/>
        <v>0.6</v>
      </c>
      <c r="P1649" s="170">
        <f t="shared" si="178"/>
        <v>11</v>
      </c>
      <c r="Q1649" s="171">
        <f t="shared" si="179"/>
        <v>2</v>
      </c>
      <c r="R1649" s="171">
        <f t="shared" si="180"/>
        <v>3</v>
      </c>
      <c r="S1649" s="187">
        <f t="shared" si="181"/>
        <v>0.6</v>
      </c>
      <c r="T1649" s="248"/>
    </row>
    <row r="1650" spans="1:20" x14ac:dyDescent="0.2">
      <c r="A1650" s="186" t="s">
        <v>431</v>
      </c>
      <c r="B1650" s="175" t="s">
        <v>81</v>
      </c>
      <c r="C1650" s="176" t="s">
        <v>82</v>
      </c>
      <c r="D1650" s="168"/>
      <c r="E1650" s="169"/>
      <c r="F1650" s="169"/>
      <c r="G1650" s="169"/>
      <c r="H1650" s="192" t="str">
        <f t="shared" si="175"/>
        <v/>
      </c>
      <c r="I1650" s="234">
        <v>8</v>
      </c>
      <c r="J1650" s="138">
        <v>2</v>
      </c>
      <c r="K1650" s="138">
        <v>1</v>
      </c>
      <c r="L1650" s="178">
        <f t="shared" si="176"/>
        <v>0.5</v>
      </c>
      <c r="M1650" s="235"/>
      <c r="N1650" s="138">
        <v>5</v>
      </c>
      <c r="O1650" s="195">
        <f t="shared" si="177"/>
        <v>0.7142857142857143</v>
      </c>
      <c r="P1650" s="170">
        <f t="shared" si="178"/>
        <v>8</v>
      </c>
      <c r="Q1650" s="171">
        <f t="shared" si="179"/>
        <v>2</v>
      </c>
      <c r="R1650" s="171">
        <f t="shared" si="180"/>
        <v>5</v>
      </c>
      <c r="S1650" s="187">
        <f t="shared" si="181"/>
        <v>0.7142857142857143</v>
      </c>
      <c r="T1650" s="248"/>
    </row>
    <row r="1651" spans="1:20" x14ac:dyDescent="0.2">
      <c r="A1651" s="186" t="s">
        <v>431</v>
      </c>
      <c r="B1651" s="175" t="s">
        <v>83</v>
      </c>
      <c r="C1651" s="176" t="s">
        <v>278</v>
      </c>
      <c r="D1651" s="168"/>
      <c r="E1651" s="169"/>
      <c r="F1651" s="169"/>
      <c r="G1651" s="169"/>
      <c r="H1651" s="192" t="str">
        <f t="shared" si="175"/>
        <v/>
      </c>
      <c r="I1651" s="234">
        <v>18</v>
      </c>
      <c r="J1651" s="138">
        <v>16</v>
      </c>
      <c r="K1651" s="138">
        <v>3</v>
      </c>
      <c r="L1651" s="178">
        <f t="shared" si="176"/>
        <v>0.1875</v>
      </c>
      <c r="M1651" s="235"/>
      <c r="N1651" s="138"/>
      <c r="O1651" s="195">
        <f t="shared" si="177"/>
        <v>0</v>
      </c>
      <c r="P1651" s="170">
        <f t="shared" si="178"/>
        <v>18</v>
      </c>
      <c r="Q1651" s="171">
        <f t="shared" si="179"/>
        <v>16</v>
      </c>
      <c r="R1651" s="171" t="str">
        <f t="shared" si="180"/>
        <v/>
      </c>
      <c r="S1651" s="187" t="str">
        <f t="shared" si="181"/>
        <v/>
      </c>
      <c r="T1651" s="248"/>
    </row>
    <row r="1652" spans="1:20" x14ac:dyDescent="0.2">
      <c r="A1652" s="186" t="s">
        <v>431</v>
      </c>
      <c r="B1652" s="175" t="s">
        <v>90</v>
      </c>
      <c r="C1652" s="176" t="s">
        <v>91</v>
      </c>
      <c r="D1652" s="168"/>
      <c r="E1652" s="169"/>
      <c r="F1652" s="169"/>
      <c r="G1652" s="169"/>
      <c r="H1652" s="192" t="str">
        <f t="shared" si="175"/>
        <v/>
      </c>
      <c r="I1652" s="234">
        <v>27775</v>
      </c>
      <c r="J1652" s="138">
        <v>22261</v>
      </c>
      <c r="K1652" s="138">
        <v>8910</v>
      </c>
      <c r="L1652" s="178">
        <f t="shared" si="176"/>
        <v>0.40025156102600962</v>
      </c>
      <c r="M1652" s="235"/>
      <c r="N1652" s="138">
        <v>5110</v>
      </c>
      <c r="O1652" s="195">
        <f t="shared" si="177"/>
        <v>0.18669394614738227</v>
      </c>
      <c r="P1652" s="170">
        <f t="shared" si="178"/>
        <v>27775</v>
      </c>
      <c r="Q1652" s="171">
        <f t="shared" si="179"/>
        <v>22261</v>
      </c>
      <c r="R1652" s="171">
        <f t="shared" si="180"/>
        <v>5110</v>
      </c>
      <c r="S1652" s="187">
        <f t="shared" si="181"/>
        <v>0.18669394614738227</v>
      </c>
      <c r="T1652" s="248"/>
    </row>
    <row r="1653" spans="1:20" x14ac:dyDescent="0.2">
      <c r="A1653" s="186" t="s">
        <v>431</v>
      </c>
      <c r="B1653" s="175" t="s">
        <v>96</v>
      </c>
      <c r="C1653" s="176" t="s">
        <v>97</v>
      </c>
      <c r="D1653" s="168"/>
      <c r="E1653" s="169"/>
      <c r="F1653" s="169"/>
      <c r="G1653" s="169"/>
      <c r="H1653" s="192" t="str">
        <f t="shared" si="175"/>
        <v/>
      </c>
      <c r="I1653" s="234">
        <v>4</v>
      </c>
      <c r="J1653" s="138">
        <v>4</v>
      </c>
      <c r="K1653" s="138">
        <v>4</v>
      </c>
      <c r="L1653" s="178">
        <f t="shared" si="176"/>
        <v>1</v>
      </c>
      <c r="M1653" s="235"/>
      <c r="N1653" s="138"/>
      <c r="O1653" s="195">
        <f t="shared" si="177"/>
        <v>0</v>
      </c>
      <c r="P1653" s="170">
        <f t="shared" si="178"/>
        <v>4</v>
      </c>
      <c r="Q1653" s="171">
        <f t="shared" si="179"/>
        <v>4</v>
      </c>
      <c r="R1653" s="171" t="str">
        <f t="shared" si="180"/>
        <v/>
      </c>
      <c r="S1653" s="187" t="str">
        <f t="shared" si="181"/>
        <v/>
      </c>
      <c r="T1653" s="248"/>
    </row>
    <row r="1654" spans="1:20" x14ac:dyDescent="0.2">
      <c r="A1654" s="186" t="s">
        <v>431</v>
      </c>
      <c r="B1654" s="175" t="s">
        <v>532</v>
      </c>
      <c r="C1654" s="176" t="s">
        <v>98</v>
      </c>
      <c r="D1654" s="168"/>
      <c r="E1654" s="169"/>
      <c r="F1654" s="169"/>
      <c r="G1654" s="169"/>
      <c r="H1654" s="192" t="str">
        <f t="shared" si="175"/>
        <v/>
      </c>
      <c r="I1654" s="234">
        <v>7116</v>
      </c>
      <c r="J1654" s="138">
        <v>2348</v>
      </c>
      <c r="K1654" s="138">
        <v>414</v>
      </c>
      <c r="L1654" s="178">
        <f t="shared" si="176"/>
        <v>0.17632027257240204</v>
      </c>
      <c r="M1654" s="235">
        <v>15</v>
      </c>
      <c r="N1654" s="138">
        <v>3583</v>
      </c>
      <c r="O1654" s="195">
        <f t="shared" si="177"/>
        <v>0.60258997645475953</v>
      </c>
      <c r="P1654" s="170">
        <f t="shared" si="178"/>
        <v>7116</v>
      </c>
      <c r="Q1654" s="171">
        <f t="shared" si="179"/>
        <v>2363</v>
      </c>
      <c r="R1654" s="171">
        <f t="shared" si="180"/>
        <v>3583</v>
      </c>
      <c r="S1654" s="187">
        <f t="shared" si="181"/>
        <v>0.60258997645475953</v>
      </c>
      <c r="T1654" s="248"/>
    </row>
    <row r="1655" spans="1:20" x14ac:dyDescent="0.2">
      <c r="A1655" s="186" t="s">
        <v>431</v>
      </c>
      <c r="B1655" s="175" t="s">
        <v>99</v>
      </c>
      <c r="C1655" s="176" t="s">
        <v>492</v>
      </c>
      <c r="D1655" s="168"/>
      <c r="E1655" s="169"/>
      <c r="F1655" s="169"/>
      <c r="G1655" s="169"/>
      <c r="H1655" s="192" t="str">
        <f t="shared" si="175"/>
        <v/>
      </c>
      <c r="I1655" s="234">
        <v>150</v>
      </c>
      <c r="J1655" s="138">
        <v>139</v>
      </c>
      <c r="K1655" s="138">
        <v>10</v>
      </c>
      <c r="L1655" s="178">
        <f t="shared" si="176"/>
        <v>7.1942446043165464E-2</v>
      </c>
      <c r="M1655" s="235">
        <v>2</v>
      </c>
      <c r="N1655" s="138">
        <v>2</v>
      </c>
      <c r="O1655" s="195">
        <f t="shared" si="177"/>
        <v>1.3986013986013986E-2</v>
      </c>
      <c r="P1655" s="170">
        <f t="shared" si="178"/>
        <v>150</v>
      </c>
      <c r="Q1655" s="171">
        <f t="shared" si="179"/>
        <v>141</v>
      </c>
      <c r="R1655" s="171">
        <f t="shared" si="180"/>
        <v>2</v>
      </c>
      <c r="S1655" s="187">
        <f t="shared" si="181"/>
        <v>1.3986013986013986E-2</v>
      </c>
      <c r="T1655" s="248"/>
    </row>
    <row r="1656" spans="1:20" x14ac:dyDescent="0.2">
      <c r="A1656" s="186" t="s">
        <v>431</v>
      </c>
      <c r="B1656" s="175" t="s">
        <v>103</v>
      </c>
      <c r="C1656" s="176" t="s">
        <v>283</v>
      </c>
      <c r="D1656" s="168"/>
      <c r="E1656" s="169"/>
      <c r="F1656" s="169"/>
      <c r="G1656" s="169"/>
      <c r="H1656" s="192" t="str">
        <f t="shared" si="175"/>
        <v/>
      </c>
      <c r="I1656" s="234">
        <v>627</v>
      </c>
      <c r="J1656" s="138">
        <v>279</v>
      </c>
      <c r="K1656" s="138">
        <v>65</v>
      </c>
      <c r="L1656" s="178">
        <f t="shared" si="176"/>
        <v>0.23297491039426524</v>
      </c>
      <c r="M1656" s="235">
        <v>22</v>
      </c>
      <c r="N1656" s="138">
        <v>317</v>
      </c>
      <c r="O1656" s="195">
        <f t="shared" si="177"/>
        <v>0.51294498381877018</v>
      </c>
      <c r="P1656" s="170">
        <f t="shared" si="178"/>
        <v>627</v>
      </c>
      <c r="Q1656" s="171">
        <f t="shared" si="179"/>
        <v>301</v>
      </c>
      <c r="R1656" s="171">
        <f t="shared" si="180"/>
        <v>317</v>
      </c>
      <c r="S1656" s="187">
        <f t="shared" si="181"/>
        <v>0.51294498381877018</v>
      </c>
      <c r="T1656" s="248"/>
    </row>
    <row r="1657" spans="1:20" x14ac:dyDescent="0.2">
      <c r="A1657" s="186" t="s">
        <v>431</v>
      </c>
      <c r="B1657" s="175" t="s">
        <v>103</v>
      </c>
      <c r="C1657" s="176" t="s">
        <v>104</v>
      </c>
      <c r="D1657" s="168"/>
      <c r="E1657" s="169"/>
      <c r="F1657" s="169"/>
      <c r="G1657" s="169"/>
      <c r="H1657" s="192" t="str">
        <f t="shared" si="175"/>
        <v/>
      </c>
      <c r="I1657" s="234">
        <v>38</v>
      </c>
      <c r="J1657" s="138">
        <v>35</v>
      </c>
      <c r="K1657" s="138">
        <v>8</v>
      </c>
      <c r="L1657" s="178">
        <f t="shared" si="176"/>
        <v>0.22857142857142856</v>
      </c>
      <c r="M1657" s="235"/>
      <c r="N1657" s="138">
        <v>3</v>
      </c>
      <c r="O1657" s="195">
        <f t="shared" si="177"/>
        <v>7.8947368421052627E-2</v>
      </c>
      <c r="P1657" s="170">
        <f t="shared" si="178"/>
        <v>38</v>
      </c>
      <c r="Q1657" s="171">
        <f t="shared" si="179"/>
        <v>35</v>
      </c>
      <c r="R1657" s="171">
        <f t="shared" si="180"/>
        <v>3</v>
      </c>
      <c r="S1657" s="187">
        <f t="shared" si="181"/>
        <v>7.8947368421052627E-2</v>
      </c>
      <c r="T1657" s="248"/>
    </row>
    <row r="1658" spans="1:20" x14ac:dyDescent="0.2">
      <c r="A1658" s="186" t="s">
        <v>431</v>
      </c>
      <c r="B1658" s="175" t="s">
        <v>105</v>
      </c>
      <c r="C1658" s="176" t="s">
        <v>284</v>
      </c>
      <c r="D1658" s="168"/>
      <c r="E1658" s="169"/>
      <c r="F1658" s="169"/>
      <c r="G1658" s="169"/>
      <c r="H1658" s="192" t="str">
        <f t="shared" si="175"/>
        <v/>
      </c>
      <c r="I1658" s="234">
        <v>12</v>
      </c>
      <c r="J1658" s="138">
        <v>7</v>
      </c>
      <c r="K1658" s="138">
        <v>3</v>
      </c>
      <c r="L1658" s="178">
        <f t="shared" si="176"/>
        <v>0.42857142857142855</v>
      </c>
      <c r="M1658" s="235"/>
      <c r="N1658" s="138">
        <v>4</v>
      </c>
      <c r="O1658" s="195">
        <f t="shared" si="177"/>
        <v>0.36363636363636365</v>
      </c>
      <c r="P1658" s="170">
        <f t="shared" si="178"/>
        <v>12</v>
      </c>
      <c r="Q1658" s="171">
        <f t="shared" si="179"/>
        <v>7</v>
      </c>
      <c r="R1658" s="171">
        <f t="shared" si="180"/>
        <v>4</v>
      </c>
      <c r="S1658" s="187">
        <f t="shared" si="181"/>
        <v>0.36363636363636365</v>
      </c>
      <c r="T1658" s="248"/>
    </row>
    <row r="1659" spans="1:20" x14ac:dyDescent="0.2">
      <c r="A1659" s="186" t="s">
        <v>431</v>
      </c>
      <c r="B1659" s="175" t="s">
        <v>108</v>
      </c>
      <c r="C1659" s="176" t="s">
        <v>109</v>
      </c>
      <c r="D1659" s="168"/>
      <c r="E1659" s="169"/>
      <c r="F1659" s="169"/>
      <c r="G1659" s="169"/>
      <c r="H1659" s="192" t="str">
        <f t="shared" si="175"/>
        <v/>
      </c>
      <c r="I1659" s="234">
        <v>195</v>
      </c>
      <c r="J1659" s="138">
        <v>130</v>
      </c>
      <c r="K1659" s="138">
        <v>17</v>
      </c>
      <c r="L1659" s="178">
        <f t="shared" si="176"/>
        <v>0.13076923076923078</v>
      </c>
      <c r="M1659" s="235"/>
      <c r="N1659" s="138">
        <v>31</v>
      </c>
      <c r="O1659" s="195">
        <f t="shared" si="177"/>
        <v>0.19254658385093168</v>
      </c>
      <c r="P1659" s="170">
        <f t="shared" si="178"/>
        <v>195</v>
      </c>
      <c r="Q1659" s="171">
        <f t="shared" si="179"/>
        <v>130</v>
      </c>
      <c r="R1659" s="171">
        <f t="shared" si="180"/>
        <v>31</v>
      </c>
      <c r="S1659" s="187">
        <f t="shared" si="181"/>
        <v>0.19254658385093168</v>
      </c>
      <c r="T1659" s="248"/>
    </row>
    <row r="1660" spans="1:20" x14ac:dyDescent="0.2">
      <c r="A1660" s="186" t="s">
        <v>431</v>
      </c>
      <c r="B1660" s="175" t="s">
        <v>110</v>
      </c>
      <c r="C1660" s="176" t="s">
        <v>111</v>
      </c>
      <c r="D1660" s="168"/>
      <c r="E1660" s="169"/>
      <c r="F1660" s="169"/>
      <c r="G1660" s="169"/>
      <c r="H1660" s="192" t="str">
        <f t="shared" si="175"/>
        <v/>
      </c>
      <c r="I1660" s="234">
        <v>1214</v>
      </c>
      <c r="J1660" s="138">
        <v>702</v>
      </c>
      <c r="K1660" s="138">
        <v>133</v>
      </c>
      <c r="L1660" s="178">
        <f t="shared" si="176"/>
        <v>0.18945868945868946</v>
      </c>
      <c r="M1660" s="235">
        <v>16</v>
      </c>
      <c r="N1660" s="138">
        <v>482</v>
      </c>
      <c r="O1660" s="195">
        <f t="shared" si="177"/>
        <v>0.40166666666666667</v>
      </c>
      <c r="P1660" s="170">
        <f t="shared" si="178"/>
        <v>1214</v>
      </c>
      <c r="Q1660" s="171">
        <f t="shared" si="179"/>
        <v>718</v>
      </c>
      <c r="R1660" s="171">
        <f t="shared" si="180"/>
        <v>482</v>
      </c>
      <c r="S1660" s="187">
        <f t="shared" si="181"/>
        <v>0.40166666666666667</v>
      </c>
      <c r="T1660" s="248"/>
    </row>
    <row r="1661" spans="1:20" x14ac:dyDescent="0.2">
      <c r="A1661" s="186" t="s">
        <v>431</v>
      </c>
      <c r="B1661" s="175" t="s">
        <v>114</v>
      </c>
      <c r="C1661" s="176" t="s">
        <v>115</v>
      </c>
      <c r="D1661" s="168"/>
      <c r="E1661" s="169"/>
      <c r="F1661" s="169"/>
      <c r="G1661" s="169"/>
      <c r="H1661" s="192" t="str">
        <f t="shared" si="175"/>
        <v/>
      </c>
      <c r="I1661" s="234">
        <v>12973</v>
      </c>
      <c r="J1661" s="138">
        <v>7832</v>
      </c>
      <c r="K1661" s="138">
        <v>1965</v>
      </c>
      <c r="L1661" s="178">
        <f t="shared" si="176"/>
        <v>0.25089376915219613</v>
      </c>
      <c r="M1661" s="235">
        <v>59</v>
      </c>
      <c r="N1661" s="138">
        <v>4698</v>
      </c>
      <c r="O1661" s="195">
        <f t="shared" si="177"/>
        <v>0.37318293748510606</v>
      </c>
      <c r="P1661" s="170">
        <f t="shared" si="178"/>
        <v>12973</v>
      </c>
      <c r="Q1661" s="171">
        <f t="shared" si="179"/>
        <v>7891</v>
      </c>
      <c r="R1661" s="171">
        <f t="shared" si="180"/>
        <v>4698</v>
      </c>
      <c r="S1661" s="187">
        <f t="shared" si="181"/>
        <v>0.37318293748510606</v>
      </c>
      <c r="T1661" s="248"/>
    </row>
    <row r="1662" spans="1:20" x14ac:dyDescent="0.2">
      <c r="A1662" s="186" t="s">
        <v>431</v>
      </c>
      <c r="B1662" s="175" t="s">
        <v>120</v>
      </c>
      <c r="C1662" s="176" t="s">
        <v>121</v>
      </c>
      <c r="D1662" s="168"/>
      <c r="E1662" s="169"/>
      <c r="F1662" s="169"/>
      <c r="G1662" s="169"/>
      <c r="H1662" s="192" t="str">
        <f t="shared" si="175"/>
        <v/>
      </c>
      <c r="I1662" s="234">
        <v>2107</v>
      </c>
      <c r="J1662" s="138">
        <v>460</v>
      </c>
      <c r="K1662" s="138">
        <v>199</v>
      </c>
      <c r="L1662" s="178">
        <f t="shared" si="176"/>
        <v>0.43260869565217391</v>
      </c>
      <c r="M1662" s="235">
        <v>46</v>
      </c>
      <c r="N1662" s="138">
        <v>1612</v>
      </c>
      <c r="O1662" s="195">
        <f t="shared" si="177"/>
        <v>0.76109537299339003</v>
      </c>
      <c r="P1662" s="170">
        <f t="shared" si="178"/>
        <v>2107</v>
      </c>
      <c r="Q1662" s="171">
        <f t="shared" si="179"/>
        <v>506</v>
      </c>
      <c r="R1662" s="171">
        <f t="shared" si="180"/>
        <v>1612</v>
      </c>
      <c r="S1662" s="187">
        <f t="shared" si="181"/>
        <v>0.76109537299339003</v>
      </c>
      <c r="T1662" s="248"/>
    </row>
    <row r="1663" spans="1:20" x14ac:dyDescent="0.2">
      <c r="A1663" s="186" t="s">
        <v>431</v>
      </c>
      <c r="B1663" s="175" t="s">
        <v>505</v>
      </c>
      <c r="C1663" s="176" t="s">
        <v>506</v>
      </c>
      <c r="D1663" s="168"/>
      <c r="E1663" s="169"/>
      <c r="F1663" s="169"/>
      <c r="G1663" s="169"/>
      <c r="H1663" s="192" t="str">
        <f t="shared" si="175"/>
        <v/>
      </c>
      <c r="I1663" s="234">
        <v>219</v>
      </c>
      <c r="J1663" s="138">
        <v>207</v>
      </c>
      <c r="K1663" s="138">
        <v>9</v>
      </c>
      <c r="L1663" s="178">
        <f t="shared" si="176"/>
        <v>4.3478260869565216E-2</v>
      </c>
      <c r="M1663" s="235"/>
      <c r="N1663" s="138">
        <v>2</v>
      </c>
      <c r="O1663" s="195">
        <f t="shared" si="177"/>
        <v>9.5693779904306216E-3</v>
      </c>
      <c r="P1663" s="170">
        <f t="shared" si="178"/>
        <v>219</v>
      </c>
      <c r="Q1663" s="171">
        <f t="shared" si="179"/>
        <v>207</v>
      </c>
      <c r="R1663" s="171">
        <f t="shared" si="180"/>
        <v>2</v>
      </c>
      <c r="S1663" s="187">
        <f t="shared" si="181"/>
        <v>9.5693779904306216E-3</v>
      </c>
      <c r="T1663" s="248"/>
    </row>
    <row r="1664" spans="1:20" x14ac:dyDescent="0.2">
      <c r="A1664" s="186" t="s">
        <v>431</v>
      </c>
      <c r="B1664" s="175" t="s">
        <v>131</v>
      </c>
      <c r="C1664" s="176" t="s">
        <v>132</v>
      </c>
      <c r="D1664" s="168"/>
      <c r="E1664" s="169"/>
      <c r="F1664" s="169"/>
      <c r="G1664" s="169"/>
      <c r="H1664" s="192" t="str">
        <f t="shared" si="175"/>
        <v/>
      </c>
      <c r="I1664" s="234">
        <v>2933</v>
      </c>
      <c r="J1664" s="138">
        <v>1922</v>
      </c>
      <c r="K1664" s="138">
        <v>799</v>
      </c>
      <c r="L1664" s="178">
        <f t="shared" si="176"/>
        <v>0.41571279916753384</v>
      </c>
      <c r="M1664" s="235">
        <v>2</v>
      </c>
      <c r="N1664" s="138">
        <v>921</v>
      </c>
      <c r="O1664" s="195">
        <f t="shared" si="177"/>
        <v>0.32372583479789102</v>
      </c>
      <c r="P1664" s="170">
        <f t="shared" si="178"/>
        <v>2933</v>
      </c>
      <c r="Q1664" s="171">
        <f t="shared" si="179"/>
        <v>1924</v>
      </c>
      <c r="R1664" s="171">
        <f t="shared" si="180"/>
        <v>921</v>
      </c>
      <c r="S1664" s="187">
        <f t="shared" si="181"/>
        <v>0.32372583479789102</v>
      </c>
      <c r="T1664" s="248"/>
    </row>
    <row r="1665" spans="1:20" x14ac:dyDescent="0.2">
      <c r="A1665" s="186" t="s">
        <v>431</v>
      </c>
      <c r="B1665" s="175" t="s">
        <v>145</v>
      </c>
      <c r="C1665" s="176" t="s">
        <v>146</v>
      </c>
      <c r="D1665" s="168"/>
      <c r="E1665" s="169"/>
      <c r="F1665" s="169"/>
      <c r="G1665" s="169"/>
      <c r="H1665" s="192" t="str">
        <f t="shared" si="175"/>
        <v/>
      </c>
      <c r="I1665" s="234">
        <v>29</v>
      </c>
      <c r="J1665" s="138">
        <v>4</v>
      </c>
      <c r="K1665" s="138"/>
      <c r="L1665" s="178">
        <f t="shared" si="176"/>
        <v>0</v>
      </c>
      <c r="M1665" s="235"/>
      <c r="N1665" s="138">
        <v>37</v>
      </c>
      <c r="O1665" s="195">
        <f t="shared" si="177"/>
        <v>0.90243902439024393</v>
      </c>
      <c r="P1665" s="170">
        <f t="shared" si="178"/>
        <v>29</v>
      </c>
      <c r="Q1665" s="171">
        <f t="shared" si="179"/>
        <v>4</v>
      </c>
      <c r="R1665" s="171">
        <f t="shared" si="180"/>
        <v>37</v>
      </c>
      <c r="S1665" s="187">
        <f t="shared" si="181"/>
        <v>0.90243902439024393</v>
      </c>
      <c r="T1665" s="248"/>
    </row>
    <row r="1666" spans="1:20" x14ac:dyDescent="0.2">
      <c r="A1666" s="186" t="s">
        <v>431</v>
      </c>
      <c r="B1666" s="175" t="s">
        <v>548</v>
      </c>
      <c r="C1666" s="176" t="s">
        <v>71</v>
      </c>
      <c r="D1666" s="168"/>
      <c r="E1666" s="169"/>
      <c r="F1666" s="169"/>
      <c r="G1666" s="169"/>
      <c r="H1666" s="192" t="str">
        <f t="shared" ref="H1666:H1729" si="182">IF((E1666+G1666)&lt;&gt;0,G1666/(E1666+G1666),"")</f>
        <v/>
      </c>
      <c r="I1666" s="234">
        <v>5957</v>
      </c>
      <c r="J1666" s="138">
        <v>32</v>
      </c>
      <c r="K1666" s="138">
        <v>16</v>
      </c>
      <c r="L1666" s="178">
        <f t="shared" ref="L1666:L1729" si="183">IF(J1666&lt;&gt;0,K1666/J1666,"")</f>
        <v>0.5</v>
      </c>
      <c r="M1666" s="235">
        <v>5314</v>
      </c>
      <c r="N1666" s="138">
        <v>537</v>
      </c>
      <c r="O1666" s="195">
        <f t="shared" ref="O1666:O1729" si="184">IF((J1666+M1666+N1666)&lt;&gt;0,N1666/(J1666+M1666+N1666),"")</f>
        <v>9.1279959204487504E-2</v>
      </c>
      <c r="P1666" s="170">
        <f t="shared" ref="P1666:P1729" si="185">IF(SUM(D1666,I1666)&gt;0,SUM(D1666,I1666),"")</f>
        <v>5957</v>
      </c>
      <c r="Q1666" s="171">
        <f t="shared" ref="Q1666:Q1729" si="186">IF(SUM(E1666,J1666, M1666)&gt;0,SUM(E1666,J1666, M1666),"")</f>
        <v>5346</v>
      </c>
      <c r="R1666" s="171">
        <f t="shared" ref="R1666:R1729" si="187">IF(SUM(G1666,N1666)&gt;0,SUM(G1666,N1666),"")</f>
        <v>537</v>
      </c>
      <c r="S1666" s="187">
        <f t="shared" ref="S1666:S1729" si="188">IFERROR(IF((Q1666+R1666)&lt;&gt;0,R1666/(Q1666+R1666),""),"")</f>
        <v>9.1279959204487504E-2</v>
      </c>
      <c r="T1666" s="248"/>
    </row>
    <row r="1667" spans="1:20" x14ac:dyDescent="0.2">
      <c r="A1667" s="186" t="s">
        <v>431</v>
      </c>
      <c r="B1667" s="175" t="s">
        <v>151</v>
      </c>
      <c r="C1667" s="176" t="s">
        <v>152</v>
      </c>
      <c r="D1667" s="168"/>
      <c r="E1667" s="169"/>
      <c r="F1667" s="169"/>
      <c r="G1667" s="169"/>
      <c r="H1667" s="192" t="str">
        <f t="shared" si="182"/>
        <v/>
      </c>
      <c r="I1667" s="234">
        <v>5907</v>
      </c>
      <c r="J1667" s="138">
        <v>1496</v>
      </c>
      <c r="K1667" s="138">
        <v>100</v>
      </c>
      <c r="L1667" s="178">
        <f t="shared" si="183"/>
        <v>6.684491978609626E-2</v>
      </c>
      <c r="M1667" s="235">
        <v>1</v>
      </c>
      <c r="N1667" s="138">
        <v>4360</v>
      </c>
      <c r="O1667" s="195">
        <f t="shared" si="184"/>
        <v>0.74440840020488308</v>
      </c>
      <c r="P1667" s="170">
        <f t="shared" si="185"/>
        <v>5907</v>
      </c>
      <c r="Q1667" s="171">
        <f t="shared" si="186"/>
        <v>1497</v>
      </c>
      <c r="R1667" s="171">
        <f t="shared" si="187"/>
        <v>4360</v>
      </c>
      <c r="S1667" s="187">
        <f t="shared" si="188"/>
        <v>0.74440840020488308</v>
      </c>
      <c r="T1667" s="248"/>
    </row>
    <row r="1668" spans="1:20" x14ac:dyDescent="0.2">
      <c r="A1668" s="186" t="s">
        <v>431</v>
      </c>
      <c r="B1668" s="175" t="s">
        <v>164</v>
      </c>
      <c r="C1668" s="176" t="s">
        <v>165</v>
      </c>
      <c r="D1668" s="168"/>
      <c r="E1668" s="169"/>
      <c r="F1668" s="169"/>
      <c r="G1668" s="169"/>
      <c r="H1668" s="192" t="str">
        <f t="shared" si="182"/>
        <v/>
      </c>
      <c r="I1668" s="234">
        <v>113</v>
      </c>
      <c r="J1668" s="138">
        <v>81</v>
      </c>
      <c r="K1668" s="138">
        <v>27</v>
      </c>
      <c r="L1668" s="178">
        <f t="shared" si="183"/>
        <v>0.33333333333333331</v>
      </c>
      <c r="M1668" s="235"/>
      <c r="N1668" s="138">
        <v>26</v>
      </c>
      <c r="O1668" s="195">
        <f t="shared" si="184"/>
        <v>0.24299065420560748</v>
      </c>
      <c r="P1668" s="170">
        <f t="shared" si="185"/>
        <v>113</v>
      </c>
      <c r="Q1668" s="171">
        <f t="shared" si="186"/>
        <v>81</v>
      </c>
      <c r="R1668" s="171">
        <f t="shared" si="187"/>
        <v>26</v>
      </c>
      <c r="S1668" s="187">
        <f t="shared" si="188"/>
        <v>0.24299065420560748</v>
      </c>
      <c r="T1668" s="248"/>
    </row>
    <row r="1669" spans="1:20" ht="29" x14ac:dyDescent="0.2">
      <c r="A1669" s="186" t="s">
        <v>431</v>
      </c>
      <c r="B1669" s="175" t="s">
        <v>166</v>
      </c>
      <c r="C1669" s="176" t="s">
        <v>168</v>
      </c>
      <c r="D1669" s="168"/>
      <c r="E1669" s="169"/>
      <c r="F1669" s="169"/>
      <c r="G1669" s="169"/>
      <c r="H1669" s="192" t="str">
        <f t="shared" si="182"/>
        <v/>
      </c>
      <c r="I1669" s="234">
        <v>7459</v>
      </c>
      <c r="J1669" s="138">
        <v>4902</v>
      </c>
      <c r="K1669" s="138">
        <v>2893</v>
      </c>
      <c r="L1669" s="178">
        <f t="shared" si="183"/>
        <v>0.59016727866177066</v>
      </c>
      <c r="M1669" s="235">
        <v>5</v>
      </c>
      <c r="N1669" s="138">
        <v>2186</v>
      </c>
      <c r="O1669" s="195">
        <f t="shared" si="184"/>
        <v>0.3081911743972931</v>
      </c>
      <c r="P1669" s="170">
        <f t="shared" si="185"/>
        <v>7459</v>
      </c>
      <c r="Q1669" s="171">
        <f t="shared" si="186"/>
        <v>4907</v>
      </c>
      <c r="R1669" s="171">
        <f t="shared" si="187"/>
        <v>2186</v>
      </c>
      <c r="S1669" s="187">
        <f t="shared" si="188"/>
        <v>0.3081911743972931</v>
      </c>
      <c r="T1669" s="248"/>
    </row>
    <row r="1670" spans="1:20" x14ac:dyDescent="0.2">
      <c r="A1670" s="186" t="s">
        <v>431</v>
      </c>
      <c r="B1670" s="175" t="s">
        <v>172</v>
      </c>
      <c r="C1670" s="176" t="s">
        <v>173</v>
      </c>
      <c r="D1670" s="168"/>
      <c r="E1670" s="169"/>
      <c r="F1670" s="169"/>
      <c r="G1670" s="169"/>
      <c r="H1670" s="192" t="str">
        <f t="shared" si="182"/>
        <v/>
      </c>
      <c r="I1670" s="234">
        <v>1759</v>
      </c>
      <c r="J1670" s="138">
        <v>1486</v>
      </c>
      <c r="K1670" s="138">
        <v>618</v>
      </c>
      <c r="L1670" s="178">
        <f t="shared" si="183"/>
        <v>0.4158815612382234</v>
      </c>
      <c r="M1670" s="235">
        <v>14</v>
      </c>
      <c r="N1670" s="138">
        <v>239</v>
      </c>
      <c r="O1670" s="195">
        <f t="shared" si="184"/>
        <v>0.1374353076480736</v>
      </c>
      <c r="P1670" s="170">
        <f t="shared" si="185"/>
        <v>1759</v>
      </c>
      <c r="Q1670" s="171">
        <f t="shared" si="186"/>
        <v>1500</v>
      </c>
      <c r="R1670" s="171">
        <f t="shared" si="187"/>
        <v>239</v>
      </c>
      <c r="S1670" s="187">
        <f t="shared" si="188"/>
        <v>0.1374353076480736</v>
      </c>
      <c r="T1670" s="248"/>
    </row>
    <row r="1671" spans="1:20" x14ac:dyDescent="0.2">
      <c r="A1671" s="186" t="s">
        <v>431</v>
      </c>
      <c r="B1671" s="175" t="s">
        <v>176</v>
      </c>
      <c r="C1671" s="176" t="s">
        <v>487</v>
      </c>
      <c r="D1671" s="168"/>
      <c r="E1671" s="169"/>
      <c r="F1671" s="169"/>
      <c r="G1671" s="169"/>
      <c r="H1671" s="192" t="str">
        <f t="shared" si="182"/>
        <v/>
      </c>
      <c r="I1671" s="234">
        <v>63</v>
      </c>
      <c r="J1671" s="138">
        <v>44</v>
      </c>
      <c r="K1671" s="138">
        <v>25</v>
      </c>
      <c r="L1671" s="178">
        <f t="shared" si="183"/>
        <v>0.56818181818181823</v>
      </c>
      <c r="M1671" s="235">
        <v>1</v>
      </c>
      <c r="N1671" s="138">
        <v>18</v>
      </c>
      <c r="O1671" s="195">
        <f t="shared" si="184"/>
        <v>0.2857142857142857</v>
      </c>
      <c r="P1671" s="170">
        <f t="shared" si="185"/>
        <v>63</v>
      </c>
      <c r="Q1671" s="171">
        <f t="shared" si="186"/>
        <v>45</v>
      </c>
      <c r="R1671" s="171">
        <f t="shared" si="187"/>
        <v>18</v>
      </c>
      <c r="S1671" s="187">
        <f t="shared" si="188"/>
        <v>0.2857142857142857</v>
      </c>
      <c r="T1671" s="248"/>
    </row>
    <row r="1672" spans="1:20" x14ac:dyDescent="0.2">
      <c r="A1672" s="186" t="s">
        <v>431</v>
      </c>
      <c r="B1672" s="175" t="s">
        <v>180</v>
      </c>
      <c r="C1672" s="176" t="s">
        <v>182</v>
      </c>
      <c r="D1672" s="168"/>
      <c r="E1672" s="169"/>
      <c r="F1672" s="169"/>
      <c r="G1672" s="169"/>
      <c r="H1672" s="192" t="str">
        <f t="shared" si="182"/>
        <v/>
      </c>
      <c r="I1672" s="234">
        <v>1</v>
      </c>
      <c r="J1672" s="138">
        <v>1</v>
      </c>
      <c r="K1672" s="138">
        <v>1</v>
      </c>
      <c r="L1672" s="178">
        <f t="shared" si="183"/>
        <v>1</v>
      </c>
      <c r="M1672" s="235"/>
      <c r="N1672" s="138"/>
      <c r="O1672" s="195">
        <f t="shared" si="184"/>
        <v>0</v>
      </c>
      <c r="P1672" s="170">
        <f t="shared" si="185"/>
        <v>1</v>
      </c>
      <c r="Q1672" s="171">
        <f t="shared" si="186"/>
        <v>1</v>
      </c>
      <c r="R1672" s="171" t="str">
        <f t="shared" si="187"/>
        <v/>
      </c>
      <c r="S1672" s="187" t="str">
        <f t="shared" si="188"/>
        <v/>
      </c>
      <c r="T1672" s="248"/>
    </row>
    <row r="1673" spans="1:20" x14ac:dyDescent="0.2">
      <c r="A1673" s="186" t="s">
        <v>431</v>
      </c>
      <c r="B1673" s="175" t="s">
        <v>536</v>
      </c>
      <c r="C1673" s="176" t="s">
        <v>116</v>
      </c>
      <c r="D1673" s="168"/>
      <c r="E1673" s="169"/>
      <c r="F1673" s="169"/>
      <c r="G1673" s="169"/>
      <c r="H1673" s="192" t="str">
        <f t="shared" si="182"/>
        <v/>
      </c>
      <c r="I1673" s="234">
        <v>190</v>
      </c>
      <c r="J1673" s="138">
        <v>159</v>
      </c>
      <c r="K1673" s="138">
        <v>40</v>
      </c>
      <c r="L1673" s="178">
        <f t="shared" si="183"/>
        <v>0.25157232704402516</v>
      </c>
      <c r="M1673" s="235"/>
      <c r="N1673" s="138">
        <v>5</v>
      </c>
      <c r="O1673" s="195">
        <f t="shared" si="184"/>
        <v>3.048780487804878E-2</v>
      </c>
      <c r="P1673" s="170">
        <f t="shared" si="185"/>
        <v>190</v>
      </c>
      <c r="Q1673" s="171">
        <f t="shared" si="186"/>
        <v>159</v>
      </c>
      <c r="R1673" s="171">
        <f t="shared" si="187"/>
        <v>5</v>
      </c>
      <c r="S1673" s="187">
        <f t="shared" si="188"/>
        <v>3.048780487804878E-2</v>
      </c>
      <c r="T1673" s="248"/>
    </row>
    <row r="1674" spans="1:20" x14ac:dyDescent="0.2">
      <c r="A1674" s="186" t="s">
        <v>431</v>
      </c>
      <c r="B1674" s="175" t="s">
        <v>183</v>
      </c>
      <c r="C1674" s="176" t="s">
        <v>184</v>
      </c>
      <c r="D1674" s="168"/>
      <c r="E1674" s="169"/>
      <c r="F1674" s="169"/>
      <c r="G1674" s="169"/>
      <c r="H1674" s="192" t="str">
        <f t="shared" si="182"/>
        <v/>
      </c>
      <c r="I1674" s="234">
        <v>24</v>
      </c>
      <c r="J1674" s="138">
        <v>23</v>
      </c>
      <c r="K1674" s="138"/>
      <c r="L1674" s="178">
        <f t="shared" si="183"/>
        <v>0</v>
      </c>
      <c r="M1674" s="235"/>
      <c r="N1674" s="138"/>
      <c r="O1674" s="195">
        <f t="shared" si="184"/>
        <v>0</v>
      </c>
      <c r="P1674" s="170">
        <f t="shared" si="185"/>
        <v>24</v>
      </c>
      <c r="Q1674" s="171">
        <f t="shared" si="186"/>
        <v>23</v>
      </c>
      <c r="R1674" s="171" t="str">
        <f t="shared" si="187"/>
        <v/>
      </c>
      <c r="S1674" s="187" t="str">
        <f t="shared" si="188"/>
        <v/>
      </c>
      <c r="T1674" s="248"/>
    </row>
    <row r="1675" spans="1:20" x14ac:dyDescent="0.2">
      <c r="A1675" s="186" t="s">
        <v>431</v>
      </c>
      <c r="B1675" s="175" t="s">
        <v>187</v>
      </c>
      <c r="C1675" s="176" t="s">
        <v>188</v>
      </c>
      <c r="D1675" s="168"/>
      <c r="E1675" s="169"/>
      <c r="F1675" s="169"/>
      <c r="G1675" s="169"/>
      <c r="H1675" s="192" t="str">
        <f t="shared" si="182"/>
        <v/>
      </c>
      <c r="I1675" s="234">
        <v>302</v>
      </c>
      <c r="J1675" s="138">
        <v>136</v>
      </c>
      <c r="K1675" s="138">
        <v>21</v>
      </c>
      <c r="L1675" s="178">
        <f t="shared" si="183"/>
        <v>0.15441176470588236</v>
      </c>
      <c r="M1675" s="235">
        <v>5</v>
      </c>
      <c r="N1675" s="138">
        <v>158</v>
      </c>
      <c r="O1675" s="195">
        <f t="shared" si="184"/>
        <v>0.52842809364548493</v>
      </c>
      <c r="P1675" s="170">
        <f t="shared" si="185"/>
        <v>302</v>
      </c>
      <c r="Q1675" s="171">
        <f t="shared" si="186"/>
        <v>141</v>
      </c>
      <c r="R1675" s="171">
        <f t="shared" si="187"/>
        <v>158</v>
      </c>
      <c r="S1675" s="187">
        <f t="shared" si="188"/>
        <v>0.52842809364548493</v>
      </c>
      <c r="T1675" s="248"/>
    </row>
    <row r="1676" spans="1:20" x14ac:dyDescent="0.2">
      <c r="A1676" s="186" t="s">
        <v>431</v>
      </c>
      <c r="B1676" s="175" t="s">
        <v>480</v>
      </c>
      <c r="C1676" s="176" t="s">
        <v>195</v>
      </c>
      <c r="D1676" s="168"/>
      <c r="E1676" s="169"/>
      <c r="F1676" s="169"/>
      <c r="G1676" s="169"/>
      <c r="H1676" s="192" t="str">
        <f t="shared" si="182"/>
        <v/>
      </c>
      <c r="I1676" s="234">
        <v>1</v>
      </c>
      <c r="J1676" s="138"/>
      <c r="K1676" s="138"/>
      <c r="L1676" s="178" t="str">
        <f t="shared" si="183"/>
        <v/>
      </c>
      <c r="M1676" s="235"/>
      <c r="N1676" s="138"/>
      <c r="O1676" s="195" t="str">
        <f t="shared" si="184"/>
        <v/>
      </c>
      <c r="P1676" s="170">
        <f t="shared" si="185"/>
        <v>1</v>
      </c>
      <c r="Q1676" s="171" t="str">
        <f t="shared" si="186"/>
        <v/>
      </c>
      <c r="R1676" s="171" t="str">
        <f t="shared" si="187"/>
        <v/>
      </c>
      <c r="S1676" s="187" t="str">
        <f t="shared" si="188"/>
        <v/>
      </c>
      <c r="T1676" s="248"/>
    </row>
    <row r="1677" spans="1:20" x14ac:dyDescent="0.2">
      <c r="A1677" s="186" t="s">
        <v>431</v>
      </c>
      <c r="B1677" s="175" t="s">
        <v>196</v>
      </c>
      <c r="C1677" s="176" t="s">
        <v>197</v>
      </c>
      <c r="D1677" s="168"/>
      <c r="E1677" s="169"/>
      <c r="F1677" s="169"/>
      <c r="G1677" s="169"/>
      <c r="H1677" s="192" t="str">
        <f t="shared" si="182"/>
        <v/>
      </c>
      <c r="I1677" s="234">
        <v>15934</v>
      </c>
      <c r="J1677" s="138">
        <v>11977</v>
      </c>
      <c r="K1677" s="138">
        <v>1348</v>
      </c>
      <c r="L1677" s="178">
        <f t="shared" si="183"/>
        <v>0.11254905235033814</v>
      </c>
      <c r="M1677" s="235">
        <v>1</v>
      </c>
      <c r="N1677" s="138">
        <v>3849</v>
      </c>
      <c r="O1677" s="195">
        <f t="shared" si="184"/>
        <v>0.24319201364756429</v>
      </c>
      <c r="P1677" s="170">
        <f t="shared" si="185"/>
        <v>15934</v>
      </c>
      <c r="Q1677" s="171">
        <f t="shared" si="186"/>
        <v>11978</v>
      </c>
      <c r="R1677" s="171">
        <f t="shared" si="187"/>
        <v>3849</v>
      </c>
      <c r="S1677" s="187">
        <f t="shared" si="188"/>
        <v>0.24319201364756429</v>
      </c>
      <c r="T1677" s="248"/>
    </row>
    <row r="1678" spans="1:20" x14ac:dyDescent="0.2">
      <c r="A1678" s="186" t="s">
        <v>431</v>
      </c>
      <c r="B1678" s="175" t="s">
        <v>550</v>
      </c>
      <c r="C1678" s="176" t="s">
        <v>203</v>
      </c>
      <c r="D1678" s="168"/>
      <c r="E1678" s="169"/>
      <c r="F1678" s="169"/>
      <c r="G1678" s="169"/>
      <c r="H1678" s="192" t="str">
        <f t="shared" si="182"/>
        <v/>
      </c>
      <c r="I1678" s="234">
        <v>13553</v>
      </c>
      <c r="J1678" s="138">
        <v>10529</v>
      </c>
      <c r="K1678" s="138">
        <v>6566</v>
      </c>
      <c r="L1678" s="178">
        <f t="shared" si="183"/>
        <v>0.62361097920030395</v>
      </c>
      <c r="M1678" s="235">
        <v>3</v>
      </c>
      <c r="N1678" s="138">
        <v>3100</v>
      </c>
      <c r="O1678" s="195">
        <f t="shared" si="184"/>
        <v>0.22740610328638497</v>
      </c>
      <c r="P1678" s="170">
        <f t="shared" si="185"/>
        <v>13553</v>
      </c>
      <c r="Q1678" s="171">
        <f t="shared" si="186"/>
        <v>10532</v>
      </c>
      <c r="R1678" s="171">
        <f t="shared" si="187"/>
        <v>3100</v>
      </c>
      <c r="S1678" s="187">
        <f t="shared" si="188"/>
        <v>0.22740610328638497</v>
      </c>
      <c r="T1678" s="248"/>
    </row>
    <row r="1679" spans="1:20" x14ac:dyDescent="0.2">
      <c r="A1679" s="186" t="s">
        <v>431</v>
      </c>
      <c r="B1679" s="175" t="s">
        <v>206</v>
      </c>
      <c r="C1679" s="176" t="s">
        <v>484</v>
      </c>
      <c r="D1679" s="168"/>
      <c r="E1679" s="169"/>
      <c r="F1679" s="169"/>
      <c r="G1679" s="169"/>
      <c r="H1679" s="192" t="str">
        <f t="shared" si="182"/>
        <v/>
      </c>
      <c r="I1679" s="234">
        <v>9</v>
      </c>
      <c r="J1679" s="138">
        <v>5</v>
      </c>
      <c r="K1679" s="138">
        <v>4</v>
      </c>
      <c r="L1679" s="178">
        <f t="shared" si="183"/>
        <v>0.8</v>
      </c>
      <c r="M1679" s="235"/>
      <c r="N1679" s="138">
        <v>4</v>
      </c>
      <c r="O1679" s="195">
        <f t="shared" si="184"/>
        <v>0.44444444444444442</v>
      </c>
      <c r="P1679" s="170">
        <f t="shared" si="185"/>
        <v>9</v>
      </c>
      <c r="Q1679" s="171">
        <f t="shared" si="186"/>
        <v>5</v>
      </c>
      <c r="R1679" s="171">
        <f t="shared" si="187"/>
        <v>4</v>
      </c>
      <c r="S1679" s="187">
        <f t="shared" si="188"/>
        <v>0.44444444444444442</v>
      </c>
      <c r="T1679" s="248"/>
    </row>
    <row r="1680" spans="1:20" ht="29" x14ac:dyDescent="0.2">
      <c r="A1680" s="186" t="s">
        <v>431</v>
      </c>
      <c r="B1680" s="175" t="s">
        <v>209</v>
      </c>
      <c r="C1680" s="176" t="s">
        <v>210</v>
      </c>
      <c r="D1680" s="168"/>
      <c r="E1680" s="169"/>
      <c r="F1680" s="169"/>
      <c r="G1680" s="169"/>
      <c r="H1680" s="192" t="str">
        <f t="shared" si="182"/>
        <v/>
      </c>
      <c r="I1680" s="234">
        <v>3566</v>
      </c>
      <c r="J1680" s="138">
        <v>2516</v>
      </c>
      <c r="K1680" s="138">
        <v>858</v>
      </c>
      <c r="L1680" s="178">
        <f t="shared" si="183"/>
        <v>0.3410174880763116</v>
      </c>
      <c r="M1680" s="235">
        <v>10</v>
      </c>
      <c r="N1680" s="138">
        <v>984</v>
      </c>
      <c r="O1680" s="195">
        <f t="shared" si="184"/>
        <v>0.28034188034188035</v>
      </c>
      <c r="P1680" s="170">
        <f t="shared" si="185"/>
        <v>3566</v>
      </c>
      <c r="Q1680" s="171">
        <f t="shared" si="186"/>
        <v>2526</v>
      </c>
      <c r="R1680" s="171">
        <f t="shared" si="187"/>
        <v>984</v>
      </c>
      <c r="S1680" s="187">
        <f t="shared" si="188"/>
        <v>0.28034188034188035</v>
      </c>
      <c r="T1680" s="248"/>
    </row>
    <row r="1681" spans="1:20" x14ac:dyDescent="0.2">
      <c r="A1681" s="186" t="s">
        <v>431</v>
      </c>
      <c r="B1681" s="175" t="s">
        <v>212</v>
      </c>
      <c r="C1681" s="176" t="s">
        <v>214</v>
      </c>
      <c r="D1681" s="168"/>
      <c r="E1681" s="169"/>
      <c r="F1681" s="169"/>
      <c r="G1681" s="169"/>
      <c r="H1681" s="192" t="str">
        <f t="shared" si="182"/>
        <v/>
      </c>
      <c r="I1681" s="234">
        <v>6394</v>
      </c>
      <c r="J1681" s="138">
        <v>5559</v>
      </c>
      <c r="K1681" s="138">
        <v>1291</v>
      </c>
      <c r="L1681" s="178">
        <f t="shared" si="183"/>
        <v>0.23223601367152366</v>
      </c>
      <c r="M1681" s="235">
        <v>16</v>
      </c>
      <c r="N1681" s="138">
        <v>671</v>
      </c>
      <c r="O1681" s="195">
        <f t="shared" si="184"/>
        <v>0.10742875440281781</v>
      </c>
      <c r="P1681" s="170">
        <f t="shared" si="185"/>
        <v>6394</v>
      </c>
      <c r="Q1681" s="171">
        <f t="shared" si="186"/>
        <v>5575</v>
      </c>
      <c r="R1681" s="171">
        <f t="shared" si="187"/>
        <v>671</v>
      </c>
      <c r="S1681" s="187">
        <f t="shared" si="188"/>
        <v>0.10742875440281781</v>
      </c>
      <c r="T1681" s="248"/>
    </row>
    <row r="1682" spans="1:20" x14ac:dyDescent="0.2">
      <c r="A1682" s="186" t="s">
        <v>431</v>
      </c>
      <c r="B1682" s="175" t="s">
        <v>217</v>
      </c>
      <c r="C1682" s="176" t="s">
        <v>223</v>
      </c>
      <c r="D1682" s="168"/>
      <c r="E1682" s="169"/>
      <c r="F1682" s="169"/>
      <c r="G1682" s="169"/>
      <c r="H1682" s="192" t="str">
        <f t="shared" si="182"/>
        <v/>
      </c>
      <c r="I1682" s="234">
        <v>2441</v>
      </c>
      <c r="J1682" s="138">
        <v>2869</v>
      </c>
      <c r="K1682" s="138">
        <v>704</v>
      </c>
      <c r="L1682" s="178">
        <f t="shared" si="183"/>
        <v>0.24538166608574416</v>
      </c>
      <c r="M1682" s="235">
        <v>4</v>
      </c>
      <c r="N1682" s="138">
        <v>150</v>
      </c>
      <c r="O1682" s="195">
        <f t="shared" si="184"/>
        <v>4.9619583195501159E-2</v>
      </c>
      <c r="P1682" s="170">
        <f t="shared" si="185"/>
        <v>2441</v>
      </c>
      <c r="Q1682" s="171">
        <f t="shared" si="186"/>
        <v>2873</v>
      </c>
      <c r="R1682" s="171">
        <f t="shared" si="187"/>
        <v>150</v>
      </c>
      <c r="S1682" s="187">
        <f t="shared" si="188"/>
        <v>4.9619583195501159E-2</v>
      </c>
      <c r="T1682" s="248"/>
    </row>
    <row r="1683" spans="1:20" x14ac:dyDescent="0.2">
      <c r="A1683" s="186" t="s">
        <v>394</v>
      </c>
      <c r="B1683" s="175" t="s">
        <v>2</v>
      </c>
      <c r="C1683" s="176" t="s">
        <v>3</v>
      </c>
      <c r="D1683" s="168">
        <v>0</v>
      </c>
      <c r="E1683" s="169">
        <v>0</v>
      </c>
      <c r="F1683" s="169">
        <v>0</v>
      </c>
      <c r="G1683" s="169">
        <v>0</v>
      </c>
      <c r="H1683" s="192" t="str">
        <f t="shared" si="182"/>
        <v/>
      </c>
      <c r="I1683" s="234">
        <v>3644</v>
      </c>
      <c r="J1683" s="138">
        <v>2171</v>
      </c>
      <c r="K1683" s="138">
        <v>1615</v>
      </c>
      <c r="L1683" s="178">
        <f t="shared" si="183"/>
        <v>0.74389682174113314</v>
      </c>
      <c r="M1683" s="235">
        <v>18</v>
      </c>
      <c r="N1683" s="138">
        <v>1455</v>
      </c>
      <c r="O1683" s="195">
        <f t="shared" si="184"/>
        <v>0.39928649835345775</v>
      </c>
      <c r="P1683" s="170">
        <f t="shared" si="185"/>
        <v>3644</v>
      </c>
      <c r="Q1683" s="171">
        <f t="shared" si="186"/>
        <v>2189</v>
      </c>
      <c r="R1683" s="171">
        <f t="shared" si="187"/>
        <v>1455</v>
      </c>
      <c r="S1683" s="187">
        <f t="shared" si="188"/>
        <v>0.39928649835345775</v>
      </c>
      <c r="T1683" s="248"/>
    </row>
    <row r="1684" spans="1:20" x14ac:dyDescent="0.2">
      <c r="A1684" s="186" t="s">
        <v>394</v>
      </c>
      <c r="B1684" s="175" t="s">
        <v>6</v>
      </c>
      <c r="C1684" s="176" t="s">
        <v>7</v>
      </c>
      <c r="D1684" s="168">
        <v>0</v>
      </c>
      <c r="E1684" s="169">
        <v>0</v>
      </c>
      <c r="F1684" s="169">
        <v>0</v>
      </c>
      <c r="G1684" s="169">
        <v>0</v>
      </c>
      <c r="H1684" s="192" t="str">
        <f t="shared" si="182"/>
        <v/>
      </c>
      <c r="I1684" s="234">
        <v>20</v>
      </c>
      <c r="J1684" s="138">
        <v>13</v>
      </c>
      <c r="K1684" s="138">
        <v>6</v>
      </c>
      <c r="L1684" s="178">
        <f t="shared" si="183"/>
        <v>0.46153846153846156</v>
      </c>
      <c r="M1684" s="235">
        <v>0</v>
      </c>
      <c r="N1684" s="138">
        <v>7</v>
      </c>
      <c r="O1684" s="195">
        <f t="shared" si="184"/>
        <v>0.35</v>
      </c>
      <c r="P1684" s="170">
        <f t="shared" si="185"/>
        <v>20</v>
      </c>
      <c r="Q1684" s="171">
        <f t="shared" si="186"/>
        <v>13</v>
      </c>
      <c r="R1684" s="171">
        <f t="shared" si="187"/>
        <v>7</v>
      </c>
      <c r="S1684" s="187">
        <f t="shared" si="188"/>
        <v>0.35</v>
      </c>
      <c r="T1684" s="248"/>
    </row>
    <row r="1685" spans="1:20" x14ac:dyDescent="0.2">
      <c r="A1685" s="186" t="s">
        <v>394</v>
      </c>
      <c r="B1685" s="175" t="s">
        <v>8</v>
      </c>
      <c r="C1685" s="176" t="s">
        <v>10</v>
      </c>
      <c r="D1685" s="168">
        <v>0</v>
      </c>
      <c r="E1685" s="169">
        <v>0</v>
      </c>
      <c r="F1685" s="169">
        <v>0</v>
      </c>
      <c r="G1685" s="169">
        <v>0</v>
      </c>
      <c r="H1685" s="192" t="str">
        <f t="shared" si="182"/>
        <v/>
      </c>
      <c r="I1685" s="234">
        <v>772</v>
      </c>
      <c r="J1685" s="138">
        <v>768</v>
      </c>
      <c r="K1685" s="138">
        <v>753</v>
      </c>
      <c r="L1685" s="178">
        <f t="shared" si="183"/>
        <v>0.98046875</v>
      </c>
      <c r="M1685" s="235">
        <v>3</v>
      </c>
      <c r="N1685" s="138">
        <v>1</v>
      </c>
      <c r="O1685" s="195">
        <f t="shared" si="184"/>
        <v>1.2953367875647669E-3</v>
      </c>
      <c r="P1685" s="170">
        <f t="shared" si="185"/>
        <v>772</v>
      </c>
      <c r="Q1685" s="171">
        <f t="shared" si="186"/>
        <v>771</v>
      </c>
      <c r="R1685" s="171">
        <f t="shared" si="187"/>
        <v>1</v>
      </c>
      <c r="S1685" s="187">
        <f t="shared" si="188"/>
        <v>1.2953367875647669E-3</v>
      </c>
      <c r="T1685" s="248"/>
    </row>
    <row r="1686" spans="1:20" x14ac:dyDescent="0.2">
      <c r="A1686" s="186" t="s">
        <v>394</v>
      </c>
      <c r="B1686" s="175" t="s">
        <v>11</v>
      </c>
      <c r="C1686" s="176" t="s">
        <v>12</v>
      </c>
      <c r="D1686" s="168">
        <v>0</v>
      </c>
      <c r="E1686" s="169">
        <v>0</v>
      </c>
      <c r="F1686" s="169">
        <v>0</v>
      </c>
      <c r="G1686" s="169">
        <v>0</v>
      </c>
      <c r="H1686" s="192" t="str">
        <f t="shared" si="182"/>
        <v/>
      </c>
      <c r="I1686" s="234">
        <v>383</v>
      </c>
      <c r="J1686" s="138">
        <v>382</v>
      </c>
      <c r="K1686" s="138">
        <v>379</v>
      </c>
      <c r="L1686" s="178">
        <f t="shared" si="183"/>
        <v>0.99214659685863871</v>
      </c>
      <c r="M1686" s="235">
        <v>1</v>
      </c>
      <c r="N1686" s="138">
        <v>0</v>
      </c>
      <c r="O1686" s="195">
        <f t="shared" si="184"/>
        <v>0</v>
      </c>
      <c r="P1686" s="170">
        <f t="shared" si="185"/>
        <v>383</v>
      </c>
      <c r="Q1686" s="171">
        <f t="shared" si="186"/>
        <v>383</v>
      </c>
      <c r="R1686" s="171" t="str">
        <f t="shared" si="187"/>
        <v/>
      </c>
      <c r="S1686" s="187" t="str">
        <f t="shared" si="188"/>
        <v/>
      </c>
      <c r="T1686" s="248"/>
    </row>
    <row r="1687" spans="1:20" x14ac:dyDescent="0.2">
      <c r="A1687" s="186" t="s">
        <v>394</v>
      </c>
      <c r="B1687" s="175" t="s">
        <v>13</v>
      </c>
      <c r="C1687" s="176" t="s">
        <v>14</v>
      </c>
      <c r="D1687" s="168">
        <v>0</v>
      </c>
      <c r="E1687" s="169">
        <v>0</v>
      </c>
      <c r="F1687" s="169">
        <v>0</v>
      </c>
      <c r="G1687" s="169">
        <v>0</v>
      </c>
      <c r="H1687" s="192" t="str">
        <f t="shared" si="182"/>
        <v/>
      </c>
      <c r="I1687" s="234">
        <v>2822</v>
      </c>
      <c r="J1687" s="138">
        <v>2745</v>
      </c>
      <c r="K1687" s="138">
        <v>2050</v>
      </c>
      <c r="L1687" s="178">
        <f t="shared" si="183"/>
        <v>0.74681238615664847</v>
      </c>
      <c r="M1687" s="235">
        <v>0</v>
      </c>
      <c r="N1687" s="138">
        <v>77</v>
      </c>
      <c r="O1687" s="195">
        <f t="shared" si="184"/>
        <v>2.7285613040396881E-2</v>
      </c>
      <c r="P1687" s="170">
        <f t="shared" si="185"/>
        <v>2822</v>
      </c>
      <c r="Q1687" s="171">
        <f t="shared" si="186"/>
        <v>2745</v>
      </c>
      <c r="R1687" s="171">
        <f t="shared" si="187"/>
        <v>77</v>
      </c>
      <c r="S1687" s="187">
        <f t="shared" si="188"/>
        <v>2.7285613040396881E-2</v>
      </c>
      <c r="T1687" s="248"/>
    </row>
    <row r="1688" spans="1:20" x14ac:dyDescent="0.2">
      <c r="A1688" s="186" t="s">
        <v>394</v>
      </c>
      <c r="B1688" s="175" t="s">
        <v>15</v>
      </c>
      <c r="C1688" s="176" t="s">
        <v>16</v>
      </c>
      <c r="D1688" s="168">
        <v>0</v>
      </c>
      <c r="E1688" s="169">
        <v>0</v>
      </c>
      <c r="F1688" s="169">
        <v>0</v>
      </c>
      <c r="G1688" s="169">
        <v>0</v>
      </c>
      <c r="H1688" s="192" t="str">
        <f t="shared" si="182"/>
        <v/>
      </c>
      <c r="I1688" s="234">
        <v>1266</v>
      </c>
      <c r="J1688" s="138">
        <v>1037</v>
      </c>
      <c r="K1688" s="138">
        <v>571</v>
      </c>
      <c r="L1688" s="178">
        <f t="shared" si="183"/>
        <v>0.5506268081002893</v>
      </c>
      <c r="M1688" s="235">
        <v>10</v>
      </c>
      <c r="N1688" s="138">
        <v>219</v>
      </c>
      <c r="O1688" s="195">
        <f t="shared" si="184"/>
        <v>0.17298578199052134</v>
      </c>
      <c r="P1688" s="170">
        <f t="shared" si="185"/>
        <v>1266</v>
      </c>
      <c r="Q1688" s="171">
        <f t="shared" si="186"/>
        <v>1047</v>
      </c>
      <c r="R1688" s="171">
        <f t="shared" si="187"/>
        <v>219</v>
      </c>
      <c r="S1688" s="187">
        <f t="shared" si="188"/>
        <v>0.17298578199052134</v>
      </c>
      <c r="T1688" s="248"/>
    </row>
    <row r="1689" spans="1:20" x14ac:dyDescent="0.2">
      <c r="A1689" s="186" t="s">
        <v>394</v>
      </c>
      <c r="B1689" s="175" t="s">
        <v>26</v>
      </c>
      <c r="C1689" s="176" t="s">
        <v>28</v>
      </c>
      <c r="D1689" s="168">
        <v>0</v>
      </c>
      <c r="E1689" s="169">
        <v>0</v>
      </c>
      <c r="F1689" s="169">
        <v>0</v>
      </c>
      <c r="G1689" s="169">
        <v>0</v>
      </c>
      <c r="H1689" s="192" t="str">
        <f t="shared" si="182"/>
        <v/>
      </c>
      <c r="I1689" s="234">
        <v>17</v>
      </c>
      <c r="J1689" s="138">
        <v>12</v>
      </c>
      <c r="K1689" s="138">
        <v>10</v>
      </c>
      <c r="L1689" s="178">
        <f t="shared" si="183"/>
        <v>0.83333333333333337</v>
      </c>
      <c r="M1689" s="235">
        <v>0</v>
      </c>
      <c r="N1689" s="138">
        <v>5</v>
      </c>
      <c r="O1689" s="195">
        <f t="shared" si="184"/>
        <v>0.29411764705882354</v>
      </c>
      <c r="P1689" s="170">
        <f t="shared" si="185"/>
        <v>17</v>
      </c>
      <c r="Q1689" s="171">
        <f t="shared" si="186"/>
        <v>12</v>
      </c>
      <c r="R1689" s="171">
        <f t="shared" si="187"/>
        <v>5</v>
      </c>
      <c r="S1689" s="187">
        <f t="shared" si="188"/>
        <v>0.29411764705882354</v>
      </c>
      <c r="T1689" s="248"/>
    </row>
    <row r="1690" spans="1:20" x14ac:dyDescent="0.2">
      <c r="A1690" s="186" t="s">
        <v>394</v>
      </c>
      <c r="B1690" s="175" t="s">
        <v>26</v>
      </c>
      <c r="C1690" s="176" t="s">
        <v>29</v>
      </c>
      <c r="D1690" s="168">
        <v>0</v>
      </c>
      <c r="E1690" s="169">
        <v>0</v>
      </c>
      <c r="F1690" s="169">
        <v>0</v>
      </c>
      <c r="G1690" s="169">
        <v>0</v>
      </c>
      <c r="H1690" s="192" t="str">
        <f t="shared" si="182"/>
        <v/>
      </c>
      <c r="I1690" s="234">
        <v>76</v>
      </c>
      <c r="J1690" s="138">
        <v>64</v>
      </c>
      <c r="K1690" s="138">
        <v>56</v>
      </c>
      <c r="L1690" s="178">
        <f t="shared" si="183"/>
        <v>0.875</v>
      </c>
      <c r="M1690" s="235">
        <v>1</v>
      </c>
      <c r="N1690" s="138">
        <v>11</v>
      </c>
      <c r="O1690" s="195">
        <f t="shared" si="184"/>
        <v>0.14473684210526316</v>
      </c>
      <c r="P1690" s="170">
        <f t="shared" si="185"/>
        <v>76</v>
      </c>
      <c r="Q1690" s="171">
        <f t="shared" si="186"/>
        <v>65</v>
      </c>
      <c r="R1690" s="171">
        <f t="shared" si="187"/>
        <v>11</v>
      </c>
      <c r="S1690" s="187">
        <f t="shared" si="188"/>
        <v>0.14473684210526316</v>
      </c>
      <c r="T1690" s="248"/>
    </row>
    <row r="1691" spans="1:20" x14ac:dyDescent="0.2">
      <c r="A1691" s="186" t="s">
        <v>394</v>
      </c>
      <c r="B1691" s="175" t="s">
        <v>32</v>
      </c>
      <c r="C1691" s="176" t="s">
        <v>263</v>
      </c>
      <c r="D1691" s="168">
        <v>0</v>
      </c>
      <c r="E1691" s="169">
        <v>0</v>
      </c>
      <c r="F1691" s="169">
        <v>0</v>
      </c>
      <c r="G1691" s="169">
        <v>0</v>
      </c>
      <c r="H1691" s="192" t="str">
        <f t="shared" si="182"/>
        <v/>
      </c>
      <c r="I1691" s="234">
        <v>1191</v>
      </c>
      <c r="J1691" s="138">
        <v>973</v>
      </c>
      <c r="K1691" s="138">
        <v>220</v>
      </c>
      <c r="L1691" s="178">
        <f t="shared" si="183"/>
        <v>0.22610483042137719</v>
      </c>
      <c r="M1691" s="235">
        <v>0</v>
      </c>
      <c r="N1691" s="138">
        <v>218</v>
      </c>
      <c r="O1691" s="195">
        <f t="shared" si="184"/>
        <v>0.18303946263643997</v>
      </c>
      <c r="P1691" s="170">
        <f t="shared" si="185"/>
        <v>1191</v>
      </c>
      <c r="Q1691" s="171">
        <f t="shared" si="186"/>
        <v>973</v>
      </c>
      <c r="R1691" s="171">
        <f t="shared" si="187"/>
        <v>218</v>
      </c>
      <c r="S1691" s="187">
        <f t="shared" si="188"/>
        <v>0.18303946263643997</v>
      </c>
      <c r="T1691" s="248"/>
    </row>
    <row r="1692" spans="1:20" x14ac:dyDescent="0.2">
      <c r="A1692" s="186" t="s">
        <v>394</v>
      </c>
      <c r="B1692" s="175" t="s">
        <v>33</v>
      </c>
      <c r="C1692" s="176" t="s">
        <v>264</v>
      </c>
      <c r="D1692" s="168">
        <v>2</v>
      </c>
      <c r="E1692" s="169">
        <v>2</v>
      </c>
      <c r="F1692" s="169">
        <v>1</v>
      </c>
      <c r="G1692" s="169">
        <v>0</v>
      </c>
      <c r="H1692" s="192">
        <f t="shared" si="182"/>
        <v>0</v>
      </c>
      <c r="I1692" s="234">
        <v>1276</v>
      </c>
      <c r="J1692" s="138">
        <v>1244</v>
      </c>
      <c r="K1692" s="138">
        <v>1241</v>
      </c>
      <c r="L1692" s="178">
        <f t="shared" si="183"/>
        <v>0.997588424437299</v>
      </c>
      <c r="M1692" s="235">
        <v>20</v>
      </c>
      <c r="N1692" s="138">
        <v>12</v>
      </c>
      <c r="O1692" s="195">
        <f t="shared" si="184"/>
        <v>9.4043887147335428E-3</v>
      </c>
      <c r="P1692" s="170">
        <f t="shared" si="185"/>
        <v>1278</v>
      </c>
      <c r="Q1692" s="171">
        <f t="shared" si="186"/>
        <v>1266</v>
      </c>
      <c r="R1692" s="171">
        <f t="shared" si="187"/>
        <v>12</v>
      </c>
      <c r="S1692" s="187">
        <f t="shared" si="188"/>
        <v>9.3896713615023476E-3</v>
      </c>
      <c r="T1692" s="248"/>
    </row>
    <row r="1693" spans="1:20" x14ac:dyDescent="0.2">
      <c r="A1693" s="186" t="s">
        <v>394</v>
      </c>
      <c r="B1693" s="175" t="s">
        <v>33</v>
      </c>
      <c r="C1693" s="176" t="s">
        <v>34</v>
      </c>
      <c r="D1693" s="168">
        <v>0</v>
      </c>
      <c r="E1693" s="169">
        <v>0</v>
      </c>
      <c r="F1693" s="169">
        <v>0</v>
      </c>
      <c r="G1693" s="169">
        <v>0</v>
      </c>
      <c r="H1693" s="192" t="str">
        <f t="shared" si="182"/>
        <v/>
      </c>
      <c r="I1693" s="234">
        <v>3</v>
      </c>
      <c r="J1693" s="138">
        <v>3</v>
      </c>
      <c r="K1693" s="138">
        <v>3</v>
      </c>
      <c r="L1693" s="178">
        <f t="shared" si="183"/>
        <v>1</v>
      </c>
      <c r="M1693" s="235">
        <v>0</v>
      </c>
      <c r="N1693" s="138">
        <v>0</v>
      </c>
      <c r="O1693" s="195">
        <f t="shared" si="184"/>
        <v>0</v>
      </c>
      <c r="P1693" s="170">
        <f t="shared" si="185"/>
        <v>3</v>
      </c>
      <c r="Q1693" s="171">
        <f t="shared" si="186"/>
        <v>3</v>
      </c>
      <c r="R1693" s="171" t="str">
        <f t="shared" si="187"/>
        <v/>
      </c>
      <c r="S1693" s="187" t="str">
        <f t="shared" si="188"/>
        <v/>
      </c>
      <c r="T1693" s="248"/>
    </row>
    <row r="1694" spans="1:20" x14ac:dyDescent="0.2">
      <c r="A1694" s="186" t="s">
        <v>394</v>
      </c>
      <c r="B1694" s="175" t="s">
        <v>33</v>
      </c>
      <c r="C1694" s="176" t="s">
        <v>36</v>
      </c>
      <c r="D1694" s="168">
        <v>1</v>
      </c>
      <c r="E1694" s="169">
        <v>1</v>
      </c>
      <c r="F1694" s="169">
        <v>0</v>
      </c>
      <c r="G1694" s="169">
        <v>0</v>
      </c>
      <c r="H1694" s="192">
        <f t="shared" si="182"/>
        <v>0</v>
      </c>
      <c r="I1694" s="234">
        <v>2462</v>
      </c>
      <c r="J1694" s="138">
        <v>2418</v>
      </c>
      <c r="K1694" s="138">
        <v>1433</v>
      </c>
      <c r="L1694" s="178">
        <f t="shared" si="183"/>
        <v>0.59263854425144746</v>
      </c>
      <c r="M1694" s="235">
        <v>3</v>
      </c>
      <c r="N1694" s="138">
        <v>41</v>
      </c>
      <c r="O1694" s="195">
        <f t="shared" si="184"/>
        <v>1.6653127538586516E-2</v>
      </c>
      <c r="P1694" s="170">
        <f t="shared" si="185"/>
        <v>2463</v>
      </c>
      <c r="Q1694" s="171">
        <f t="shared" si="186"/>
        <v>2422</v>
      </c>
      <c r="R1694" s="171">
        <f t="shared" si="187"/>
        <v>41</v>
      </c>
      <c r="S1694" s="187">
        <f t="shared" si="188"/>
        <v>1.664636622005684E-2</v>
      </c>
      <c r="T1694" s="248"/>
    </row>
    <row r="1695" spans="1:20" ht="29" x14ac:dyDescent="0.2">
      <c r="A1695" s="186" t="s">
        <v>394</v>
      </c>
      <c r="B1695" s="175" t="s">
        <v>38</v>
      </c>
      <c r="C1695" s="176" t="s">
        <v>39</v>
      </c>
      <c r="D1695" s="168">
        <v>0</v>
      </c>
      <c r="E1695" s="169">
        <v>0</v>
      </c>
      <c r="F1695" s="169">
        <v>0</v>
      </c>
      <c r="G1695" s="169">
        <v>0</v>
      </c>
      <c r="H1695" s="192" t="str">
        <f t="shared" si="182"/>
        <v/>
      </c>
      <c r="I1695" s="234">
        <v>31</v>
      </c>
      <c r="J1695" s="138">
        <v>28</v>
      </c>
      <c r="K1695" s="138">
        <v>24</v>
      </c>
      <c r="L1695" s="178">
        <f t="shared" si="183"/>
        <v>0.8571428571428571</v>
      </c>
      <c r="M1695" s="235">
        <v>0</v>
      </c>
      <c r="N1695" s="138">
        <v>3</v>
      </c>
      <c r="O1695" s="195">
        <f t="shared" si="184"/>
        <v>9.6774193548387094E-2</v>
      </c>
      <c r="P1695" s="170">
        <f t="shared" si="185"/>
        <v>31</v>
      </c>
      <c r="Q1695" s="171">
        <f t="shared" si="186"/>
        <v>28</v>
      </c>
      <c r="R1695" s="171">
        <f t="shared" si="187"/>
        <v>3</v>
      </c>
      <c r="S1695" s="187">
        <f t="shared" si="188"/>
        <v>9.6774193548387094E-2</v>
      </c>
      <c r="T1695" s="248"/>
    </row>
    <row r="1696" spans="1:20" x14ac:dyDescent="0.2">
      <c r="A1696" s="186" t="s">
        <v>394</v>
      </c>
      <c r="B1696" s="175" t="s">
        <v>40</v>
      </c>
      <c r="C1696" s="176" t="s">
        <v>41</v>
      </c>
      <c r="D1696" s="168">
        <v>0</v>
      </c>
      <c r="E1696" s="169">
        <v>0</v>
      </c>
      <c r="F1696" s="169">
        <v>0</v>
      </c>
      <c r="G1696" s="169">
        <v>0</v>
      </c>
      <c r="H1696" s="192" t="str">
        <f t="shared" si="182"/>
        <v/>
      </c>
      <c r="I1696" s="234">
        <v>1164</v>
      </c>
      <c r="J1696" s="138">
        <v>1025</v>
      </c>
      <c r="K1696" s="138">
        <v>677</v>
      </c>
      <c r="L1696" s="178">
        <f t="shared" si="183"/>
        <v>0.66048780487804881</v>
      </c>
      <c r="M1696" s="235">
        <v>0</v>
      </c>
      <c r="N1696" s="138">
        <v>139</v>
      </c>
      <c r="O1696" s="195">
        <f t="shared" si="184"/>
        <v>0.11941580756013746</v>
      </c>
      <c r="P1696" s="170">
        <f t="shared" si="185"/>
        <v>1164</v>
      </c>
      <c r="Q1696" s="171">
        <f t="shared" si="186"/>
        <v>1025</v>
      </c>
      <c r="R1696" s="171">
        <f t="shared" si="187"/>
        <v>139</v>
      </c>
      <c r="S1696" s="187">
        <f t="shared" si="188"/>
        <v>0.11941580756013746</v>
      </c>
      <c r="T1696" s="248"/>
    </row>
    <row r="1697" spans="1:20" ht="29" x14ac:dyDescent="0.2">
      <c r="A1697" s="186" t="s">
        <v>394</v>
      </c>
      <c r="B1697" s="175" t="s">
        <v>40</v>
      </c>
      <c r="C1697" s="176" t="s">
        <v>43</v>
      </c>
      <c r="D1697" s="168">
        <v>0</v>
      </c>
      <c r="E1697" s="169">
        <v>0</v>
      </c>
      <c r="F1697" s="169">
        <v>0</v>
      </c>
      <c r="G1697" s="169">
        <v>0</v>
      </c>
      <c r="H1697" s="192" t="str">
        <f t="shared" si="182"/>
        <v/>
      </c>
      <c r="I1697" s="234">
        <v>675</v>
      </c>
      <c r="J1697" s="138">
        <v>592</v>
      </c>
      <c r="K1697" s="138">
        <v>307</v>
      </c>
      <c r="L1697" s="178">
        <f t="shared" si="183"/>
        <v>0.51858108108108103</v>
      </c>
      <c r="M1697" s="235">
        <v>0</v>
      </c>
      <c r="N1697" s="138">
        <v>83</v>
      </c>
      <c r="O1697" s="195">
        <f t="shared" si="184"/>
        <v>0.12296296296296297</v>
      </c>
      <c r="P1697" s="170">
        <f t="shared" si="185"/>
        <v>675</v>
      </c>
      <c r="Q1697" s="171">
        <f t="shared" si="186"/>
        <v>592</v>
      </c>
      <c r="R1697" s="171">
        <f t="shared" si="187"/>
        <v>83</v>
      </c>
      <c r="S1697" s="187">
        <f t="shared" si="188"/>
        <v>0.12296296296296297</v>
      </c>
      <c r="T1697" s="248"/>
    </row>
    <row r="1698" spans="1:20" x14ac:dyDescent="0.2">
      <c r="A1698" s="186" t="s">
        <v>394</v>
      </c>
      <c r="B1698" s="175" t="s">
        <v>40</v>
      </c>
      <c r="C1698" s="176" t="s">
        <v>44</v>
      </c>
      <c r="D1698" s="168">
        <v>0</v>
      </c>
      <c r="E1698" s="169">
        <v>0</v>
      </c>
      <c r="F1698" s="169">
        <v>0</v>
      </c>
      <c r="G1698" s="169">
        <v>0</v>
      </c>
      <c r="H1698" s="192" t="str">
        <f t="shared" si="182"/>
        <v/>
      </c>
      <c r="I1698" s="234">
        <v>1325</v>
      </c>
      <c r="J1698" s="138">
        <v>1285</v>
      </c>
      <c r="K1698" s="138">
        <v>774</v>
      </c>
      <c r="L1698" s="178">
        <f t="shared" si="183"/>
        <v>0.60233463035019452</v>
      </c>
      <c r="M1698" s="235">
        <v>0</v>
      </c>
      <c r="N1698" s="138">
        <v>40</v>
      </c>
      <c r="O1698" s="195">
        <f t="shared" si="184"/>
        <v>3.0188679245283019E-2</v>
      </c>
      <c r="P1698" s="170">
        <f t="shared" si="185"/>
        <v>1325</v>
      </c>
      <c r="Q1698" s="171">
        <f t="shared" si="186"/>
        <v>1285</v>
      </c>
      <c r="R1698" s="171">
        <f t="shared" si="187"/>
        <v>40</v>
      </c>
      <c r="S1698" s="187">
        <f t="shared" si="188"/>
        <v>3.0188679245283019E-2</v>
      </c>
      <c r="T1698" s="248"/>
    </row>
    <row r="1699" spans="1:20" x14ac:dyDescent="0.2">
      <c r="A1699" s="186" t="s">
        <v>394</v>
      </c>
      <c r="B1699" s="175" t="s">
        <v>45</v>
      </c>
      <c r="C1699" s="176" t="s">
        <v>46</v>
      </c>
      <c r="D1699" s="168">
        <v>0</v>
      </c>
      <c r="E1699" s="169">
        <v>0</v>
      </c>
      <c r="F1699" s="169">
        <v>0</v>
      </c>
      <c r="G1699" s="169">
        <v>0</v>
      </c>
      <c r="H1699" s="192" t="str">
        <f t="shared" si="182"/>
        <v/>
      </c>
      <c r="I1699" s="234">
        <v>19</v>
      </c>
      <c r="J1699" s="138">
        <v>18</v>
      </c>
      <c r="K1699" s="138">
        <v>8</v>
      </c>
      <c r="L1699" s="178">
        <f t="shared" si="183"/>
        <v>0.44444444444444442</v>
      </c>
      <c r="M1699" s="235">
        <v>0</v>
      </c>
      <c r="N1699" s="138">
        <v>1</v>
      </c>
      <c r="O1699" s="195">
        <f t="shared" si="184"/>
        <v>5.2631578947368418E-2</v>
      </c>
      <c r="P1699" s="170">
        <f t="shared" si="185"/>
        <v>19</v>
      </c>
      <c r="Q1699" s="171">
        <f t="shared" si="186"/>
        <v>18</v>
      </c>
      <c r="R1699" s="171">
        <f t="shared" si="187"/>
        <v>1</v>
      </c>
      <c r="S1699" s="187">
        <f t="shared" si="188"/>
        <v>5.2631578947368418E-2</v>
      </c>
      <c r="T1699" s="248"/>
    </row>
    <row r="1700" spans="1:20" ht="43" x14ac:dyDescent="0.2">
      <c r="A1700" s="186" t="s">
        <v>394</v>
      </c>
      <c r="B1700" s="175" t="s">
        <v>533</v>
      </c>
      <c r="C1700" s="176" t="s">
        <v>47</v>
      </c>
      <c r="D1700" s="168">
        <v>0</v>
      </c>
      <c r="E1700" s="169">
        <v>0</v>
      </c>
      <c r="F1700" s="169">
        <v>0</v>
      </c>
      <c r="G1700" s="169">
        <v>0</v>
      </c>
      <c r="H1700" s="192" t="str">
        <f t="shared" si="182"/>
        <v/>
      </c>
      <c r="I1700" s="234">
        <v>1120</v>
      </c>
      <c r="J1700" s="138">
        <v>641</v>
      </c>
      <c r="K1700" s="138">
        <v>249</v>
      </c>
      <c r="L1700" s="178">
        <f t="shared" si="183"/>
        <v>0.38845553822152884</v>
      </c>
      <c r="M1700" s="235">
        <v>14</v>
      </c>
      <c r="N1700" s="138">
        <v>465</v>
      </c>
      <c r="O1700" s="195">
        <f t="shared" si="184"/>
        <v>0.41517857142857145</v>
      </c>
      <c r="P1700" s="170">
        <f t="shared" si="185"/>
        <v>1120</v>
      </c>
      <c r="Q1700" s="171">
        <f t="shared" si="186"/>
        <v>655</v>
      </c>
      <c r="R1700" s="171">
        <f t="shared" si="187"/>
        <v>465</v>
      </c>
      <c r="S1700" s="187">
        <f t="shared" si="188"/>
        <v>0.41517857142857145</v>
      </c>
      <c r="T1700" s="248"/>
    </row>
    <row r="1701" spans="1:20" x14ac:dyDescent="0.2">
      <c r="A1701" s="186" t="s">
        <v>394</v>
      </c>
      <c r="B1701" s="175" t="s">
        <v>48</v>
      </c>
      <c r="C1701" s="176" t="s">
        <v>49</v>
      </c>
      <c r="D1701" s="168">
        <v>1</v>
      </c>
      <c r="E1701" s="169">
        <v>1</v>
      </c>
      <c r="F1701" s="169">
        <v>1</v>
      </c>
      <c r="G1701" s="169">
        <v>0</v>
      </c>
      <c r="H1701" s="192">
        <f t="shared" si="182"/>
        <v>0</v>
      </c>
      <c r="I1701" s="234">
        <v>34</v>
      </c>
      <c r="J1701" s="138">
        <v>33</v>
      </c>
      <c r="K1701" s="138">
        <v>22</v>
      </c>
      <c r="L1701" s="178">
        <f t="shared" si="183"/>
        <v>0.66666666666666663</v>
      </c>
      <c r="M1701" s="235">
        <v>0</v>
      </c>
      <c r="N1701" s="138">
        <v>1</v>
      </c>
      <c r="O1701" s="195">
        <f t="shared" si="184"/>
        <v>2.9411764705882353E-2</v>
      </c>
      <c r="P1701" s="170">
        <f t="shared" si="185"/>
        <v>35</v>
      </c>
      <c r="Q1701" s="171">
        <f t="shared" si="186"/>
        <v>34</v>
      </c>
      <c r="R1701" s="171">
        <f t="shared" si="187"/>
        <v>1</v>
      </c>
      <c r="S1701" s="187">
        <f t="shared" si="188"/>
        <v>2.8571428571428571E-2</v>
      </c>
      <c r="T1701" s="248"/>
    </row>
    <row r="1702" spans="1:20" x14ac:dyDescent="0.2">
      <c r="A1702" s="186" t="s">
        <v>394</v>
      </c>
      <c r="B1702" s="175" t="s">
        <v>50</v>
      </c>
      <c r="C1702" s="176" t="s">
        <v>395</v>
      </c>
      <c r="D1702" s="168">
        <v>0</v>
      </c>
      <c r="E1702" s="169">
        <v>0</v>
      </c>
      <c r="F1702" s="169">
        <v>0</v>
      </c>
      <c r="G1702" s="169">
        <v>0</v>
      </c>
      <c r="H1702" s="192" t="str">
        <f t="shared" si="182"/>
        <v/>
      </c>
      <c r="I1702" s="234">
        <v>1527</v>
      </c>
      <c r="J1702" s="138">
        <v>1156</v>
      </c>
      <c r="K1702" s="138">
        <v>610</v>
      </c>
      <c r="L1702" s="178">
        <f t="shared" si="183"/>
        <v>0.52768166089965396</v>
      </c>
      <c r="M1702" s="235">
        <v>17</v>
      </c>
      <c r="N1702" s="138">
        <v>354</v>
      </c>
      <c r="O1702" s="195">
        <f t="shared" si="184"/>
        <v>0.23182711198428291</v>
      </c>
      <c r="P1702" s="170">
        <f t="shared" si="185"/>
        <v>1527</v>
      </c>
      <c r="Q1702" s="171">
        <f t="shared" si="186"/>
        <v>1173</v>
      </c>
      <c r="R1702" s="171">
        <f t="shared" si="187"/>
        <v>354</v>
      </c>
      <c r="S1702" s="187">
        <f t="shared" si="188"/>
        <v>0.23182711198428291</v>
      </c>
      <c r="T1702" s="248"/>
    </row>
    <row r="1703" spans="1:20" x14ac:dyDescent="0.2">
      <c r="A1703" s="186" t="s">
        <v>394</v>
      </c>
      <c r="B1703" s="175" t="s">
        <v>53</v>
      </c>
      <c r="C1703" s="176" t="s">
        <v>54</v>
      </c>
      <c r="D1703" s="168">
        <v>125</v>
      </c>
      <c r="E1703" s="169">
        <v>41</v>
      </c>
      <c r="F1703" s="169">
        <v>37</v>
      </c>
      <c r="G1703" s="169">
        <v>84</v>
      </c>
      <c r="H1703" s="192">
        <f t="shared" si="182"/>
        <v>0.67200000000000004</v>
      </c>
      <c r="I1703" s="234">
        <v>1165</v>
      </c>
      <c r="J1703" s="138">
        <v>812</v>
      </c>
      <c r="K1703" s="138">
        <v>153</v>
      </c>
      <c r="L1703" s="178">
        <f t="shared" si="183"/>
        <v>0.18842364532019704</v>
      </c>
      <c r="M1703" s="235">
        <v>0</v>
      </c>
      <c r="N1703" s="138">
        <v>353</v>
      </c>
      <c r="O1703" s="195">
        <f t="shared" si="184"/>
        <v>0.30300429184549355</v>
      </c>
      <c r="P1703" s="170">
        <f t="shared" si="185"/>
        <v>1290</v>
      </c>
      <c r="Q1703" s="171">
        <f t="shared" si="186"/>
        <v>853</v>
      </c>
      <c r="R1703" s="171">
        <f t="shared" si="187"/>
        <v>437</v>
      </c>
      <c r="S1703" s="187">
        <f t="shared" si="188"/>
        <v>0.33875968992248062</v>
      </c>
      <c r="T1703" s="248"/>
    </row>
    <row r="1704" spans="1:20" ht="29" x14ac:dyDescent="0.2">
      <c r="A1704" s="186" t="s">
        <v>394</v>
      </c>
      <c r="B1704" s="175" t="s">
        <v>60</v>
      </c>
      <c r="C1704" s="176" t="s">
        <v>61</v>
      </c>
      <c r="D1704" s="168">
        <v>1</v>
      </c>
      <c r="E1704" s="169">
        <v>0</v>
      </c>
      <c r="F1704" s="169">
        <v>0</v>
      </c>
      <c r="G1704" s="169">
        <v>1</v>
      </c>
      <c r="H1704" s="192">
        <f t="shared" si="182"/>
        <v>1</v>
      </c>
      <c r="I1704" s="234">
        <v>1614</v>
      </c>
      <c r="J1704" s="138">
        <v>1348</v>
      </c>
      <c r="K1704" s="138">
        <v>262</v>
      </c>
      <c r="L1704" s="178">
        <f t="shared" si="183"/>
        <v>0.1943620178041543</v>
      </c>
      <c r="M1704" s="235">
        <v>0</v>
      </c>
      <c r="N1704" s="138">
        <v>266</v>
      </c>
      <c r="O1704" s="195">
        <f t="shared" si="184"/>
        <v>0.16480793060718713</v>
      </c>
      <c r="P1704" s="170">
        <f t="shared" si="185"/>
        <v>1615</v>
      </c>
      <c r="Q1704" s="171">
        <f t="shared" si="186"/>
        <v>1348</v>
      </c>
      <c r="R1704" s="171">
        <f t="shared" si="187"/>
        <v>267</v>
      </c>
      <c r="S1704" s="187">
        <f t="shared" si="188"/>
        <v>0.16532507739938079</v>
      </c>
      <c r="T1704" s="248"/>
    </row>
    <row r="1705" spans="1:20" x14ac:dyDescent="0.2">
      <c r="A1705" s="186" t="s">
        <v>394</v>
      </c>
      <c r="B1705" s="175" t="s">
        <v>62</v>
      </c>
      <c r="C1705" s="176" t="s">
        <v>268</v>
      </c>
      <c r="D1705" s="168">
        <v>0</v>
      </c>
      <c r="E1705" s="169">
        <v>0</v>
      </c>
      <c r="F1705" s="169">
        <v>0</v>
      </c>
      <c r="G1705" s="169">
        <v>0</v>
      </c>
      <c r="H1705" s="192" t="str">
        <f t="shared" si="182"/>
        <v/>
      </c>
      <c r="I1705" s="234">
        <v>1977</v>
      </c>
      <c r="J1705" s="138">
        <v>1762</v>
      </c>
      <c r="K1705" s="138">
        <v>1760</v>
      </c>
      <c r="L1705" s="178">
        <f t="shared" si="183"/>
        <v>0.99886492622020429</v>
      </c>
      <c r="M1705" s="235">
        <v>0</v>
      </c>
      <c r="N1705" s="138">
        <v>215</v>
      </c>
      <c r="O1705" s="195">
        <f t="shared" si="184"/>
        <v>0.10875063227111785</v>
      </c>
      <c r="P1705" s="170">
        <f t="shared" si="185"/>
        <v>1977</v>
      </c>
      <c r="Q1705" s="171">
        <f t="shared" si="186"/>
        <v>1762</v>
      </c>
      <c r="R1705" s="171">
        <f t="shared" si="187"/>
        <v>215</v>
      </c>
      <c r="S1705" s="187">
        <f t="shared" si="188"/>
        <v>0.10875063227111785</v>
      </c>
      <c r="T1705" s="248"/>
    </row>
    <row r="1706" spans="1:20" x14ac:dyDescent="0.2">
      <c r="A1706" s="186" t="s">
        <v>394</v>
      </c>
      <c r="B1706" s="175" t="s">
        <v>63</v>
      </c>
      <c r="C1706" s="176" t="s">
        <v>64</v>
      </c>
      <c r="D1706" s="168">
        <v>0</v>
      </c>
      <c r="E1706" s="169">
        <v>0</v>
      </c>
      <c r="F1706" s="169">
        <v>0</v>
      </c>
      <c r="G1706" s="169">
        <v>0</v>
      </c>
      <c r="H1706" s="192" t="str">
        <f t="shared" si="182"/>
        <v/>
      </c>
      <c r="I1706" s="234">
        <v>5439</v>
      </c>
      <c r="J1706" s="138">
        <v>4343</v>
      </c>
      <c r="K1706" s="138">
        <v>1385</v>
      </c>
      <c r="L1706" s="178">
        <f t="shared" si="183"/>
        <v>0.31890398342159798</v>
      </c>
      <c r="M1706" s="235">
        <v>89</v>
      </c>
      <c r="N1706" s="138">
        <v>1007</v>
      </c>
      <c r="O1706" s="195">
        <f t="shared" si="184"/>
        <v>0.18514432800147085</v>
      </c>
      <c r="P1706" s="170">
        <f t="shared" si="185"/>
        <v>5439</v>
      </c>
      <c r="Q1706" s="171">
        <f t="shared" si="186"/>
        <v>4432</v>
      </c>
      <c r="R1706" s="171">
        <f t="shared" si="187"/>
        <v>1007</v>
      </c>
      <c r="S1706" s="187">
        <f t="shared" si="188"/>
        <v>0.18514432800147085</v>
      </c>
      <c r="T1706" s="248"/>
    </row>
    <row r="1707" spans="1:20" x14ac:dyDescent="0.2">
      <c r="A1707" s="186" t="s">
        <v>394</v>
      </c>
      <c r="B1707" s="175" t="s">
        <v>67</v>
      </c>
      <c r="C1707" s="176" t="s">
        <v>68</v>
      </c>
      <c r="D1707" s="168">
        <v>0</v>
      </c>
      <c r="E1707" s="169">
        <v>0</v>
      </c>
      <c r="F1707" s="169">
        <v>0</v>
      </c>
      <c r="G1707" s="169">
        <v>0</v>
      </c>
      <c r="H1707" s="192" t="str">
        <f t="shared" si="182"/>
        <v/>
      </c>
      <c r="I1707" s="234">
        <v>891</v>
      </c>
      <c r="J1707" s="138">
        <v>761</v>
      </c>
      <c r="K1707" s="138">
        <v>140</v>
      </c>
      <c r="L1707" s="178">
        <f t="shared" si="183"/>
        <v>0.18396846254927726</v>
      </c>
      <c r="M1707" s="235">
        <v>39</v>
      </c>
      <c r="N1707" s="138">
        <v>91</v>
      </c>
      <c r="O1707" s="195">
        <f t="shared" si="184"/>
        <v>0.10213243546576879</v>
      </c>
      <c r="P1707" s="170">
        <f t="shared" si="185"/>
        <v>891</v>
      </c>
      <c r="Q1707" s="171">
        <f t="shared" si="186"/>
        <v>800</v>
      </c>
      <c r="R1707" s="171">
        <f t="shared" si="187"/>
        <v>91</v>
      </c>
      <c r="S1707" s="187">
        <f t="shared" si="188"/>
        <v>0.10213243546576879</v>
      </c>
      <c r="T1707" s="248"/>
    </row>
    <row r="1708" spans="1:20" x14ac:dyDescent="0.2">
      <c r="A1708" s="186" t="s">
        <v>394</v>
      </c>
      <c r="B1708" s="175" t="s">
        <v>72</v>
      </c>
      <c r="C1708" s="176" t="s">
        <v>244</v>
      </c>
      <c r="D1708" s="168">
        <v>0</v>
      </c>
      <c r="E1708" s="169">
        <v>0</v>
      </c>
      <c r="F1708" s="169">
        <v>0</v>
      </c>
      <c r="G1708" s="169">
        <v>0</v>
      </c>
      <c r="H1708" s="192" t="str">
        <f t="shared" si="182"/>
        <v/>
      </c>
      <c r="I1708" s="234">
        <v>11</v>
      </c>
      <c r="J1708" s="138">
        <v>10</v>
      </c>
      <c r="K1708" s="138">
        <v>10</v>
      </c>
      <c r="L1708" s="178">
        <f t="shared" si="183"/>
        <v>1</v>
      </c>
      <c r="M1708" s="235">
        <v>1</v>
      </c>
      <c r="N1708" s="138">
        <v>0</v>
      </c>
      <c r="O1708" s="195">
        <f t="shared" si="184"/>
        <v>0</v>
      </c>
      <c r="P1708" s="170">
        <f t="shared" si="185"/>
        <v>11</v>
      </c>
      <c r="Q1708" s="171">
        <f t="shared" si="186"/>
        <v>11</v>
      </c>
      <c r="R1708" s="171" t="str">
        <f t="shared" si="187"/>
        <v/>
      </c>
      <c r="S1708" s="187" t="str">
        <f t="shared" si="188"/>
        <v/>
      </c>
      <c r="T1708" s="248"/>
    </row>
    <row r="1709" spans="1:20" x14ac:dyDescent="0.2">
      <c r="A1709" s="186" t="s">
        <v>394</v>
      </c>
      <c r="B1709" s="175" t="s">
        <v>74</v>
      </c>
      <c r="C1709" s="176" t="s">
        <v>75</v>
      </c>
      <c r="D1709" s="168">
        <v>0</v>
      </c>
      <c r="E1709" s="169">
        <v>0</v>
      </c>
      <c r="F1709" s="169">
        <v>0</v>
      </c>
      <c r="G1709" s="169">
        <v>0</v>
      </c>
      <c r="H1709" s="192" t="str">
        <f t="shared" si="182"/>
        <v/>
      </c>
      <c r="I1709" s="234">
        <v>298</v>
      </c>
      <c r="J1709" s="138">
        <v>265</v>
      </c>
      <c r="K1709" s="138">
        <v>184</v>
      </c>
      <c r="L1709" s="178">
        <f t="shared" si="183"/>
        <v>0.69433962264150939</v>
      </c>
      <c r="M1709" s="235">
        <v>8</v>
      </c>
      <c r="N1709" s="138">
        <v>25</v>
      </c>
      <c r="O1709" s="195">
        <f t="shared" si="184"/>
        <v>8.3892617449664433E-2</v>
      </c>
      <c r="P1709" s="170">
        <f t="shared" si="185"/>
        <v>298</v>
      </c>
      <c r="Q1709" s="171">
        <f t="shared" si="186"/>
        <v>273</v>
      </c>
      <c r="R1709" s="171">
        <f t="shared" si="187"/>
        <v>25</v>
      </c>
      <c r="S1709" s="187">
        <f t="shared" si="188"/>
        <v>8.3892617449664433E-2</v>
      </c>
      <c r="T1709" s="248"/>
    </row>
    <row r="1710" spans="1:20" x14ac:dyDescent="0.2">
      <c r="A1710" s="186" t="s">
        <v>394</v>
      </c>
      <c r="B1710" s="175" t="s">
        <v>76</v>
      </c>
      <c r="C1710" s="176" t="s">
        <v>77</v>
      </c>
      <c r="D1710" s="168">
        <v>0</v>
      </c>
      <c r="E1710" s="169">
        <v>0</v>
      </c>
      <c r="F1710" s="169">
        <v>0</v>
      </c>
      <c r="G1710" s="169">
        <v>0</v>
      </c>
      <c r="H1710" s="192" t="str">
        <f t="shared" si="182"/>
        <v/>
      </c>
      <c r="I1710" s="234">
        <v>1</v>
      </c>
      <c r="J1710" s="138">
        <v>1</v>
      </c>
      <c r="K1710" s="138">
        <v>1</v>
      </c>
      <c r="L1710" s="178">
        <f t="shared" si="183"/>
        <v>1</v>
      </c>
      <c r="M1710" s="235">
        <v>0</v>
      </c>
      <c r="N1710" s="138">
        <v>0</v>
      </c>
      <c r="O1710" s="195">
        <f t="shared" si="184"/>
        <v>0</v>
      </c>
      <c r="P1710" s="170">
        <f t="shared" si="185"/>
        <v>1</v>
      </c>
      <c r="Q1710" s="171">
        <f t="shared" si="186"/>
        <v>1</v>
      </c>
      <c r="R1710" s="171" t="str">
        <f t="shared" si="187"/>
        <v/>
      </c>
      <c r="S1710" s="187" t="str">
        <f t="shared" si="188"/>
        <v/>
      </c>
      <c r="T1710" s="248"/>
    </row>
    <row r="1711" spans="1:20" x14ac:dyDescent="0.2">
      <c r="A1711" s="186" t="s">
        <v>394</v>
      </c>
      <c r="B1711" s="175" t="s">
        <v>76</v>
      </c>
      <c r="C1711" s="176" t="s">
        <v>275</v>
      </c>
      <c r="D1711" s="168">
        <v>0</v>
      </c>
      <c r="E1711" s="169">
        <v>0</v>
      </c>
      <c r="F1711" s="169">
        <v>0</v>
      </c>
      <c r="G1711" s="169">
        <v>0</v>
      </c>
      <c r="H1711" s="192" t="str">
        <f t="shared" si="182"/>
        <v/>
      </c>
      <c r="I1711" s="234">
        <v>6</v>
      </c>
      <c r="J1711" s="138">
        <v>6</v>
      </c>
      <c r="K1711" s="138">
        <v>4</v>
      </c>
      <c r="L1711" s="178">
        <f t="shared" si="183"/>
        <v>0.66666666666666663</v>
      </c>
      <c r="M1711" s="235">
        <v>0</v>
      </c>
      <c r="N1711" s="138">
        <v>0</v>
      </c>
      <c r="O1711" s="195">
        <f t="shared" si="184"/>
        <v>0</v>
      </c>
      <c r="P1711" s="170">
        <f t="shared" si="185"/>
        <v>6</v>
      </c>
      <c r="Q1711" s="171">
        <f t="shared" si="186"/>
        <v>6</v>
      </c>
      <c r="R1711" s="171" t="str">
        <f t="shared" si="187"/>
        <v/>
      </c>
      <c r="S1711" s="187" t="str">
        <f t="shared" si="188"/>
        <v/>
      </c>
      <c r="T1711" s="248"/>
    </row>
    <row r="1712" spans="1:20" x14ac:dyDescent="0.2">
      <c r="A1712" s="186" t="s">
        <v>394</v>
      </c>
      <c r="B1712" s="175" t="s">
        <v>76</v>
      </c>
      <c r="C1712" s="176" t="s">
        <v>277</v>
      </c>
      <c r="D1712" s="168">
        <v>0</v>
      </c>
      <c r="E1712" s="169">
        <v>0</v>
      </c>
      <c r="F1712" s="169">
        <v>0</v>
      </c>
      <c r="G1712" s="169">
        <v>0</v>
      </c>
      <c r="H1712" s="192" t="str">
        <f t="shared" si="182"/>
        <v/>
      </c>
      <c r="I1712" s="234">
        <v>1</v>
      </c>
      <c r="J1712" s="138">
        <v>1</v>
      </c>
      <c r="K1712" s="138">
        <v>1</v>
      </c>
      <c r="L1712" s="178">
        <f t="shared" si="183"/>
        <v>1</v>
      </c>
      <c r="M1712" s="235">
        <v>0</v>
      </c>
      <c r="N1712" s="138">
        <v>0</v>
      </c>
      <c r="O1712" s="195">
        <f t="shared" si="184"/>
        <v>0</v>
      </c>
      <c r="P1712" s="170">
        <f t="shared" si="185"/>
        <v>1</v>
      </c>
      <c r="Q1712" s="171">
        <f t="shared" si="186"/>
        <v>1</v>
      </c>
      <c r="R1712" s="171" t="str">
        <f t="shared" si="187"/>
        <v/>
      </c>
      <c r="S1712" s="187" t="str">
        <f t="shared" si="188"/>
        <v/>
      </c>
      <c r="T1712" s="248"/>
    </row>
    <row r="1713" spans="1:20" x14ac:dyDescent="0.2">
      <c r="A1713" s="186" t="s">
        <v>394</v>
      </c>
      <c r="B1713" s="175" t="s">
        <v>76</v>
      </c>
      <c r="C1713" s="176" t="s">
        <v>396</v>
      </c>
      <c r="D1713" s="168">
        <v>0</v>
      </c>
      <c r="E1713" s="169">
        <v>0</v>
      </c>
      <c r="F1713" s="169">
        <v>0</v>
      </c>
      <c r="G1713" s="169">
        <v>0</v>
      </c>
      <c r="H1713" s="192" t="str">
        <f t="shared" si="182"/>
        <v/>
      </c>
      <c r="I1713" s="234">
        <v>7</v>
      </c>
      <c r="J1713" s="138">
        <v>7</v>
      </c>
      <c r="K1713" s="138">
        <v>7</v>
      </c>
      <c r="L1713" s="178">
        <f t="shared" si="183"/>
        <v>1</v>
      </c>
      <c r="M1713" s="235">
        <v>0</v>
      </c>
      <c r="N1713" s="138">
        <v>0</v>
      </c>
      <c r="O1713" s="195">
        <f t="shared" si="184"/>
        <v>0</v>
      </c>
      <c r="P1713" s="170">
        <f t="shared" si="185"/>
        <v>7</v>
      </c>
      <c r="Q1713" s="171">
        <f t="shared" si="186"/>
        <v>7</v>
      </c>
      <c r="R1713" s="171" t="str">
        <f t="shared" si="187"/>
        <v/>
      </c>
      <c r="S1713" s="187" t="str">
        <f t="shared" si="188"/>
        <v/>
      </c>
      <c r="T1713" s="248"/>
    </row>
    <row r="1714" spans="1:20" x14ac:dyDescent="0.2">
      <c r="A1714" s="186" t="s">
        <v>394</v>
      </c>
      <c r="B1714" s="175" t="s">
        <v>79</v>
      </c>
      <c r="C1714" s="176" t="s">
        <v>80</v>
      </c>
      <c r="D1714" s="168">
        <v>161</v>
      </c>
      <c r="E1714" s="169">
        <v>158</v>
      </c>
      <c r="F1714" s="169">
        <v>111</v>
      </c>
      <c r="G1714" s="169">
        <v>3</v>
      </c>
      <c r="H1714" s="192">
        <f t="shared" si="182"/>
        <v>1.8633540372670808E-2</v>
      </c>
      <c r="I1714" s="234">
        <v>4077</v>
      </c>
      <c r="J1714" s="138">
        <v>2182</v>
      </c>
      <c r="K1714" s="138">
        <v>615</v>
      </c>
      <c r="L1714" s="178">
        <f t="shared" si="183"/>
        <v>0.28185151237396883</v>
      </c>
      <c r="M1714" s="235">
        <v>0</v>
      </c>
      <c r="N1714" s="138">
        <v>1895</v>
      </c>
      <c r="O1714" s="195">
        <f t="shared" si="184"/>
        <v>0.46480255089526612</v>
      </c>
      <c r="P1714" s="170">
        <f t="shared" si="185"/>
        <v>4238</v>
      </c>
      <c r="Q1714" s="171">
        <f t="shared" si="186"/>
        <v>2340</v>
      </c>
      <c r="R1714" s="171">
        <f t="shared" si="187"/>
        <v>1898</v>
      </c>
      <c r="S1714" s="187">
        <f t="shared" si="188"/>
        <v>0.44785276073619634</v>
      </c>
      <c r="T1714" s="248"/>
    </row>
    <row r="1715" spans="1:20" x14ac:dyDescent="0.2">
      <c r="A1715" s="186" t="s">
        <v>394</v>
      </c>
      <c r="B1715" s="175" t="s">
        <v>530</v>
      </c>
      <c r="C1715" s="176" t="s">
        <v>87</v>
      </c>
      <c r="D1715" s="168">
        <v>1</v>
      </c>
      <c r="E1715" s="169">
        <v>0</v>
      </c>
      <c r="F1715" s="169">
        <v>0</v>
      </c>
      <c r="G1715" s="169">
        <v>1</v>
      </c>
      <c r="H1715" s="192">
        <f t="shared" si="182"/>
        <v>1</v>
      </c>
      <c r="I1715" s="234">
        <v>531</v>
      </c>
      <c r="J1715" s="138">
        <v>512</v>
      </c>
      <c r="K1715" s="138">
        <v>203</v>
      </c>
      <c r="L1715" s="178">
        <f t="shared" si="183"/>
        <v>0.396484375</v>
      </c>
      <c r="M1715" s="235">
        <v>0</v>
      </c>
      <c r="N1715" s="138">
        <v>19</v>
      </c>
      <c r="O1715" s="195">
        <f t="shared" si="184"/>
        <v>3.5781544256120526E-2</v>
      </c>
      <c r="P1715" s="170">
        <f t="shared" si="185"/>
        <v>532</v>
      </c>
      <c r="Q1715" s="171">
        <f t="shared" si="186"/>
        <v>512</v>
      </c>
      <c r="R1715" s="171">
        <f t="shared" si="187"/>
        <v>20</v>
      </c>
      <c r="S1715" s="187">
        <f t="shared" si="188"/>
        <v>3.7593984962406013E-2</v>
      </c>
      <c r="T1715" s="248"/>
    </row>
    <row r="1716" spans="1:20" x14ac:dyDescent="0.2">
      <c r="A1716" s="186" t="s">
        <v>394</v>
      </c>
      <c r="B1716" s="175" t="s">
        <v>90</v>
      </c>
      <c r="C1716" s="176" t="s">
        <v>91</v>
      </c>
      <c r="D1716" s="168">
        <v>0</v>
      </c>
      <c r="E1716" s="169">
        <v>0</v>
      </c>
      <c r="F1716" s="169">
        <v>0</v>
      </c>
      <c r="G1716" s="169">
        <v>0</v>
      </c>
      <c r="H1716" s="192" t="str">
        <f t="shared" si="182"/>
        <v/>
      </c>
      <c r="I1716" s="234">
        <v>106025</v>
      </c>
      <c r="J1716" s="138">
        <v>91989</v>
      </c>
      <c r="K1716" s="138">
        <v>77269</v>
      </c>
      <c r="L1716" s="178">
        <f t="shared" si="183"/>
        <v>0.83998086727760923</v>
      </c>
      <c r="M1716" s="235">
        <v>52</v>
      </c>
      <c r="N1716" s="138">
        <v>13984</v>
      </c>
      <c r="O1716" s="195">
        <f t="shared" si="184"/>
        <v>0.13189342136288612</v>
      </c>
      <c r="P1716" s="170">
        <f t="shared" si="185"/>
        <v>106025</v>
      </c>
      <c r="Q1716" s="171">
        <f t="shared" si="186"/>
        <v>92041</v>
      </c>
      <c r="R1716" s="171">
        <f t="shared" si="187"/>
        <v>13984</v>
      </c>
      <c r="S1716" s="187">
        <f t="shared" si="188"/>
        <v>0.13189342136288612</v>
      </c>
      <c r="T1716" s="248"/>
    </row>
    <row r="1717" spans="1:20" x14ac:dyDescent="0.2">
      <c r="A1717" s="186" t="s">
        <v>394</v>
      </c>
      <c r="B1717" s="175" t="s">
        <v>96</v>
      </c>
      <c r="C1717" s="176" t="s">
        <v>97</v>
      </c>
      <c r="D1717" s="168">
        <v>0</v>
      </c>
      <c r="E1717" s="169">
        <v>0</v>
      </c>
      <c r="F1717" s="169">
        <v>0</v>
      </c>
      <c r="G1717" s="169">
        <v>0</v>
      </c>
      <c r="H1717" s="192" t="str">
        <f t="shared" si="182"/>
        <v/>
      </c>
      <c r="I1717" s="234">
        <v>18792</v>
      </c>
      <c r="J1717" s="138">
        <v>17643</v>
      </c>
      <c r="K1717" s="138">
        <v>2763</v>
      </c>
      <c r="L1717" s="178">
        <f t="shared" si="183"/>
        <v>0.15660601938445842</v>
      </c>
      <c r="M1717" s="235">
        <v>672</v>
      </c>
      <c r="N1717" s="138">
        <v>477</v>
      </c>
      <c r="O1717" s="195">
        <f t="shared" si="184"/>
        <v>2.5383141762452106E-2</v>
      </c>
      <c r="P1717" s="170">
        <f t="shared" si="185"/>
        <v>18792</v>
      </c>
      <c r="Q1717" s="171">
        <f t="shared" si="186"/>
        <v>18315</v>
      </c>
      <c r="R1717" s="171">
        <f t="shared" si="187"/>
        <v>477</v>
      </c>
      <c r="S1717" s="187">
        <f t="shared" si="188"/>
        <v>2.5383141762452106E-2</v>
      </c>
      <c r="T1717" s="248"/>
    </row>
    <row r="1718" spans="1:20" x14ac:dyDescent="0.2">
      <c r="A1718" s="186" t="s">
        <v>394</v>
      </c>
      <c r="B1718" s="175" t="s">
        <v>532</v>
      </c>
      <c r="C1718" s="176" t="s">
        <v>98</v>
      </c>
      <c r="D1718" s="168">
        <v>0</v>
      </c>
      <c r="E1718" s="169">
        <v>0</v>
      </c>
      <c r="F1718" s="169">
        <v>0</v>
      </c>
      <c r="G1718" s="169">
        <v>0</v>
      </c>
      <c r="H1718" s="192" t="str">
        <f t="shared" si="182"/>
        <v/>
      </c>
      <c r="I1718" s="234">
        <v>9075</v>
      </c>
      <c r="J1718" s="138">
        <v>7054</v>
      </c>
      <c r="K1718" s="138">
        <v>1655</v>
      </c>
      <c r="L1718" s="178">
        <f t="shared" si="183"/>
        <v>0.2346186560816558</v>
      </c>
      <c r="M1718" s="235">
        <v>149</v>
      </c>
      <c r="N1718" s="138">
        <v>1872</v>
      </c>
      <c r="O1718" s="195">
        <f t="shared" si="184"/>
        <v>0.20628099173553718</v>
      </c>
      <c r="P1718" s="170">
        <f t="shared" si="185"/>
        <v>9075</v>
      </c>
      <c r="Q1718" s="171">
        <f t="shared" si="186"/>
        <v>7203</v>
      </c>
      <c r="R1718" s="171">
        <f t="shared" si="187"/>
        <v>1872</v>
      </c>
      <c r="S1718" s="187">
        <f t="shared" si="188"/>
        <v>0.20628099173553718</v>
      </c>
      <c r="T1718" s="248"/>
    </row>
    <row r="1719" spans="1:20" x14ac:dyDescent="0.2">
      <c r="A1719" s="186" t="s">
        <v>394</v>
      </c>
      <c r="B1719" s="175" t="s">
        <v>103</v>
      </c>
      <c r="C1719" s="176" t="s">
        <v>104</v>
      </c>
      <c r="D1719" s="168">
        <v>0</v>
      </c>
      <c r="E1719" s="169">
        <v>0</v>
      </c>
      <c r="F1719" s="169">
        <v>0</v>
      </c>
      <c r="G1719" s="169">
        <v>0</v>
      </c>
      <c r="H1719" s="192" t="str">
        <f t="shared" si="182"/>
        <v/>
      </c>
      <c r="I1719" s="234">
        <v>286</v>
      </c>
      <c r="J1719" s="138">
        <v>265</v>
      </c>
      <c r="K1719" s="138">
        <v>252</v>
      </c>
      <c r="L1719" s="178">
        <f t="shared" si="183"/>
        <v>0.95094339622641511</v>
      </c>
      <c r="M1719" s="235">
        <v>0</v>
      </c>
      <c r="N1719" s="138">
        <v>21</v>
      </c>
      <c r="O1719" s="195">
        <f t="shared" si="184"/>
        <v>7.3426573426573424E-2</v>
      </c>
      <c r="P1719" s="170">
        <f t="shared" si="185"/>
        <v>286</v>
      </c>
      <c r="Q1719" s="171">
        <f t="shared" si="186"/>
        <v>265</v>
      </c>
      <c r="R1719" s="171">
        <f t="shared" si="187"/>
        <v>21</v>
      </c>
      <c r="S1719" s="187">
        <f t="shared" si="188"/>
        <v>7.3426573426573424E-2</v>
      </c>
      <c r="T1719" s="248"/>
    </row>
    <row r="1720" spans="1:20" x14ac:dyDescent="0.2">
      <c r="A1720" s="186" t="s">
        <v>394</v>
      </c>
      <c r="B1720" s="175" t="s">
        <v>105</v>
      </c>
      <c r="C1720" s="176" t="s">
        <v>106</v>
      </c>
      <c r="D1720" s="168">
        <v>0</v>
      </c>
      <c r="E1720" s="169">
        <v>0</v>
      </c>
      <c r="F1720" s="169">
        <v>0</v>
      </c>
      <c r="G1720" s="169">
        <v>0</v>
      </c>
      <c r="H1720" s="192" t="str">
        <f t="shared" si="182"/>
        <v/>
      </c>
      <c r="I1720" s="234">
        <v>2</v>
      </c>
      <c r="J1720" s="138">
        <v>0</v>
      </c>
      <c r="K1720" s="138">
        <v>0</v>
      </c>
      <c r="L1720" s="178" t="str">
        <f t="shared" si="183"/>
        <v/>
      </c>
      <c r="M1720" s="235">
        <v>2</v>
      </c>
      <c r="N1720" s="138">
        <v>0</v>
      </c>
      <c r="O1720" s="195">
        <f t="shared" si="184"/>
        <v>0</v>
      </c>
      <c r="P1720" s="170">
        <f t="shared" si="185"/>
        <v>2</v>
      </c>
      <c r="Q1720" s="171">
        <f t="shared" si="186"/>
        <v>2</v>
      </c>
      <c r="R1720" s="171" t="str">
        <f t="shared" si="187"/>
        <v/>
      </c>
      <c r="S1720" s="187" t="str">
        <f t="shared" si="188"/>
        <v/>
      </c>
      <c r="T1720" s="248"/>
    </row>
    <row r="1721" spans="1:20" x14ac:dyDescent="0.2">
      <c r="A1721" s="186" t="s">
        <v>394</v>
      </c>
      <c r="B1721" s="175" t="s">
        <v>105</v>
      </c>
      <c r="C1721" s="176" t="s">
        <v>284</v>
      </c>
      <c r="D1721" s="168">
        <v>0</v>
      </c>
      <c r="E1721" s="169">
        <v>0</v>
      </c>
      <c r="F1721" s="169">
        <v>0</v>
      </c>
      <c r="G1721" s="169">
        <v>0</v>
      </c>
      <c r="H1721" s="192" t="str">
        <f t="shared" si="182"/>
        <v/>
      </c>
      <c r="I1721" s="234">
        <v>16</v>
      </c>
      <c r="J1721" s="138">
        <v>1</v>
      </c>
      <c r="K1721" s="138">
        <v>1</v>
      </c>
      <c r="L1721" s="178">
        <f t="shared" si="183"/>
        <v>1</v>
      </c>
      <c r="M1721" s="235">
        <v>15</v>
      </c>
      <c r="N1721" s="138">
        <v>0</v>
      </c>
      <c r="O1721" s="195">
        <f t="shared" si="184"/>
        <v>0</v>
      </c>
      <c r="P1721" s="170">
        <f t="shared" si="185"/>
        <v>16</v>
      </c>
      <c r="Q1721" s="171">
        <f t="shared" si="186"/>
        <v>16</v>
      </c>
      <c r="R1721" s="171" t="str">
        <f t="shared" si="187"/>
        <v/>
      </c>
      <c r="S1721" s="187" t="str">
        <f t="shared" si="188"/>
        <v/>
      </c>
      <c r="T1721" s="248"/>
    </row>
    <row r="1722" spans="1:20" x14ac:dyDescent="0.2">
      <c r="A1722" s="186" t="s">
        <v>394</v>
      </c>
      <c r="B1722" s="175" t="s">
        <v>108</v>
      </c>
      <c r="C1722" s="176" t="s">
        <v>109</v>
      </c>
      <c r="D1722" s="168">
        <v>1</v>
      </c>
      <c r="E1722" s="169">
        <v>1</v>
      </c>
      <c r="F1722" s="169">
        <v>1</v>
      </c>
      <c r="G1722" s="169">
        <v>0</v>
      </c>
      <c r="H1722" s="192">
        <f t="shared" si="182"/>
        <v>0</v>
      </c>
      <c r="I1722" s="234">
        <v>613</v>
      </c>
      <c r="J1722" s="138">
        <v>524</v>
      </c>
      <c r="K1722" s="138">
        <v>403</v>
      </c>
      <c r="L1722" s="178">
        <f t="shared" si="183"/>
        <v>0.76908396946564883</v>
      </c>
      <c r="M1722" s="235">
        <v>2</v>
      </c>
      <c r="N1722" s="138">
        <v>87</v>
      </c>
      <c r="O1722" s="195">
        <f t="shared" si="184"/>
        <v>0.14192495921696574</v>
      </c>
      <c r="P1722" s="170">
        <f t="shared" si="185"/>
        <v>614</v>
      </c>
      <c r="Q1722" s="171">
        <f t="shared" si="186"/>
        <v>527</v>
      </c>
      <c r="R1722" s="171">
        <f t="shared" si="187"/>
        <v>87</v>
      </c>
      <c r="S1722" s="187">
        <f t="shared" si="188"/>
        <v>0.14169381107491857</v>
      </c>
      <c r="T1722" s="248"/>
    </row>
    <row r="1723" spans="1:20" x14ac:dyDescent="0.2">
      <c r="A1723" s="186" t="s">
        <v>394</v>
      </c>
      <c r="B1723" s="175" t="s">
        <v>110</v>
      </c>
      <c r="C1723" s="176" t="s">
        <v>111</v>
      </c>
      <c r="D1723" s="168">
        <v>0</v>
      </c>
      <c r="E1723" s="169">
        <v>0</v>
      </c>
      <c r="F1723" s="169">
        <v>0</v>
      </c>
      <c r="G1723" s="169">
        <v>0</v>
      </c>
      <c r="H1723" s="192" t="str">
        <f t="shared" si="182"/>
        <v/>
      </c>
      <c r="I1723" s="234">
        <v>2498</v>
      </c>
      <c r="J1723" s="138">
        <v>2281</v>
      </c>
      <c r="K1723" s="138">
        <v>1327</v>
      </c>
      <c r="L1723" s="178">
        <f t="shared" si="183"/>
        <v>0.5817623849188952</v>
      </c>
      <c r="M1723" s="235">
        <v>69</v>
      </c>
      <c r="N1723" s="138">
        <v>148</v>
      </c>
      <c r="O1723" s="195">
        <f t="shared" si="184"/>
        <v>5.9247397918334666E-2</v>
      </c>
      <c r="P1723" s="170">
        <f t="shared" si="185"/>
        <v>2498</v>
      </c>
      <c r="Q1723" s="171">
        <f t="shared" si="186"/>
        <v>2350</v>
      </c>
      <c r="R1723" s="171">
        <f t="shared" si="187"/>
        <v>148</v>
      </c>
      <c r="S1723" s="187">
        <f t="shared" si="188"/>
        <v>5.9247397918334666E-2</v>
      </c>
      <c r="T1723" s="248"/>
    </row>
    <row r="1724" spans="1:20" x14ac:dyDescent="0.2">
      <c r="A1724" s="186" t="s">
        <v>394</v>
      </c>
      <c r="B1724" s="175" t="s">
        <v>112</v>
      </c>
      <c r="C1724" s="176" t="s">
        <v>549</v>
      </c>
      <c r="D1724" s="168">
        <v>0</v>
      </c>
      <c r="E1724" s="169">
        <v>0</v>
      </c>
      <c r="F1724" s="169">
        <v>0</v>
      </c>
      <c r="G1724" s="169">
        <v>0</v>
      </c>
      <c r="H1724" s="192" t="str">
        <f t="shared" si="182"/>
        <v/>
      </c>
      <c r="I1724" s="234">
        <v>3021</v>
      </c>
      <c r="J1724" s="138">
        <v>2833</v>
      </c>
      <c r="K1724" s="138">
        <v>1374</v>
      </c>
      <c r="L1724" s="178">
        <f t="shared" si="183"/>
        <v>0.48499823508648077</v>
      </c>
      <c r="M1724" s="235">
        <v>4</v>
      </c>
      <c r="N1724" s="138">
        <v>184</v>
      </c>
      <c r="O1724" s="195">
        <f t="shared" si="184"/>
        <v>6.0906984442237667E-2</v>
      </c>
      <c r="P1724" s="170">
        <f t="shared" si="185"/>
        <v>3021</v>
      </c>
      <c r="Q1724" s="171">
        <f t="shared" si="186"/>
        <v>2837</v>
      </c>
      <c r="R1724" s="171">
        <f t="shared" si="187"/>
        <v>184</v>
      </c>
      <c r="S1724" s="187">
        <f t="shared" si="188"/>
        <v>6.0906984442237667E-2</v>
      </c>
      <c r="T1724" s="248"/>
    </row>
    <row r="1725" spans="1:20" x14ac:dyDescent="0.2">
      <c r="A1725" s="186" t="s">
        <v>394</v>
      </c>
      <c r="B1725" s="175" t="s">
        <v>114</v>
      </c>
      <c r="C1725" s="176" t="s">
        <v>115</v>
      </c>
      <c r="D1725" s="168">
        <v>0</v>
      </c>
      <c r="E1725" s="169">
        <v>0</v>
      </c>
      <c r="F1725" s="169">
        <v>0</v>
      </c>
      <c r="G1725" s="169">
        <v>0</v>
      </c>
      <c r="H1725" s="192" t="str">
        <f t="shared" si="182"/>
        <v/>
      </c>
      <c r="I1725" s="234">
        <v>3394</v>
      </c>
      <c r="J1725" s="138">
        <v>3020</v>
      </c>
      <c r="K1725" s="138">
        <v>1883</v>
      </c>
      <c r="L1725" s="178">
        <f t="shared" si="183"/>
        <v>0.62350993377483444</v>
      </c>
      <c r="M1725" s="235">
        <v>81</v>
      </c>
      <c r="N1725" s="138">
        <v>293</v>
      </c>
      <c r="O1725" s="195">
        <f t="shared" si="184"/>
        <v>8.6328815556865057E-2</v>
      </c>
      <c r="P1725" s="170">
        <f t="shared" si="185"/>
        <v>3394</v>
      </c>
      <c r="Q1725" s="171">
        <f t="shared" si="186"/>
        <v>3101</v>
      </c>
      <c r="R1725" s="171">
        <f t="shared" si="187"/>
        <v>293</v>
      </c>
      <c r="S1725" s="187">
        <f t="shared" si="188"/>
        <v>8.6328815556865057E-2</v>
      </c>
      <c r="T1725" s="248"/>
    </row>
    <row r="1726" spans="1:20" x14ac:dyDescent="0.2">
      <c r="A1726" s="186" t="s">
        <v>394</v>
      </c>
      <c r="B1726" s="175" t="s">
        <v>117</v>
      </c>
      <c r="C1726" s="176" t="s">
        <v>118</v>
      </c>
      <c r="D1726" s="168">
        <v>0</v>
      </c>
      <c r="E1726" s="169">
        <v>0</v>
      </c>
      <c r="F1726" s="169">
        <v>0</v>
      </c>
      <c r="G1726" s="169">
        <v>0</v>
      </c>
      <c r="H1726" s="192" t="str">
        <f t="shared" si="182"/>
        <v/>
      </c>
      <c r="I1726" s="234">
        <v>44453</v>
      </c>
      <c r="J1726" s="138">
        <v>606</v>
      </c>
      <c r="K1726" s="138">
        <v>606</v>
      </c>
      <c r="L1726" s="178">
        <f t="shared" si="183"/>
        <v>1</v>
      </c>
      <c r="M1726" s="235">
        <v>38430</v>
      </c>
      <c r="N1726" s="138">
        <v>5417</v>
      </c>
      <c r="O1726" s="195">
        <f t="shared" si="184"/>
        <v>0.12185904213438913</v>
      </c>
      <c r="P1726" s="170">
        <f t="shared" si="185"/>
        <v>44453</v>
      </c>
      <c r="Q1726" s="171">
        <f t="shared" si="186"/>
        <v>39036</v>
      </c>
      <c r="R1726" s="171">
        <f t="shared" si="187"/>
        <v>5417</v>
      </c>
      <c r="S1726" s="187">
        <f t="shared" si="188"/>
        <v>0.12185904213438913</v>
      </c>
      <c r="T1726" s="248"/>
    </row>
    <row r="1727" spans="1:20" x14ac:dyDescent="0.2">
      <c r="A1727" s="186" t="s">
        <v>394</v>
      </c>
      <c r="B1727" s="175" t="s">
        <v>373</v>
      </c>
      <c r="C1727" s="176" t="s">
        <v>374</v>
      </c>
      <c r="D1727" s="168">
        <v>0</v>
      </c>
      <c r="E1727" s="169">
        <v>0</v>
      </c>
      <c r="F1727" s="169">
        <v>0</v>
      </c>
      <c r="G1727" s="169">
        <v>0</v>
      </c>
      <c r="H1727" s="192" t="str">
        <f t="shared" si="182"/>
        <v/>
      </c>
      <c r="I1727" s="234">
        <v>3835</v>
      </c>
      <c r="J1727" s="138">
        <v>2609</v>
      </c>
      <c r="K1727" s="138">
        <v>985</v>
      </c>
      <c r="L1727" s="178">
        <f t="shared" si="183"/>
        <v>0.37753928708317364</v>
      </c>
      <c r="M1727" s="235">
        <v>13</v>
      </c>
      <c r="N1727" s="138">
        <v>1213</v>
      </c>
      <c r="O1727" s="195">
        <f t="shared" si="184"/>
        <v>0.31629726205997394</v>
      </c>
      <c r="P1727" s="170">
        <f t="shared" si="185"/>
        <v>3835</v>
      </c>
      <c r="Q1727" s="171">
        <f t="shared" si="186"/>
        <v>2622</v>
      </c>
      <c r="R1727" s="171">
        <f t="shared" si="187"/>
        <v>1213</v>
      </c>
      <c r="S1727" s="187">
        <f t="shared" si="188"/>
        <v>0.31629726205997394</v>
      </c>
      <c r="T1727" s="248"/>
    </row>
    <row r="1728" spans="1:20" x14ac:dyDescent="0.2">
      <c r="A1728" s="186" t="s">
        <v>394</v>
      </c>
      <c r="B1728" s="175" t="s">
        <v>120</v>
      </c>
      <c r="C1728" s="176" t="s">
        <v>121</v>
      </c>
      <c r="D1728" s="168">
        <v>0</v>
      </c>
      <c r="E1728" s="169">
        <v>0</v>
      </c>
      <c r="F1728" s="169">
        <v>0</v>
      </c>
      <c r="G1728" s="169">
        <v>0</v>
      </c>
      <c r="H1728" s="192" t="str">
        <f t="shared" si="182"/>
        <v/>
      </c>
      <c r="I1728" s="234">
        <v>2593</v>
      </c>
      <c r="J1728" s="138">
        <v>2097</v>
      </c>
      <c r="K1728" s="138">
        <v>1551</v>
      </c>
      <c r="L1728" s="178">
        <f t="shared" si="183"/>
        <v>0.7396280400572246</v>
      </c>
      <c r="M1728" s="235">
        <v>56</v>
      </c>
      <c r="N1728" s="138">
        <v>440</v>
      </c>
      <c r="O1728" s="195">
        <f t="shared" si="184"/>
        <v>0.16968762051677594</v>
      </c>
      <c r="P1728" s="170">
        <f t="shared" si="185"/>
        <v>2593</v>
      </c>
      <c r="Q1728" s="171">
        <f t="shared" si="186"/>
        <v>2153</v>
      </c>
      <c r="R1728" s="171">
        <f t="shared" si="187"/>
        <v>440</v>
      </c>
      <c r="S1728" s="187">
        <f t="shared" si="188"/>
        <v>0.16968762051677594</v>
      </c>
      <c r="T1728" s="248"/>
    </row>
    <row r="1729" spans="1:20" x14ac:dyDescent="0.2">
      <c r="A1729" s="186" t="s">
        <v>394</v>
      </c>
      <c r="B1729" s="175" t="s">
        <v>335</v>
      </c>
      <c r="C1729" s="176" t="s">
        <v>336</v>
      </c>
      <c r="D1729" s="168">
        <v>0</v>
      </c>
      <c r="E1729" s="169">
        <v>0</v>
      </c>
      <c r="F1729" s="169">
        <v>0</v>
      </c>
      <c r="G1729" s="169">
        <v>0</v>
      </c>
      <c r="H1729" s="192" t="str">
        <f t="shared" si="182"/>
        <v/>
      </c>
      <c r="I1729" s="234">
        <v>742</v>
      </c>
      <c r="J1729" s="138">
        <v>532</v>
      </c>
      <c r="K1729" s="138">
        <v>66</v>
      </c>
      <c r="L1729" s="178">
        <f t="shared" si="183"/>
        <v>0.12406015037593984</v>
      </c>
      <c r="M1729" s="235">
        <v>0</v>
      </c>
      <c r="N1729" s="138">
        <v>210</v>
      </c>
      <c r="O1729" s="195">
        <f t="shared" si="184"/>
        <v>0.28301886792452829</v>
      </c>
      <c r="P1729" s="170">
        <f t="shared" si="185"/>
        <v>742</v>
      </c>
      <c r="Q1729" s="171">
        <f t="shared" si="186"/>
        <v>532</v>
      </c>
      <c r="R1729" s="171">
        <f t="shared" si="187"/>
        <v>210</v>
      </c>
      <c r="S1729" s="187">
        <f t="shared" si="188"/>
        <v>0.28301886792452829</v>
      </c>
      <c r="T1729" s="248"/>
    </row>
    <row r="1730" spans="1:20" x14ac:dyDescent="0.2">
      <c r="A1730" s="186" t="s">
        <v>394</v>
      </c>
      <c r="B1730" s="175" t="s">
        <v>128</v>
      </c>
      <c r="C1730" s="176" t="s">
        <v>129</v>
      </c>
      <c r="D1730" s="168">
        <v>0</v>
      </c>
      <c r="E1730" s="169">
        <v>0</v>
      </c>
      <c r="F1730" s="169">
        <v>0</v>
      </c>
      <c r="G1730" s="169">
        <v>0</v>
      </c>
      <c r="H1730" s="192" t="str">
        <f t="shared" ref="H1730:H1767" si="189">IF((E1730+G1730)&lt;&gt;0,G1730/(E1730+G1730),"")</f>
        <v/>
      </c>
      <c r="I1730" s="234">
        <v>111</v>
      </c>
      <c r="J1730" s="138">
        <v>109</v>
      </c>
      <c r="K1730" s="138">
        <v>51</v>
      </c>
      <c r="L1730" s="178">
        <f t="shared" ref="L1730:L1769" si="190">IF(J1730&lt;&gt;0,K1730/J1730,"")</f>
        <v>0.46788990825688076</v>
      </c>
      <c r="M1730" s="235">
        <v>0</v>
      </c>
      <c r="N1730" s="138">
        <v>2</v>
      </c>
      <c r="O1730" s="195">
        <f t="shared" ref="O1730:O1767" si="191">IF((J1730+M1730+N1730)&lt;&gt;0,N1730/(J1730+M1730+N1730),"")</f>
        <v>1.8018018018018018E-2</v>
      </c>
      <c r="P1730" s="170">
        <f t="shared" ref="P1730:P1767" si="192">IF(SUM(D1730,I1730)&gt;0,SUM(D1730,I1730),"")</f>
        <v>111</v>
      </c>
      <c r="Q1730" s="171">
        <f t="shared" ref="Q1730:Q1767" si="193">IF(SUM(E1730,J1730, M1730)&gt;0,SUM(E1730,J1730, M1730),"")</f>
        <v>109</v>
      </c>
      <c r="R1730" s="171">
        <f t="shared" ref="R1730:R1767" si="194">IF(SUM(G1730,N1730)&gt;0,SUM(G1730,N1730),"")</f>
        <v>2</v>
      </c>
      <c r="S1730" s="187">
        <f t="shared" ref="S1730:S1767" si="195">IFERROR(IF((Q1730+R1730)&lt;&gt;0,R1730/(Q1730+R1730),""),"")</f>
        <v>1.8018018018018018E-2</v>
      </c>
      <c r="T1730" s="248"/>
    </row>
    <row r="1731" spans="1:20" x14ac:dyDescent="0.2">
      <c r="A1731" s="186" t="s">
        <v>394</v>
      </c>
      <c r="B1731" s="175" t="s">
        <v>131</v>
      </c>
      <c r="C1731" s="176" t="s">
        <v>132</v>
      </c>
      <c r="D1731" s="168">
        <v>0</v>
      </c>
      <c r="E1731" s="169">
        <v>0</v>
      </c>
      <c r="F1731" s="169">
        <v>0</v>
      </c>
      <c r="G1731" s="169">
        <v>0</v>
      </c>
      <c r="H1731" s="192" t="str">
        <f t="shared" si="189"/>
        <v/>
      </c>
      <c r="I1731" s="234">
        <v>3356</v>
      </c>
      <c r="J1731" s="138">
        <v>2914</v>
      </c>
      <c r="K1731" s="138">
        <v>2721</v>
      </c>
      <c r="L1731" s="178">
        <f t="shared" si="190"/>
        <v>0.9337680164722032</v>
      </c>
      <c r="M1731" s="235">
        <v>2</v>
      </c>
      <c r="N1731" s="138">
        <v>440</v>
      </c>
      <c r="O1731" s="195">
        <f t="shared" si="191"/>
        <v>0.13110846245530394</v>
      </c>
      <c r="P1731" s="170">
        <f t="shared" si="192"/>
        <v>3356</v>
      </c>
      <c r="Q1731" s="171">
        <f t="shared" si="193"/>
        <v>2916</v>
      </c>
      <c r="R1731" s="171">
        <f t="shared" si="194"/>
        <v>440</v>
      </c>
      <c r="S1731" s="187">
        <f t="shared" si="195"/>
        <v>0.13110846245530394</v>
      </c>
      <c r="T1731" s="248"/>
    </row>
    <row r="1732" spans="1:20" x14ac:dyDescent="0.2">
      <c r="A1732" s="186" t="s">
        <v>394</v>
      </c>
      <c r="B1732" s="175" t="s">
        <v>136</v>
      </c>
      <c r="C1732" s="176" t="s">
        <v>137</v>
      </c>
      <c r="D1732" s="168">
        <v>0</v>
      </c>
      <c r="E1732" s="169">
        <v>0</v>
      </c>
      <c r="F1732" s="169">
        <v>0</v>
      </c>
      <c r="G1732" s="169">
        <v>0</v>
      </c>
      <c r="H1732" s="192" t="str">
        <f t="shared" si="189"/>
        <v/>
      </c>
      <c r="I1732" s="234">
        <v>1859</v>
      </c>
      <c r="J1732" s="138">
        <v>1243</v>
      </c>
      <c r="K1732" s="138">
        <v>307</v>
      </c>
      <c r="L1732" s="178">
        <f t="shared" si="190"/>
        <v>0.24698310539018503</v>
      </c>
      <c r="M1732" s="235">
        <v>0</v>
      </c>
      <c r="N1732" s="138">
        <v>616</v>
      </c>
      <c r="O1732" s="195">
        <f t="shared" si="191"/>
        <v>0.33136094674556216</v>
      </c>
      <c r="P1732" s="170">
        <f t="shared" si="192"/>
        <v>1859</v>
      </c>
      <c r="Q1732" s="171">
        <f t="shared" si="193"/>
        <v>1243</v>
      </c>
      <c r="R1732" s="171">
        <f t="shared" si="194"/>
        <v>616</v>
      </c>
      <c r="S1732" s="187">
        <f t="shared" si="195"/>
        <v>0.33136094674556216</v>
      </c>
      <c r="T1732" s="248"/>
    </row>
    <row r="1733" spans="1:20" x14ac:dyDescent="0.2">
      <c r="A1733" s="186" t="s">
        <v>394</v>
      </c>
      <c r="B1733" s="175" t="s">
        <v>138</v>
      </c>
      <c r="C1733" s="176" t="s">
        <v>140</v>
      </c>
      <c r="D1733" s="168">
        <v>0</v>
      </c>
      <c r="E1733" s="169">
        <v>0</v>
      </c>
      <c r="F1733" s="169">
        <v>0</v>
      </c>
      <c r="G1733" s="169">
        <v>0</v>
      </c>
      <c r="H1733" s="192" t="str">
        <f t="shared" si="189"/>
        <v/>
      </c>
      <c r="I1733" s="234">
        <v>5</v>
      </c>
      <c r="J1733" s="138">
        <v>5</v>
      </c>
      <c r="K1733" s="138">
        <v>5</v>
      </c>
      <c r="L1733" s="178">
        <f t="shared" si="190"/>
        <v>1</v>
      </c>
      <c r="M1733" s="235">
        <v>0</v>
      </c>
      <c r="N1733" s="138">
        <v>0</v>
      </c>
      <c r="O1733" s="195">
        <f t="shared" si="191"/>
        <v>0</v>
      </c>
      <c r="P1733" s="170">
        <f t="shared" si="192"/>
        <v>5</v>
      </c>
      <c r="Q1733" s="171">
        <f t="shared" si="193"/>
        <v>5</v>
      </c>
      <c r="R1733" s="171" t="str">
        <f t="shared" si="194"/>
        <v/>
      </c>
      <c r="S1733" s="187" t="str">
        <f t="shared" si="195"/>
        <v/>
      </c>
      <c r="T1733" s="248"/>
    </row>
    <row r="1734" spans="1:20" x14ac:dyDescent="0.2">
      <c r="A1734" s="186" t="s">
        <v>394</v>
      </c>
      <c r="B1734" s="175" t="s">
        <v>142</v>
      </c>
      <c r="C1734" s="176" t="s">
        <v>143</v>
      </c>
      <c r="D1734" s="168">
        <v>0</v>
      </c>
      <c r="E1734" s="169">
        <v>0</v>
      </c>
      <c r="F1734" s="169">
        <v>0</v>
      </c>
      <c r="G1734" s="169">
        <v>0</v>
      </c>
      <c r="H1734" s="192" t="str">
        <f t="shared" si="189"/>
        <v/>
      </c>
      <c r="I1734" s="234">
        <v>135</v>
      </c>
      <c r="J1734" s="138">
        <v>134</v>
      </c>
      <c r="K1734" s="138">
        <v>118</v>
      </c>
      <c r="L1734" s="178">
        <f t="shared" si="190"/>
        <v>0.88059701492537312</v>
      </c>
      <c r="M1734" s="235">
        <v>0</v>
      </c>
      <c r="N1734" s="138">
        <v>1</v>
      </c>
      <c r="O1734" s="195">
        <f t="shared" si="191"/>
        <v>7.4074074074074077E-3</v>
      </c>
      <c r="P1734" s="170">
        <f t="shared" si="192"/>
        <v>135</v>
      </c>
      <c r="Q1734" s="171">
        <f t="shared" si="193"/>
        <v>134</v>
      </c>
      <c r="R1734" s="171">
        <f t="shared" si="194"/>
        <v>1</v>
      </c>
      <c r="S1734" s="187">
        <f t="shared" si="195"/>
        <v>7.4074074074074077E-3</v>
      </c>
      <c r="T1734" s="248"/>
    </row>
    <row r="1735" spans="1:20" x14ac:dyDescent="0.2">
      <c r="A1735" s="186" t="s">
        <v>394</v>
      </c>
      <c r="B1735" s="175" t="s">
        <v>145</v>
      </c>
      <c r="C1735" s="176" t="s">
        <v>146</v>
      </c>
      <c r="D1735" s="168">
        <v>0</v>
      </c>
      <c r="E1735" s="169">
        <v>0</v>
      </c>
      <c r="F1735" s="169">
        <v>0</v>
      </c>
      <c r="G1735" s="169">
        <v>0</v>
      </c>
      <c r="H1735" s="192" t="str">
        <f t="shared" si="189"/>
        <v/>
      </c>
      <c r="I1735" s="234">
        <v>2600</v>
      </c>
      <c r="J1735" s="138">
        <v>2042</v>
      </c>
      <c r="K1735" s="138">
        <v>678</v>
      </c>
      <c r="L1735" s="178">
        <f t="shared" si="190"/>
        <v>0.33202742409402547</v>
      </c>
      <c r="M1735" s="235">
        <v>51</v>
      </c>
      <c r="N1735" s="138">
        <v>507</v>
      </c>
      <c r="O1735" s="195">
        <f t="shared" si="191"/>
        <v>0.19500000000000001</v>
      </c>
      <c r="P1735" s="170">
        <f t="shared" si="192"/>
        <v>2600</v>
      </c>
      <c r="Q1735" s="171">
        <f t="shared" si="193"/>
        <v>2093</v>
      </c>
      <c r="R1735" s="171">
        <f t="shared" si="194"/>
        <v>507</v>
      </c>
      <c r="S1735" s="187">
        <f t="shared" si="195"/>
        <v>0.19500000000000001</v>
      </c>
      <c r="T1735" s="248"/>
    </row>
    <row r="1736" spans="1:20" x14ac:dyDescent="0.2">
      <c r="A1736" s="186" t="s">
        <v>394</v>
      </c>
      <c r="B1736" s="175" t="s">
        <v>151</v>
      </c>
      <c r="C1736" s="176" t="s">
        <v>152</v>
      </c>
      <c r="D1736" s="168">
        <v>0</v>
      </c>
      <c r="E1736" s="169">
        <v>0</v>
      </c>
      <c r="F1736" s="169">
        <v>0</v>
      </c>
      <c r="G1736" s="169">
        <v>0</v>
      </c>
      <c r="H1736" s="192" t="str">
        <f t="shared" si="189"/>
        <v/>
      </c>
      <c r="I1736" s="234">
        <v>3192</v>
      </c>
      <c r="J1736" s="138">
        <v>1315</v>
      </c>
      <c r="K1736" s="138">
        <v>183</v>
      </c>
      <c r="L1736" s="178">
        <f t="shared" si="190"/>
        <v>0.13916349809885931</v>
      </c>
      <c r="M1736" s="235">
        <v>119</v>
      </c>
      <c r="N1736" s="138">
        <v>1758</v>
      </c>
      <c r="O1736" s="195">
        <f t="shared" si="191"/>
        <v>0.5507518796992481</v>
      </c>
      <c r="P1736" s="170">
        <f t="shared" si="192"/>
        <v>3192</v>
      </c>
      <c r="Q1736" s="171">
        <f t="shared" si="193"/>
        <v>1434</v>
      </c>
      <c r="R1736" s="171">
        <f t="shared" si="194"/>
        <v>1758</v>
      </c>
      <c r="S1736" s="187">
        <f t="shared" si="195"/>
        <v>0.5507518796992481</v>
      </c>
      <c r="T1736" s="248"/>
    </row>
    <row r="1737" spans="1:20" ht="29" x14ac:dyDescent="0.2">
      <c r="A1737" s="186" t="s">
        <v>394</v>
      </c>
      <c r="B1737" s="175" t="s">
        <v>535</v>
      </c>
      <c r="C1737" s="176" t="s">
        <v>153</v>
      </c>
      <c r="D1737" s="168">
        <v>0</v>
      </c>
      <c r="E1737" s="169">
        <v>0</v>
      </c>
      <c r="F1737" s="169">
        <v>0</v>
      </c>
      <c r="G1737" s="169">
        <v>0</v>
      </c>
      <c r="H1737" s="192" t="str">
        <f t="shared" si="189"/>
        <v/>
      </c>
      <c r="I1737" s="234">
        <v>609</v>
      </c>
      <c r="J1737" s="138">
        <v>536</v>
      </c>
      <c r="K1737" s="138">
        <v>165</v>
      </c>
      <c r="L1737" s="178">
        <f t="shared" si="190"/>
        <v>0.30783582089552236</v>
      </c>
      <c r="M1737" s="235">
        <v>6</v>
      </c>
      <c r="N1737" s="138">
        <v>67</v>
      </c>
      <c r="O1737" s="195">
        <f t="shared" si="191"/>
        <v>0.11001642036124795</v>
      </c>
      <c r="P1737" s="170">
        <f t="shared" si="192"/>
        <v>609</v>
      </c>
      <c r="Q1737" s="171">
        <f t="shared" si="193"/>
        <v>542</v>
      </c>
      <c r="R1737" s="171">
        <f t="shared" si="194"/>
        <v>67</v>
      </c>
      <c r="S1737" s="187">
        <f t="shared" si="195"/>
        <v>0.11001642036124795</v>
      </c>
      <c r="T1737" s="248"/>
    </row>
    <row r="1738" spans="1:20" x14ac:dyDescent="0.2">
      <c r="A1738" s="186" t="s">
        <v>394</v>
      </c>
      <c r="B1738" s="175" t="s">
        <v>156</v>
      </c>
      <c r="C1738" s="176" t="s">
        <v>157</v>
      </c>
      <c r="D1738" s="168">
        <v>0</v>
      </c>
      <c r="E1738" s="169">
        <v>0</v>
      </c>
      <c r="F1738" s="169">
        <v>0</v>
      </c>
      <c r="G1738" s="169">
        <v>0</v>
      </c>
      <c r="H1738" s="192" t="str">
        <f t="shared" si="189"/>
        <v/>
      </c>
      <c r="I1738" s="234">
        <v>62</v>
      </c>
      <c r="J1738" s="138">
        <v>45</v>
      </c>
      <c r="K1738" s="138">
        <v>43</v>
      </c>
      <c r="L1738" s="178">
        <f t="shared" si="190"/>
        <v>0.9555555555555556</v>
      </c>
      <c r="M1738" s="235">
        <v>0</v>
      </c>
      <c r="N1738" s="138">
        <v>17</v>
      </c>
      <c r="O1738" s="195">
        <f t="shared" si="191"/>
        <v>0.27419354838709675</v>
      </c>
      <c r="P1738" s="170">
        <f t="shared" si="192"/>
        <v>62</v>
      </c>
      <c r="Q1738" s="171">
        <f t="shared" si="193"/>
        <v>45</v>
      </c>
      <c r="R1738" s="171">
        <f t="shared" si="194"/>
        <v>17</v>
      </c>
      <c r="S1738" s="187">
        <f t="shared" si="195"/>
        <v>0.27419354838709675</v>
      </c>
      <c r="T1738" s="248"/>
    </row>
    <row r="1739" spans="1:20" x14ac:dyDescent="0.2">
      <c r="A1739" s="186" t="s">
        <v>394</v>
      </c>
      <c r="B1739" s="175" t="s">
        <v>158</v>
      </c>
      <c r="C1739" s="176" t="s">
        <v>159</v>
      </c>
      <c r="D1739" s="168">
        <v>0</v>
      </c>
      <c r="E1739" s="169">
        <v>0</v>
      </c>
      <c r="F1739" s="169">
        <v>0</v>
      </c>
      <c r="G1739" s="169">
        <v>0</v>
      </c>
      <c r="H1739" s="192" t="str">
        <f t="shared" si="189"/>
        <v/>
      </c>
      <c r="I1739" s="234">
        <v>6217</v>
      </c>
      <c r="J1739" s="138">
        <v>5887</v>
      </c>
      <c r="K1739" s="138">
        <v>3122</v>
      </c>
      <c r="L1739" s="178">
        <f t="shared" si="190"/>
        <v>0.53032104637336508</v>
      </c>
      <c r="M1739" s="235">
        <v>0</v>
      </c>
      <c r="N1739" s="138">
        <v>330</v>
      </c>
      <c r="O1739" s="195">
        <f t="shared" si="191"/>
        <v>5.308026379282612E-2</v>
      </c>
      <c r="P1739" s="170">
        <f t="shared" si="192"/>
        <v>6217</v>
      </c>
      <c r="Q1739" s="171">
        <f t="shared" si="193"/>
        <v>5887</v>
      </c>
      <c r="R1739" s="171">
        <f t="shared" si="194"/>
        <v>330</v>
      </c>
      <c r="S1739" s="187">
        <f t="shared" si="195"/>
        <v>5.308026379282612E-2</v>
      </c>
      <c r="T1739" s="248"/>
    </row>
    <row r="1740" spans="1:20" x14ac:dyDescent="0.2">
      <c r="A1740" s="186" t="s">
        <v>394</v>
      </c>
      <c r="B1740" s="175" t="s">
        <v>160</v>
      </c>
      <c r="C1740" s="176" t="s">
        <v>246</v>
      </c>
      <c r="D1740" s="168">
        <v>0</v>
      </c>
      <c r="E1740" s="169">
        <v>0</v>
      </c>
      <c r="F1740" s="169">
        <v>0</v>
      </c>
      <c r="G1740" s="169">
        <v>0</v>
      </c>
      <c r="H1740" s="192" t="str">
        <f t="shared" si="189"/>
        <v/>
      </c>
      <c r="I1740" s="234">
        <v>1</v>
      </c>
      <c r="J1740" s="138">
        <v>0</v>
      </c>
      <c r="K1740" s="138">
        <v>0</v>
      </c>
      <c r="L1740" s="178" t="str">
        <f t="shared" si="190"/>
        <v/>
      </c>
      <c r="M1740" s="235">
        <v>1</v>
      </c>
      <c r="N1740" s="138">
        <v>0</v>
      </c>
      <c r="O1740" s="195">
        <f t="shared" si="191"/>
        <v>0</v>
      </c>
      <c r="P1740" s="170">
        <f t="shared" si="192"/>
        <v>1</v>
      </c>
      <c r="Q1740" s="171">
        <f t="shared" si="193"/>
        <v>1</v>
      </c>
      <c r="R1740" s="171" t="str">
        <f t="shared" si="194"/>
        <v/>
      </c>
      <c r="S1740" s="187" t="str">
        <f t="shared" si="195"/>
        <v/>
      </c>
      <c r="T1740" s="248"/>
    </row>
    <row r="1741" spans="1:20" x14ac:dyDescent="0.2">
      <c r="A1741" s="186" t="s">
        <v>394</v>
      </c>
      <c r="B1741" s="175" t="s">
        <v>162</v>
      </c>
      <c r="C1741" s="176" t="s">
        <v>163</v>
      </c>
      <c r="D1741" s="168">
        <v>1</v>
      </c>
      <c r="E1741" s="169">
        <v>1</v>
      </c>
      <c r="F1741" s="169">
        <v>0</v>
      </c>
      <c r="G1741" s="169">
        <v>0</v>
      </c>
      <c r="H1741" s="192">
        <f t="shared" si="189"/>
        <v>0</v>
      </c>
      <c r="I1741" s="234">
        <v>7578</v>
      </c>
      <c r="J1741" s="138">
        <v>7095</v>
      </c>
      <c r="K1741" s="138">
        <v>6997</v>
      </c>
      <c r="L1741" s="178">
        <f t="shared" si="190"/>
        <v>0.98618745595489776</v>
      </c>
      <c r="M1741" s="235">
        <v>106</v>
      </c>
      <c r="N1741" s="138">
        <v>377</v>
      </c>
      <c r="O1741" s="195">
        <f t="shared" si="191"/>
        <v>4.9749274214832412E-2</v>
      </c>
      <c r="P1741" s="170">
        <f t="shared" si="192"/>
        <v>7579</v>
      </c>
      <c r="Q1741" s="171">
        <f t="shared" si="193"/>
        <v>7202</v>
      </c>
      <c r="R1741" s="171">
        <f t="shared" si="194"/>
        <v>377</v>
      </c>
      <c r="S1741" s="187">
        <f t="shared" si="195"/>
        <v>4.974271012006861E-2</v>
      </c>
      <c r="T1741" s="248"/>
    </row>
    <row r="1742" spans="1:20" x14ac:dyDescent="0.2">
      <c r="A1742" s="186" t="s">
        <v>394</v>
      </c>
      <c r="B1742" s="175" t="s">
        <v>164</v>
      </c>
      <c r="C1742" s="176" t="s">
        <v>165</v>
      </c>
      <c r="D1742" s="168">
        <v>0</v>
      </c>
      <c r="E1742" s="169">
        <v>0</v>
      </c>
      <c r="F1742" s="169">
        <v>0</v>
      </c>
      <c r="G1742" s="169">
        <v>0</v>
      </c>
      <c r="H1742" s="192" t="str">
        <f t="shared" si="189"/>
        <v/>
      </c>
      <c r="I1742" s="234">
        <v>277</v>
      </c>
      <c r="J1742" s="138">
        <v>262</v>
      </c>
      <c r="K1742" s="138">
        <v>207</v>
      </c>
      <c r="L1742" s="178">
        <f t="shared" si="190"/>
        <v>0.79007633587786263</v>
      </c>
      <c r="M1742" s="235">
        <v>0</v>
      </c>
      <c r="N1742" s="138">
        <v>15</v>
      </c>
      <c r="O1742" s="195">
        <f t="shared" si="191"/>
        <v>5.4151624548736461E-2</v>
      </c>
      <c r="P1742" s="170">
        <f t="shared" si="192"/>
        <v>277</v>
      </c>
      <c r="Q1742" s="171">
        <f t="shared" si="193"/>
        <v>262</v>
      </c>
      <c r="R1742" s="171">
        <f t="shared" si="194"/>
        <v>15</v>
      </c>
      <c r="S1742" s="187">
        <f t="shared" si="195"/>
        <v>5.4151624548736461E-2</v>
      </c>
      <c r="T1742" s="248"/>
    </row>
    <row r="1743" spans="1:20" ht="29" x14ac:dyDescent="0.2">
      <c r="A1743" s="186" t="s">
        <v>394</v>
      </c>
      <c r="B1743" s="175" t="s">
        <v>166</v>
      </c>
      <c r="C1743" s="176" t="s">
        <v>168</v>
      </c>
      <c r="D1743" s="168">
        <v>0</v>
      </c>
      <c r="E1743" s="169">
        <v>0</v>
      </c>
      <c r="F1743" s="169">
        <v>0</v>
      </c>
      <c r="G1743" s="169">
        <v>0</v>
      </c>
      <c r="H1743" s="192" t="str">
        <f t="shared" si="189"/>
        <v/>
      </c>
      <c r="I1743" s="234">
        <v>10990</v>
      </c>
      <c r="J1743" s="138">
        <v>9728</v>
      </c>
      <c r="K1743" s="138">
        <v>8597</v>
      </c>
      <c r="L1743" s="178">
        <f t="shared" si="190"/>
        <v>0.88373766447368418</v>
      </c>
      <c r="M1743" s="235">
        <v>139</v>
      </c>
      <c r="N1743" s="138">
        <v>1123</v>
      </c>
      <c r="O1743" s="195">
        <f t="shared" si="191"/>
        <v>0.10218380345768881</v>
      </c>
      <c r="P1743" s="170">
        <f t="shared" si="192"/>
        <v>10990</v>
      </c>
      <c r="Q1743" s="171">
        <f t="shared" si="193"/>
        <v>9867</v>
      </c>
      <c r="R1743" s="171">
        <f t="shared" si="194"/>
        <v>1123</v>
      </c>
      <c r="S1743" s="187">
        <f t="shared" si="195"/>
        <v>0.10218380345768881</v>
      </c>
      <c r="T1743" s="248"/>
    </row>
    <row r="1744" spans="1:20" x14ac:dyDescent="0.2">
      <c r="A1744" s="186" t="s">
        <v>394</v>
      </c>
      <c r="B1744" s="175" t="s">
        <v>172</v>
      </c>
      <c r="C1744" s="176" t="s">
        <v>173</v>
      </c>
      <c r="D1744" s="168">
        <v>0</v>
      </c>
      <c r="E1744" s="169">
        <v>0</v>
      </c>
      <c r="F1744" s="169">
        <v>0</v>
      </c>
      <c r="G1744" s="169">
        <v>0</v>
      </c>
      <c r="H1744" s="192" t="str">
        <f t="shared" si="189"/>
        <v/>
      </c>
      <c r="I1744" s="234">
        <v>25961</v>
      </c>
      <c r="J1744" s="138">
        <v>25272</v>
      </c>
      <c r="K1744" s="138">
        <v>23821</v>
      </c>
      <c r="L1744" s="178">
        <f t="shared" si="190"/>
        <v>0.94258467869578977</v>
      </c>
      <c r="M1744" s="235">
        <v>61</v>
      </c>
      <c r="N1744" s="138">
        <v>628</v>
      </c>
      <c r="O1744" s="195">
        <f t="shared" si="191"/>
        <v>2.4190131350872463E-2</v>
      </c>
      <c r="P1744" s="170">
        <f t="shared" si="192"/>
        <v>25961</v>
      </c>
      <c r="Q1744" s="171">
        <f t="shared" si="193"/>
        <v>25333</v>
      </c>
      <c r="R1744" s="171">
        <f t="shared" si="194"/>
        <v>628</v>
      </c>
      <c r="S1744" s="187">
        <f t="shared" si="195"/>
        <v>2.4190131350872463E-2</v>
      </c>
      <c r="T1744" s="248"/>
    </row>
    <row r="1745" spans="1:20" x14ac:dyDescent="0.2">
      <c r="A1745" s="186" t="s">
        <v>394</v>
      </c>
      <c r="B1745" s="175" t="s">
        <v>174</v>
      </c>
      <c r="C1745" s="176" t="s">
        <v>175</v>
      </c>
      <c r="D1745" s="168">
        <v>0</v>
      </c>
      <c r="E1745" s="169">
        <v>0</v>
      </c>
      <c r="F1745" s="169">
        <v>0</v>
      </c>
      <c r="G1745" s="169">
        <v>0</v>
      </c>
      <c r="H1745" s="192" t="str">
        <f t="shared" si="189"/>
        <v/>
      </c>
      <c r="I1745" s="234">
        <v>1930</v>
      </c>
      <c r="J1745" s="138">
        <v>1316</v>
      </c>
      <c r="K1745" s="138">
        <v>561</v>
      </c>
      <c r="L1745" s="178">
        <f t="shared" si="190"/>
        <v>0.42629179331306993</v>
      </c>
      <c r="M1745" s="235">
        <v>34</v>
      </c>
      <c r="N1745" s="138">
        <v>580</v>
      </c>
      <c r="O1745" s="195">
        <f t="shared" si="191"/>
        <v>0.30051813471502592</v>
      </c>
      <c r="P1745" s="170">
        <f t="shared" si="192"/>
        <v>1930</v>
      </c>
      <c r="Q1745" s="171">
        <f t="shared" si="193"/>
        <v>1350</v>
      </c>
      <c r="R1745" s="171">
        <f t="shared" si="194"/>
        <v>580</v>
      </c>
      <c r="S1745" s="187">
        <f t="shared" si="195"/>
        <v>0.30051813471502592</v>
      </c>
      <c r="T1745" s="248"/>
    </row>
    <row r="1746" spans="1:20" x14ac:dyDescent="0.2">
      <c r="A1746" s="186" t="s">
        <v>394</v>
      </c>
      <c r="B1746" s="175" t="s">
        <v>176</v>
      </c>
      <c r="C1746" s="176" t="s">
        <v>487</v>
      </c>
      <c r="D1746" s="168">
        <v>0</v>
      </c>
      <c r="E1746" s="169">
        <v>0</v>
      </c>
      <c r="F1746" s="169">
        <v>0</v>
      </c>
      <c r="G1746" s="169">
        <v>0</v>
      </c>
      <c r="H1746" s="192" t="str">
        <f t="shared" si="189"/>
        <v/>
      </c>
      <c r="I1746" s="234">
        <v>1311</v>
      </c>
      <c r="J1746" s="138">
        <v>1251</v>
      </c>
      <c r="K1746" s="138">
        <v>1155</v>
      </c>
      <c r="L1746" s="178">
        <f t="shared" si="190"/>
        <v>0.9232613908872902</v>
      </c>
      <c r="M1746" s="235">
        <v>2</v>
      </c>
      <c r="N1746" s="138">
        <v>58</v>
      </c>
      <c r="O1746" s="195">
        <f t="shared" si="191"/>
        <v>4.4241037376048821E-2</v>
      </c>
      <c r="P1746" s="170">
        <f t="shared" si="192"/>
        <v>1311</v>
      </c>
      <c r="Q1746" s="171">
        <f t="shared" si="193"/>
        <v>1253</v>
      </c>
      <c r="R1746" s="171">
        <f t="shared" si="194"/>
        <v>58</v>
      </c>
      <c r="S1746" s="187">
        <f t="shared" si="195"/>
        <v>4.4241037376048821E-2</v>
      </c>
      <c r="T1746" s="248"/>
    </row>
    <row r="1747" spans="1:20" x14ac:dyDescent="0.2">
      <c r="A1747" s="186" t="s">
        <v>394</v>
      </c>
      <c r="B1747" s="175" t="s">
        <v>178</v>
      </c>
      <c r="C1747" s="176" t="s">
        <v>178</v>
      </c>
      <c r="D1747" s="168">
        <v>1</v>
      </c>
      <c r="E1747" s="169">
        <v>0</v>
      </c>
      <c r="F1747" s="169">
        <v>0</v>
      </c>
      <c r="G1747" s="169">
        <v>1</v>
      </c>
      <c r="H1747" s="192">
        <f t="shared" si="189"/>
        <v>1</v>
      </c>
      <c r="I1747" s="234">
        <v>3327</v>
      </c>
      <c r="J1747" s="138">
        <v>3190</v>
      </c>
      <c r="K1747" s="138">
        <v>2759</v>
      </c>
      <c r="L1747" s="178">
        <f t="shared" si="190"/>
        <v>0.86489028213166141</v>
      </c>
      <c r="M1747" s="235">
        <v>24</v>
      </c>
      <c r="N1747" s="138">
        <v>113</v>
      </c>
      <c r="O1747" s="195">
        <f t="shared" si="191"/>
        <v>3.3964532611962729E-2</v>
      </c>
      <c r="P1747" s="170">
        <f t="shared" si="192"/>
        <v>3328</v>
      </c>
      <c r="Q1747" s="171">
        <f t="shared" si="193"/>
        <v>3214</v>
      </c>
      <c r="R1747" s="171">
        <f t="shared" si="194"/>
        <v>114</v>
      </c>
      <c r="S1747" s="187">
        <f t="shared" si="195"/>
        <v>3.4254807692307696E-2</v>
      </c>
      <c r="T1747" s="248"/>
    </row>
    <row r="1748" spans="1:20" x14ac:dyDescent="0.2">
      <c r="A1748" s="186" t="s">
        <v>394</v>
      </c>
      <c r="B1748" s="175" t="s">
        <v>180</v>
      </c>
      <c r="C1748" s="176" t="s">
        <v>182</v>
      </c>
      <c r="D1748" s="168">
        <v>2</v>
      </c>
      <c r="E1748" s="169">
        <v>2</v>
      </c>
      <c r="F1748" s="169">
        <v>2</v>
      </c>
      <c r="G1748" s="169">
        <v>0</v>
      </c>
      <c r="H1748" s="192">
        <f t="shared" si="189"/>
        <v>0</v>
      </c>
      <c r="I1748" s="234">
        <v>7868</v>
      </c>
      <c r="J1748" s="138">
        <v>7574</v>
      </c>
      <c r="K1748" s="138">
        <v>6957</v>
      </c>
      <c r="L1748" s="178">
        <f t="shared" si="190"/>
        <v>0.91853710060734095</v>
      </c>
      <c r="M1748" s="235">
        <v>16</v>
      </c>
      <c r="N1748" s="138">
        <v>278</v>
      </c>
      <c r="O1748" s="195">
        <f t="shared" si="191"/>
        <v>3.5332994407727504E-2</v>
      </c>
      <c r="P1748" s="170">
        <f t="shared" si="192"/>
        <v>7870</v>
      </c>
      <c r="Q1748" s="171">
        <f t="shared" si="193"/>
        <v>7592</v>
      </c>
      <c r="R1748" s="171">
        <f t="shared" si="194"/>
        <v>278</v>
      </c>
      <c r="S1748" s="187">
        <f t="shared" si="195"/>
        <v>3.5324015247776369E-2</v>
      </c>
      <c r="T1748" s="248"/>
    </row>
    <row r="1749" spans="1:20" x14ac:dyDescent="0.2">
      <c r="A1749" s="186" t="s">
        <v>394</v>
      </c>
      <c r="B1749" s="175" t="s">
        <v>536</v>
      </c>
      <c r="C1749" s="176" t="s">
        <v>116</v>
      </c>
      <c r="D1749" s="168">
        <v>0</v>
      </c>
      <c r="E1749" s="169">
        <v>0</v>
      </c>
      <c r="F1749" s="169">
        <v>0</v>
      </c>
      <c r="G1749" s="169">
        <v>0</v>
      </c>
      <c r="H1749" s="192" t="str">
        <f t="shared" si="189"/>
        <v/>
      </c>
      <c r="I1749" s="234">
        <v>225</v>
      </c>
      <c r="J1749" s="138">
        <v>195</v>
      </c>
      <c r="K1749" s="138">
        <v>25</v>
      </c>
      <c r="L1749" s="178">
        <f t="shared" si="190"/>
        <v>0.12820512820512819</v>
      </c>
      <c r="M1749" s="235">
        <v>1</v>
      </c>
      <c r="N1749" s="138">
        <v>29</v>
      </c>
      <c r="O1749" s="195">
        <f t="shared" si="191"/>
        <v>0.12888888888888889</v>
      </c>
      <c r="P1749" s="170">
        <f t="shared" si="192"/>
        <v>225</v>
      </c>
      <c r="Q1749" s="171">
        <f t="shared" si="193"/>
        <v>196</v>
      </c>
      <c r="R1749" s="171">
        <f t="shared" si="194"/>
        <v>29</v>
      </c>
      <c r="S1749" s="187">
        <f t="shared" si="195"/>
        <v>0.12888888888888889</v>
      </c>
      <c r="T1749" s="248"/>
    </row>
    <row r="1750" spans="1:20" x14ac:dyDescent="0.2">
      <c r="A1750" s="186" t="s">
        <v>394</v>
      </c>
      <c r="B1750" s="175" t="s">
        <v>183</v>
      </c>
      <c r="C1750" s="176" t="s">
        <v>397</v>
      </c>
      <c r="D1750" s="168">
        <v>0</v>
      </c>
      <c r="E1750" s="169">
        <v>0</v>
      </c>
      <c r="F1750" s="169">
        <v>0</v>
      </c>
      <c r="G1750" s="169">
        <v>0</v>
      </c>
      <c r="H1750" s="192" t="str">
        <f t="shared" si="189"/>
        <v/>
      </c>
      <c r="I1750" s="234">
        <v>6</v>
      </c>
      <c r="J1750" s="138">
        <v>3</v>
      </c>
      <c r="K1750" s="138">
        <v>0</v>
      </c>
      <c r="L1750" s="178">
        <f t="shared" si="190"/>
        <v>0</v>
      </c>
      <c r="M1750" s="235">
        <v>3</v>
      </c>
      <c r="N1750" s="138">
        <v>0</v>
      </c>
      <c r="O1750" s="195">
        <f t="shared" si="191"/>
        <v>0</v>
      </c>
      <c r="P1750" s="170">
        <f t="shared" si="192"/>
        <v>6</v>
      </c>
      <c r="Q1750" s="171">
        <f t="shared" si="193"/>
        <v>6</v>
      </c>
      <c r="R1750" s="171" t="str">
        <f t="shared" si="194"/>
        <v/>
      </c>
      <c r="S1750" s="187" t="str">
        <f t="shared" si="195"/>
        <v/>
      </c>
      <c r="T1750" s="248"/>
    </row>
    <row r="1751" spans="1:20" x14ac:dyDescent="0.2">
      <c r="A1751" s="186" t="s">
        <v>394</v>
      </c>
      <c r="B1751" s="175" t="s">
        <v>183</v>
      </c>
      <c r="C1751" s="176" t="s">
        <v>184</v>
      </c>
      <c r="D1751" s="168">
        <v>0</v>
      </c>
      <c r="E1751" s="169">
        <v>0</v>
      </c>
      <c r="F1751" s="169">
        <v>0</v>
      </c>
      <c r="G1751" s="169">
        <v>0</v>
      </c>
      <c r="H1751" s="192" t="str">
        <f t="shared" si="189"/>
        <v/>
      </c>
      <c r="I1751" s="234">
        <v>3</v>
      </c>
      <c r="J1751" s="138">
        <v>1</v>
      </c>
      <c r="K1751" s="138">
        <v>1</v>
      </c>
      <c r="L1751" s="178">
        <f t="shared" si="190"/>
        <v>1</v>
      </c>
      <c r="M1751" s="235">
        <v>2</v>
      </c>
      <c r="N1751" s="138">
        <v>0</v>
      </c>
      <c r="O1751" s="195">
        <f t="shared" si="191"/>
        <v>0</v>
      </c>
      <c r="P1751" s="170">
        <f t="shared" si="192"/>
        <v>3</v>
      </c>
      <c r="Q1751" s="171">
        <f t="shared" si="193"/>
        <v>3</v>
      </c>
      <c r="R1751" s="171" t="str">
        <f t="shared" si="194"/>
        <v/>
      </c>
      <c r="S1751" s="187" t="str">
        <f t="shared" si="195"/>
        <v/>
      </c>
      <c r="T1751" s="248"/>
    </row>
    <row r="1752" spans="1:20" x14ac:dyDescent="0.2">
      <c r="A1752" s="186" t="s">
        <v>394</v>
      </c>
      <c r="B1752" s="175" t="s">
        <v>185</v>
      </c>
      <c r="C1752" s="176" t="s">
        <v>186</v>
      </c>
      <c r="D1752" s="168">
        <v>29</v>
      </c>
      <c r="E1752" s="169">
        <v>19</v>
      </c>
      <c r="F1752" s="169">
        <v>16</v>
      </c>
      <c r="G1752" s="169">
        <v>10</v>
      </c>
      <c r="H1752" s="192">
        <f t="shared" si="189"/>
        <v>0.34482758620689657</v>
      </c>
      <c r="I1752" s="234">
        <v>5153</v>
      </c>
      <c r="J1752" s="138">
        <v>3328</v>
      </c>
      <c r="K1752" s="138">
        <v>1258</v>
      </c>
      <c r="L1752" s="178">
        <f t="shared" si="190"/>
        <v>0.37800480769230771</v>
      </c>
      <c r="M1752" s="235">
        <v>71</v>
      </c>
      <c r="N1752" s="138">
        <v>1754</v>
      </c>
      <c r="O1752" s="195">
        <f t="shared" si="191"/>
        <v>0.34038424218901608</v>
      </c>
      <c r="P1752" s="170">
        <f t="shared" si="192"/>
        <v>5182</v>
      </c>
      <c r="Q1752" s="171">
        <f t="shared" si="193"/>
        <v>3418</v>
      </c>
      <c r="R1752" s="171">
        <f t="shared" si="194"/>
        <v>1764</v>
      </c>
      <c r="S1752" s="187">
        <f t="shared" si="195"/>
        <v>0.34040910845233502</v>
      </c>
      <c r="T1752" s="248"/>
    </row>
    <row r="1753" spans="1:20" x14ac:dyDescent="0.2">
      <c r="A1753" s="186" t="s">
        <v>394</v>
      </c>
      <c r="B1753" s="175" t="s">
        <v>187</v>
      </c>
      <c r="C1753" s="176" t="s">
        <v>188</v>
      </c>
      <c r="D1753" s="168">
        <v>0</v>
      </c>
      <c r="E1753" s="169">
        <v>0</v>
      </c>
      <c r="F1753" s="169">
        <v>0</v>
      </c>
      <c r="G1753" s="169">
        <v>0</v>
      </c>
      <c r="H1753" s="192" t="str">
        <f t="shared" si="189"/>
        <v/>
      </c>
      <c r="I1753" s="234">
        <v>483</v>
      </c>
      <c r="J1753" s="138">
        <v>354</v>
      </c>
      <c r="K1753" s="138">
        <v>79</v>
      </c>
      <c r="L1753" s="178">
        <f t="shared" si="190"/>
        <v>0.2231638418079096</v>
      </c>
      <c r="M1753" s="235">
        <v>17</v>
      </c>
      <c r="N1753" s="138">
        <v>112</v>
      </c>
      <c r="O1753" s="195">
        <f t="shared" si="191"/>
        <v>0.2318840579710145</v>
      </c>
      <c r="P1753" s="170">
        <f t="shared" si="192"/>
        <v>483</v>
      </c>
      <c r="Q1753" s="171">
        <f t="shared" si="193"/>
        <v>371</v>
      </c>
      <c r="R1753" s="171">
        <f t="shared" si="194"/>
        <v>112</v>
      </c>
      <c r="S1753" s="187">
        <f t="shared" si="195"/>
        <v>0.2318840579710145</v>
      </c>
      <c r="T1753" s="248"/>
    </row>
    <row r="1754" spans="1:20" x14ac:dyDescent="0.2">
      <c r="A1754" s="186" t="s">
        <v>394</v>
      </c>
      <c r="B1754" s="175" t="s">
        <v>538</v>
      </c>
      <c r="C1754" s="176" t="s">
        <v>194</v>
      </c>
      <c r="D1754" s="168">
        <v>0</v>
      </c>
      <c r="E1754" s="169">
        <v>0</v>
      </c>
      <c r="F1754" s="169">
        <v>0</v>
      </c>
      <c r="G1754" s="169">
        <v>0</v>
      </c>
      <c r="H1754" s="192" t="str">
        <f t="shared" si="189"/>
        <v/>
      </c>
      <c r="I1754" s="234">
        <v>76</v>
      </c>
      <c r="J1754" s="138">
        <v>76</v>
      </c>
      <c r="K1754" s="138">
        <v>41</v>
      </c>
      <c r="L1754" s="178">
        <f t="shared" si="190"/>
        <v>0.53947368421052633</v>
      </c>
      <c r="M1754" s="235">
        <v>0</v>
      </c>
      <c r="N1754" s="138">
        <v>0</v>
      </c>
      <c r="O1754" s="195">
        <f t="shared" si="191"/>
        <v>0</v>
      </c>
      <c r="P1754" s="170">
        <f t="shared" si="192"/>
        <v>76</v>
      </c>
      <c r="Q1754" s="171">
        <f t="shared" si="193"/>
        <v>76</v>
      </c>
      <c r="R1754" s="171" t="str">
        <f t="shared" si="194"/>
        <v/>
      </c>
      <c r="S1754" s="187" t="str">
        <f t="shared" si="195"/>
        <v/>
      </c>
      <c r="T1754" s="248"/>
    </row>
    <row r="1755" spans="1:20" x14ac:dyDescent="0.2">
      <c r="A1755" s="186" t="s">
        <v>394</v>
      </c>
      <c r="B1755" s="175" t="s">
        <v>480</v>
      </c>
      <c r="C1755" s="176" t="s">
        <v>195</v>
      </c>
      <c r="D1755" s="168">
        <v>0</v>
      </c>
      <c r="E1755" s="169">
        <v>0</v>
      </c>
      <c r="F1755" s="169">
        <v>0</v>
      </c>
      <c r="G1755" s="169">
        <v>0</v>
      </c>
      <c r="H1755" s="192" t="str">
        <f t="shared" si="189"/>
        <v/>
      </c>
      <c r="I1755" s="234">
        <v>1117</v>
      </c>
      <c r="J1755" s="138">
        <v>1014</v>
      </c>
      <c r="K1755" s="138">
        <v>390</v>
      </c>
      <c r="L1755" s="178">
        <f t="shared" si="190"/>
        <v>0.38461538461538464</v>
      </c>
      <c r="M1755" s="235">
        <v>0</v>
      </c>
      <c r="N1755" s="138">
        <v>103</v>
      </c>
      <c r="O1755" s="195">
        <f t="shared" si="191"/>
        <v>9.2211280214861233E-2</v>
      </c>
      <c r="P1755" s="170">
        <f t="shared" si="192"/>
        <v>1117</v>
      </c>
      <c r="Q1755" s="171">
        <f t="shared" si="193"/>
        <v>1014</v>
      </c>
      <c r="R1755" s="171">
        <f t="shared" si="194"/>
        <v>103</v>
      </c>
      <c r="S1755" s="187">
        <f t="shared" si="195"/>
        <v>9.2211280214861233E-2</v>
      </c>
      <c r="T1755" s="248"/>
    </row>
    <row r="1756" spans="1:20" x14ac:dyDescent="0.2">
      <c r="A1756" s="186" t="s">
        <v>394</v>
      </c>
      <c r="B1756" s="175" t="s">
        <v>196</v>
      </c>
      <c r="C1756" s="176" t="s">
        <v>197</v>
      </c>
      <c r="D1756" s="168">
        <v>1</v>
      </c>
      <c r="E1756" s="169">
        <v>1</v>
      </c>
      <c r="F1756" s="169">
        <v>0</v>
      </c>
      <c r="G1756" s="169">
        <v>0</v>
      </c>
      <c r="H1756" s="192">
        <f t="shared" si="189"/>
        <v>0</v>
      </c>
      <c r="I1756" s="234">
        <v>36879</v>
      </c>
      <c r="J1756" s="138">
        <v>35712</v>
      </c>
      <c r="K1756" s="138">
        <v>16966</v>
      </c>
      <c r="L1756" s="178">
        <f t="shared" si="190"/>
        <v>0.47507840501792115</v>
      </c>
      <c r="M1756" s="235">
        <v>2</v>
      </c>
      <c r="N1756" s="138">
        <v>1165</v>
      </c>
      <c r="O1756" s="195">
        <f t="shared" si="191"/>
        <v>3.1589793649502429E-2</v>
      </c>
      <c r="P1756" s="170">
        <f t="shared" si="192"/>
        <v>36880</v>
      </c>
      <c r="Q1756" s="171">
        <f t="shared" si="193"/>
        <v>35715</v>
      </c>
      <c r="R1756" s="171">
        <f t="shared" si="194"/>
        <v>1165</v>
      </c>
      <c r="S1756" s="187">
        <f t="shared" si="195"/>
        <v>3.1588937093275489E-2</v>
      </c>
      <c r="T1756" s="248"/>
    </row>
    <row r="1757" spans="1:20" x14ac:dyDescent="0.2">
      <c r="A1757" s="186" t="s">
        <v>394</v>
      </c>
      <c r="B1757" s="175" t="s">
        <v>200</v>
      </c>
      <c r="C1757" s="176" t="s">
        <v>201</v>
      </c>
      <c r="D1757" s="168">
        <v>0</v>
      </c>
      <c r="E1757" s="169">
        <v>0</v>
      </c>
      <c r="F1757" s="169">
        <v>0</v>
      </c>
      <c r="G1757" s="169">
        <v>0</v>
      </c>
      <c r="H1757" s="192" t="str">
        <f t="shared" si="189"/>
        <v/>
      </c>
      <c r="I1757" s="234">
        <v>4743</v>
      </c>
      <c r="J1757" s="138">
        <v>3547</v>
      </c>
      <c r="K1757" s="138">
        <v>3440</v>
      </c>
      <c r="L1757" s="178">
        <f t="shared" si="190"/>
        <v>0.96983366224978851</v>
      </c>
      <c r="M1757" s="235">
        <v>25</v>
      </c>
      <c r="N1757" s="138">
        <v>1171</v>
      </c>
      <c r="O1757" s="195">
        <f t="shared" si="191"/>
        <v>0.24689015391102678</v>
      </c>
      <c r="P1757" s="170">
        <f t="shared" si="192"/>
        <v>4743</v>
      </c>
      <c r="Q1757" s="171">
        <f t="shared" si="193"/>
        <v>3572</v>
      </c>
      <c r="R1757" s="171">
        <f t="shared" si="194"/>
        <v>1171</v>
      </c>
      <c r="S1757" s="187">
        <f t="shared" si="195"/>
        <v>0.24689015391102678</v>
      </c>
      <c r="T1757" s="248"/>
    </row>
    <row r="1758" spans="1:20" x14ac:dyDescent="0.2">
      <c r="A1758" s="186" t="s">
        <v>394</v>
      </c>
      <c r="B1758" s="175" t="s">
        <v>550</v>
      </c>
      <c r="C1758" s="176" t="s">
        <v>203</v>
      </c>
      <c r="D1758" s="168">
        <v>0</v>
      </c>
      <c r="E1758" s="169">
        <v>0</v>
      </c>
      <c r="F1758" s="169">
        <v>0</v>
      </c>
      <c r="G1758" s="169">
        <v>0</v>
      </c>
      <c r="H1758" s="192" t="str">
        <f t="shared" si="189"/>
        <v/>
      </c>
      <c r="I1758" s="234">
        <v>13778</v>
      </c>
      <c r="J1758" s="138">
        <v>11530</v>
      </c>
      <c r="K1758" s="138">
        <v>8542</v>
      </c>
      <c r="L1758" s="178">
        <f t="shared" si="190"/>
        <v>0.74084995663486553</v>
      </c>
      <c r="M1758" s="235">
        <v>103</v>
      </c>
      <c r="N1758" s="138">
        <v>2145</v>
      </c>
      <c r="O1758" s="195">
        <f t="shared" si="191"/>
        <v>0.15568297285527652</v>
      </c>
      <c r="P1758" s="170">
        <f t="shared" si="192"/>
        <v>13778</v>
      </c>
      <c r="Q1758" s="171">
        <f t="shared" si="193"/>
        <v>11633</v>
      </c>
      <c r="R1758" s="171">
        <f t="shared" si="194"/>
        <v>2145</v>
      </c>
      <c r="S1758" s="187">
        <f t="shared" si="195"/>
        <v>0.15568297285527652</v>
      </c>
      <c r="T1758" s="248"/>
    </row>
    <row r="1759" spans="1:20" x14ac:dyDescent="0.2">
      <c r="A1759" s="186" t="s">
        <v>394</v>
      </c>
      <c r="B1759" s="175" t="s">
        <v>206</v>
      </c>
      <c r="C1759" s="176" t="s">
        <v>484</v>
      </c>
      <c r="D1759" s="168">
        <v>0</v>
      </c>
      <c r="E1759" s="169">
        <v>0</v>
      </c>
      <c r="F1759" s="169">
        <v>0</v>
      </c>
      <c r="G1759" s="169">
        <v>0</v>
      </c>
      <c r="H1759" s="192" t="str">
        <f t="shared" si="189"/>
        <v/>
      </c>
      <c r="I1759" s="234">
        <v>80</v>
      </c>
      <c r="J1759" s="138">
        <v>69</v>
      </c>
      <c r="K1759" s="138">
        <v>64</v>
      </c>
      <c r="L1759" s="178">
        <f t="shared" si="190"/>
        <v>0.92753623188405798</v>
      </c>
      <c r="M1759" s="235">
        <v>0</v>
      </c>
      <c r="N1759" s="138">
        <v>11</v>
      </c>
      <c r="O1759" s="195">
        <f t="shared" si="191"/>
        <v>0.13750000000000001</v>
      </c>
      <c r="P1759" s="170">
        <f t="shared" si="192"/>
        <v>80</v>
      </c>
      <c r="Q1759" s="171">
        <f t="shared" si="193"/>
        <v>69</v>
      </c>
      <c r="R1759" s="171">
        <f t="shared" si="194"/>
        <v>11</v>
      </c>
      <c r="S1759" s="187">
        <f t="shared" si="195"/>
        <v>0.13750000000000001</v>
      </c>
      <c r="T1759" s="248"/>
    </row>
    <row r="1760" spans="1:20" ht="29" x14ac:dyDescent="0.2">
      <c r="A1760" s="186" t="s">
        <v>394</v>
      </c>
      <c r="B1760" s="175" t="s">
        <v>209</v>
      </c>
      <c r="C1760" s="176" t="s">
        <v>210</v>
      </c>
      <c r="D1760" s="168">
        <v>0</v>
      </c>
      <c r="E1760" s="169">
        <v>0</v>
      </c>
      <c r="F1760" s="169">
        <v>0</v>
      </c>
      <c r="G1760" s="169">
        <v>0</v>
      </c>
      <c r="H1760" s="192" t="str">
        <f t="shared" si="189"/>
        <v/>
      </c>
      <c r="I1760" s="234">
        <v>17549</v>
      </c>
      <c r="J1760" s="138">
        <v>13894</v>
      </c>
      <c r="K1760" s="138">
        <v>8374</v>
      </c>
      <c r="L1760" s="178">
        <f t="shared" si="190"/>
        <v>0.60270620411688502</v>
      </c>
      <c r="M1760" s="235">
        <v>87</v>
      </c>
      <c r="N1760" s="138">
        <v>3568</v>
      </c>
      <c r="O1760" s="195">
        <f t="shared" si="191"/>
        <v>0.20331642828651206</v>
      </c>
      <c r="P1760" s="170">
        <f t="shared" si="192"/>
        <v>17549</v>
      </c>
      <c r="Q1760" s="171">
        <f t="shared" si="193"/>
        <v>13981</v>
      </c>
      <c r="R1760" s="171">
        <f t="shared" si="194"/>
        <v>3568</v>
      </c>
      <c r="S1760" s="187">
        <f t="shared" si="195"/>
        <v>0.20331642828651206</v>
      </c>
      <c r="T1760" s="248"/>
    </row>
    <row r="1761" spans="1:20" x14ac:dyDescent="0.2">
      <c r="A1761" s="186" t="s">
        <v>394</v>
      </c>
      <c r="B1761" s="175" t="s">
        <v>212</v>
      </c>
      <c r="C1761" s="176" t="s">
        <v>214</v>
      </c>
      <c r="D1761" s="168">
        <v>24</v>
      </c>
      <c r="E1761" s="169">
        <v>24</v>
      </c>
      <c r="F1761" s="169">
        <v>21</v>
      </c>
      <c r="G1761" s="169">
        <v>0</v>
      </c>
      <c r="H1761" s="192">
        <f t="shared" si="189"/>
        <v>0</v>
      </c>
      <c r="I1761" s="234">
        <v>9263</v>
      </c>
      <c r="J1761" s="138">
        <v>8774</v>
      </c>
      <c r="K1761" s="138">
        <v>8720</v>
      </c>
      <c r="L1761" s="178">
        <f t="shared" si="190"/>
        <v>0.99384545247321632</v>
      </c>
      <c r="M1761" s="235">
        <v>17</v>
      </c>
      <c r="N1761" s="138">
        <v>472</v>
      </c>
      <c r="O1761" s="195">
        <f t="shared" si="191"/>
        <v>5.0955414012738856E-2</v>
      </c>
      <c r="P1761" s="170">
        <f t="shared" si="192"/>
        <v>9287</v>
      </c>
      <c r="Q1761" s="171">
        <f t="shared" si="193"/>
        <v>8815</v>
      </c>
      <c r="R1761" s="171">
        <f t="shared" si="194"/>
        <v>472</v>
      </c>
      <c r="S1761" s="187">
        <f t="shared" si="195"/>
        <v>5.0823732098632494E-2</v>
      </c>
      <c r="T1761" s="248"/>
    </row>
    <row r="1762" spans="1:20" x14ac:dyDescent="0.2">
      <c r="A1762" s="186" t="s">
        <v>394</v>
      </c>
      <c r="B1762" s="175" t="s">
        <v>217</v>
      </c>
      <c r="C1762" s="176" t="s">
        <v>351</v>
      </c>
      <c r="D1762" s="168">
        <v>0</v>
      </c>
      <c r="E1762" s="169">
        <v>0</v>
      </c>
      <c r="F1762" s="169">
        <v>0</v>
      </c>
      <c r="G1762" s="169">
        <v>0</v>
      </c>
      <c r="H1762" s="192" t="str">
        <f t="shared" si="189"/>
        <v/>
      </c>
      <c r="I1762" s="234">
        <v>1336</v>
      </c>
      <c r="J1762" s="138">
        <v>1325</v>
      </c>
      <c r="K1762" s="138">
        <v>1322</v>
      </c>
      <c r="L1762" s="178">
        <f t="shared" si="190"/>
        <v>0.99773584905660373</v>
      </c>
      <c r="M1762" s="235">
        <v>1</v>
      </c>
      <c r="N1762" s="138">
        <v>10</v>
      </c>
      <c r="O1762" s="195">
        <f t="shared" si="191"/>
        <v>7.4850299401197605E-3</v>
      </c>
      <c r="P1762" s="170">
        <f t="shared" si="192"/>
        <v>1336</v>
      </c>
      <c r="Q1762" s="171">
        <f t="shared" si="193"/>
        <v>1326</v>
      </c>
      <c r="R1762" s="171">
        <f t="shared" si="194"/>
        <v>10</v>
      </c>
      <c r="S1762" s="187">
        <f t="shared" si="195"/>
        <v>7.4850299401197605E-3</v>
      </c>
      <c r="T1762" s="248"/>
    </row>
    <row r="1763" spans="1:20" x14ac:dyDescent="0.2">
      <c r="A1763" s="186" t="s">
        <v>394</v>
      </c>
      <c r="B1763" s="175" t="s">
        <v>217</v>
      </c>
      <c r="C1763" s="176" t="s">
        <v>221</v>
      </c>
      <c r="D1763" s="168">
        <v>0</v>
      </c>
      <c r="E1763" s="169">
        <v>0</v>
      </c>
      <c r="F1763" s="169">
        <v>0</v>
      </c>
      <c r="G1763" s="169">
        <v>0</v>
      </c>
      <c r="H1763" s="192" t="str">
        <f t="shared" si="189"/>
        <v/>
      </c>
      <c r="I1763" s="234">
        <v>2386</v>
      </c>
      <c r="J1763" s="138">
        <v>2245</v>
      </c>
      <c r="K1763" s="138">
        <v>2222</v>
      </c>
      <c r="L1763" s="178">
        <f t="shared" si="190"/>
        <v>0.98975501113585751</v>
      </c>
      <c r="M1763" s="235">
        <v>75</v>
      </c>
      <c r="N1763" s="138">
        <v>66</v>
      </c>
      <c r="O1763" s="195">
        <f t="shared" ref="O1763:O1764" si="196">IF((J1763+M1763+N1763)&lt;&gt;0,N1763/(J1763+M1763+N1763),"")</f>
        <v>2.7661357921207042E-2</v>
      </c>
      <c r="P1763" s="170">
        <f t="shared" ref="P1763:P1764" si="197">IF(SUM(D1763,I1763)&gt;0,SUM(D1763,I1763),"")</f>
        <v>2386</v>
      </c>
      <c r="Q1763" s="171">
        <f t="shared" ref="Q1763:Q1764" si="198">IF(SUM(E1763,J1763, M1763)&gt;0,SUM(E1763,J1763, M1763),"")</f>
        <v>2320</v>
      </c>
      <c r="R1763" s="171">
        <f t="shared" ref="R1763:R1764" si="199">IF(SUM(G1763,N1763)&gt;0,SUM(G1763,N1763),"")</f>
        <v>66</v>
      </c>
      <c r="S1763" s="187">
        <f t="shared" ref="S1763:S1764" si="200">IFERROR(IF((Q1763+R1763)&lt;&gt;0,R1763/(Q1763+R1763),""),"")</f>
        <v>2.7661357921207042E-2</v>
      </c>
      <c r="T1763" s="248"/>
    </row>
    <row r="1764" spans="1:20" ht="29" x14ac:dyDescent="0.2">
      <c r="A1764" s="186" t="s">
        <v>394</v>
      </c>
      <c r="B1764" s="175" t="s">
        <v>217</v>
      </c>
      <c r="C1764" s="176" t="s">
        <v>222</v>
      </c>
      <c r="D1764" s="168">
        <v>0</v>
      </c>
      <c r="E1764" s="169">
        <v>0</v>
      </c>
      <c r="F1764" s="169">
        <v>0</v>
      </c>
      <c r="G1764" s="169">
        <v>0</v>
      </c>
      <c r="H1764" s="192" t="str">
        <f t="shared" si="189"/>
        <v/>
      </c>
      <c r="I1764" s="234">
        <v>2922</v>
      </c>
      <c r="J1764" s="138">
        <v>2733</v>
      </c>
      <c r="K1764" s="138">
        <v>2726</v>
      </c>
      <c r="L1764" s="178">
        <f t="shared" si="190"/>
        <v>0.99743871203805345</v>
      </c>
      <c r="M1764" s="235">
        <v>2</v>
      </c>
      <c r="N1764" s="138">
        <v>187</v>
      </c>
      <c r="O1764" s="195">
        <f t="shared" si="196"/>
        <v>6.3997262149212863E-2</v>
      </c>
      <c r="P1764" s="170">
        <f t="shared" si="197"/>
        <v>2922</v>
      </c>
      <c r="Q1764" s="171">
        <f t="shared" si="198"/>
        <v>2735</v>
      </c>
      <c r="R1764" s="171">
        <f t="shared" si="199"/>
        <v>187</v>
      </c>
      <c r="S1764" s="187">
        <f t="shared" si="200"/>
        <v>6.3997262149212863E-2</v>
      </c>
      <c r="T1764" s="248"/>
    </row>
    <row r="1765" spans="1:20" x14ac:dyDescent="0.2">
      <c r="A1765" s="186" t="s">
        <v>394</v>
      </c>
      <c r="B1765" s="175" t="s">
        <v>217</v>
      </c>
      <c r="C1765" s="176" t="s">
        <v>223</v>
      </c>
      <c r="D1765" s="168">
        <v>0</v>
      </c>
      <c r="E1765" s="169">
        <v>0</v>
      </c>
      <c r="F1765" s="169">
        <v>0</v>
      </c>
      <c r="G1765" s="169">
        <v>0</v>
      </c>
      <c r="H1765" s="192" t="str">
        <f t="shared" si="189"/>
        <v/>
      </c>
      <c r="I1765" s="234">
        <v>805</v>
      </c>
      <c r="J1765" s="138">
        <v>794</v>
      </c>
      <c r="K1765" s="138">
        <v>791</v>
      </c>
      <c r="L1765" s="178">
        <f t="shared" si="190"/>
        <v>0.99622166246851385</v>
      </c>
      <c r="M1765" s="235">
        <v>7</v>
      </c>
      <c r="N1765" s="138">
        <v>4</v>
      </c>
      <c r="O1765" s="195">
        <f t="shared" si="191"/>
        <v>4.9689440993788822E-3</v>
      </c>
      <c r="P1765" s="170">
        <f t="shared" si="192"/>
        <v>805</v>
      </c>
      <c r="Q1765" s="171">
        <f t="shared" si="193"/>
        <v>801</v>
      </c>
      <c r="R1765" s="171">
        <f t="shared" si="194"/>
        <v>4</v>
      </c>
      <c r="S1765" s="187">
        <f t="shared" si="195"/>
        <v>4.9689440993788822E-3</v>
      </c>
      <c r="T1765" s="248"/>
    </row>
    <row r="1766" spans="1:20" x14ac:dyDescent="0.2">
      <c r="A1766" s="186" t="s">
        <v>394</v>
      </c>
      <c r="B1766" s="175" t="s">
        <v>226</v>
      </c>
      <c r="C1766" s="176" t="s">
        <v>227</v>
      </c>
      <c r="D1766" s="168">
        <v>0</v>
      </c>
      <c r="E1766" s="169">
        <v>0</v>
      </c>
      <c r="F1766" s="169">
        <v>0</v>
      </c>
      <c r="G1766" s="169">
        <v>0</v>
      </c>
      <c r="H1766" s="192" t="str">
        <f t="shared" si="189"/>
        <v/>
      </c>
      <c r="I1766" s="234">
        <v>8</v>
      </c>
      <c r="J1766" s="138">
        <v>8</v>
      </c>
      <c r="K1766" s="138">
        <v>8</v>
      </c>
      <c r="L1766" s="178">
        <f t="shared" si="190"/>
        <v>1</v>
      </c>
      <c r="M1766" s="235">
        <v>0</v>
      </c>
      <c r="N1766" s="138">
        <v>0</v>
      </c>
      <c r="O1766" s="195">
        <f t="shared" si="191"/>
        <v>0</v>
      </c>
      <c r="P1766" s="170">
        <f t="shared" si="192"/>
        <v>8</v>
      </c>
      <c r="Q1766" s="171">
        <f t="shared" si="193"/>
        <v>8</v>
      </c>
      <c r="R1766" s="171" t="str">
        <f t="shared" si="194"/>
        <v/>
      </c>
      <c r="S1766" s="187" t="str">
        <f t="shared" si="195"/>
        <v/>
      </c>
      <c r="T1766" s="248"/>
    </row>
    <row r="1767" spans="1:20" x14ac:dyDescent="0.2">
      <c r="A1767" s="186" t="s">
        <v>394</v>
      </c>
      <c r="B1767" s="175" t="s">
        <v>539</v>
      </c>
      <c r="C1767" s="176" t="s">
        <v>229</v>
      </c>
      <c r="D1767" s="168">
        <v>0</v>
      </c>
      <c r="E1767" s="169">
        <v>0</v>
      </c>
      <c r="F1767" s="169">
        <v>0</v>
      </c>
      <c r="G1767" s="169">
        <v>0</v>
      </c>
      <c r="H1767" s="192" t="str">
        <f t="shared" si="189"/>
        <v/>
      </c>
      <c r="I1767" s="234">
        <v>4645</v>
      </c>
      <c r="J1767" s="138">
        <v>4249</v>
      </c>
      <c r="K1767" s="138">
        <v>1061</v>
      </c>
      <c r="L1767" s="178">
        <f t="shared" si="190"/>
        <v>0.24970581313250176</v>
      </c>
      <c r="M1767" s="235">
        <v>189</v>
      </c>
      <c r="N1767" s="138">
        <v>207</v>
      </c>
      <c r="O1767" s="195">
        <f t="shared" si="191"/>
        <v>4.4564047362755654E-2</v>
      </c>
      <c r="P1767" s="170">
        <f t="shared" si="192"/>
        <v>4645</v>
      </c>
      <c r="Q1767" s="171">
        <f t="shared" si="193"/>
        <v>4438</v>
      </c>
      <c r="R1767" s="171">
        <f t="shared" si="194"/>
        <v>207</v>
      </c>
      <c r="S1767" s="187">
        <f t="shared" si="195"/>
        <v>4.4564047362755654E-2</v>
      </c>
      <c r="T1767" s="248"/>
    </row>
    <row r="1768" spans="1:20" ht="15" customHeight="1" x14ac:dyDescent="0.2">
      <c r="L1768" t="str">
        <f t="shared" si="190"/>
        <v/>
      </c>
      <c r="O1768" t="str">
        <f>IF(I1768&lt;&gt;0,N1768/I1768,"")</f>
        <v/>
      </c>
      <c r="S1768" t="str">
        <f>IFERROR(IF(P1768&lt;&gt;0,R1768/P1768,""),"")</f>
        <v/>
      </c>
      <c r="T1768" s="248"/>
    </row>
    <row r="1769" spans="1:20" ht="15" customHeight="1" x14ac:dyDescent="0.2">
      <c r="L1769" t="str">
        <f t="shared" si="190"/>
        <v/>
      </c>
      <c r="O1769" t="str">
        <f>IF(I1769&lt;&gt;0,N1769/I1769,"")</f>
        <v/>
      </c>
      <c r="S1769" t="str">
        <f>IFERROR(IF(P1769&lt;&gt;0,R1769/P1769,""),"")</f>
        <v/>
      </c>
      <c r="T1769" s="248"/>
    </row>
    <row r="1771" spans="1:20" ht="16" thickBot="1" x14ac:dyDescent="0.25"/>
    <row r="1772" spans="1:20" ht="32" x14ac:dyDescent="0.2">
      <c r="C1772" s="22" t="str">
        <f>"Selection Sub total in 2022"</f>
        <v>Selection Sub total in 2022</v>
      </c>
      <c r="D1772" s="160">
        <f>SUBTOTAL(9,D2:D1767)</f>
        <v>15638</v>
      </c>
      <c r="E1772" s="160">
        <f>SUBTOTAL(9,E2:E1767)</f>
        <v>13029</v>
      </c>
      <c r="F1772" s="160">
        <f>SUBTOTAL(9,F2:F1767)</f>
        <v>4004</v>
      </c>
      <c r="G1772" s="160">
        <f>SUBTOTAL(9,G2:G1767)</f>
        <v>1823</v>
      </c>
      <c r="H1772" s="19">
        <f>IF((E1772+G1772)&lt;&gt;0,G1772/(E1772+G1772),"")</f>
        <v>0.12274441152706707</v>
      </c>
      <c r="I1772" s="160">
        <f>SUBTOTAL(9,I2:I1767)</f>
        <v>7572755</v>
      </c>
      <c r="J1772" s="160">
        <f>SUBTOTAL(9,J2:J1767)</f>
        <v>5939896</v>
      </c>
      <c r="K1772" s="160">
        <f>SUBTOTAL(9,K2:K1767)</f>
        <v>3448324</v>
      </c>
      <c r="L1772" s="20">
        <f>IF(J1772&lt;&gt;0,K1772/J1772,"")</f>
        <v>0.58053609019417174</v>
      </c>
      <c r="M1772" s="160">
        <f>SUBTOTAL(9,M2:M1767)</f>
        <v>140217</v>
      </c>
      <c r="N1772" s="160">
        <f>SUBTOTAL(9,N2:N1767)</f>
        <v>1322819</v>
      </c>
      <c r="O1772" s="20">
        <f>IF((J1772+M1772+N1772)&lt;&gt;0,N1772/(J1772+M1772+N1772),"")</f>
        <v>0.17868852503305446</v>
      </c>
      <c r="P1772" s="160">
        <f>SUBTOTAL(9,P2:P1767)</f>
        <v>7588393</v>
      </c>
      <c r="Q1772" s="160">
        <f>SUBTOTAL(9,Q2:Q1767)</f>
        <v>6093142</v>
      </c>
      <c r="R1772" s="160">
        <f>SUBTOTAL(9,R2:R1767)</f>
        <v>1324642</v>
      </c>
      <c r="S1772" s="21">
        <f>IFERROR(IF((Q1772+R1772)&lt;&gt;0,R1772/(Q1772+R1772),""),"")</f>
        <v>0.17857651287770041</v>
      </c>
      <c r="T1772" s="247"/>
    </row>
    <row r="1773" spans="1:20" ht="32" x14ac:dyDescent="0.2">
      <c r="C1773" s="1" t="s">
        <v>563</v>
      </c>
      <c r="D1773" s="161">
        <f>SUM(D2:D1767)</f>
        <v>15638</v>
      </c>
      <c r="E1773" s="161">
        <f>SUM(E2:E1767)</f>
        <v>13029</v>
      </c>
      <c r="F1773" s="161">
        <f>SUM(F2:F1767)</f>
        <v>4004</v>
      </c>
      <c r="G1773" s="162">
        <f>SUM(G2:G1767)</f>
        <v>1823</v>
      </c>
      <c r="H1773" s="17">
        <f>IF((E1773+G1773)&lt;&gt;0,G1773/(E1773+G1773),"")</f>
        <v>0.12274441152706707</v>
      </c>
      <c r="I1773" s="162">
        <f>SUM(I2:I1767)</f>
        <v>7572755</v>
      </c>
      <c r="J1773" s="162">
        <f>SUM(J2:J1767)</f>
        <v>5939896</v>
      </c>
      <c r="K1773" s="162">
        <f>SUM(K2:K1767)</f>
        <v>3448324</v>
      </c>
      <c r="L1773" s="2">
        <f>IF(J1773&lt;&gt;0,K1773/J1773,"")</f>
        <v>0.58053609019417174</v>
      </c>
      <c r="M1773" s="162">
        <f>SUM(M2:M1767)</f>
        <v>140217</v>
      </c>
      <c r="N1773" s="162">
        <f>SUM(N2:N1767)</f>
        <v>1322819</v>
      </c>
      <c r="O1773" s="2">
        <f>IF((J1773+M1773+N1773)&lt;&gt;0,N1773/(J1773+M1773+N1773),"")</f>
        <v>0.17868852503305446</v>
      </c>
      <c r="P1773" s="162">
        <f>SUM(P2:P1767)</f>
        <v>7588393</v>
      </c>
      <c r="Q1773" s="161">
        <f>SUM(Q2:Q1767)</f>
        <v>6093142</v>
      </c>
      <c r="R1773" s="161">
        <f>SUM(R2:R1767)</f>
        <v>1324642</v>
      </c>
      <c r="S1773" s="26">
        <f>IFERROR(IF((Q1773+R1773)&lt;&gt;0,R1773/(Q1773+R1773),""),"")</f>
        <v>0.17857651287770041</v>
      </c>
    </row>
    <row r="1774" spans="1:20" ht="33" thickBot="1" x14ac:dyDescent="0.25">
      <c r="C1774" s="14" t="s">
        <v>243</v>
      </c>
      <c r="D1774" s="163">
        <f>D1772/D1773</f>
        <v>1</v>
      </c>
      <c r="E1774" s="163">
        <f>E1772/E1773</f>
        <v>1</v>
      </c>
      <c r="F1774" s="163">
        <f>F1772/F1773</f>
        <v>1</v>
      </c>
      <c r="G1774" s="164">
        <f>G1772/G1773</f>
        <v>1</v>
      </c>
      <c r="H1774" s="164"/>
      <c r="I1774" s="164">
        <f>I1772/I1773</f>
        <v>1</v>
      </c>
      <c r="J1774" s="164">
        <f>J1772/J1773</f>
        <v>1</v>
      </c>
      <c r="K1774" s="164">
        <f>K1772/K1773</f>
        <v>1</v>
      </c>
      <c r="L1774" s="164"/>
      <c r="M1774" s="164">
        <f>M1772/M1773</f>
        <v>1</v>
      </c>
      <c r="N1774" s="164">
        <f>N1772/N1773</f>
        <v>1</v>
      </c>
      <c r="O1774" s="164"/>
      <c r="P1774" s="164">
        <f>P1772/P1773</f>
        <v>1</v>
      </c>
      <c r="Q1774" s="163">
        <f>Q1772/Q1773</f>
        <v>1</v>
      </c>
      <c r="R1774" s="163">
        <f>R1772/R1773</f>
        <v>1</v>
      </c>
      <c r="S1774" s="165"/>
    </row>
  </sheetData>
  <protectedRanges>
    <protectedRange password="90E5" sqref="B1531" name="Range1_54"/>
    <protectedRange password="90E5" sqref="C1531 B1483:C1530 B1532:C1637" name="Range1_58"/>
    <protectedRange password="90E5" sqref="B2:C148 B1406:C1482 B1638:C1682 B266:C643 B1226:C1404 B646:C1083 B1683:C1683 B1684:C1684 B1685:C1685 B1686:C1687 B1688:C1688 B1689:C1689 B1690:C1690 B1691:C1691 B1692:C1693 B1694:C1694 B1695:C1696 B1697:C1698 B1699:C1699 B1700:C1700 B1701:C1702 B1703:C1703 B1704:C1705 B1706:C1706 B1707:C1707 B1708:C1708 B1709:C1710 B1711:C1711 B1712:C1714 B1715:C1715 B1716:C1716 B1717:C1718 B1719:C1719 B1720:C1720 B1721:C1721 B1722:C1723 B1724:C1726 B1727:C1727 B1728:C1728 B1729:C1729 B1730:C1730 B1731:C1731 B1732:C1732 B1733:C1733 B1734:C1734 B1735:C1735 B1736:C1736 B1737:C1737 B1738:C1739 B1740:C1740 B1741:C1742 B1743:C1743 B1744:C1745 B1746:C1746 B1747:C1747 B1748:C1749 B1750:C1750 B1751:C1751 B1752:C1753 B1754:C1754 B1755:C1756 B1757:C1757 B1758:C1758 B1759:C1759 B1760:C1760 B1761:C1761 B1762:C1762 B1763:C1763 B1764:C1764 B1765:C1765 B1766:C1766 B1767:C1767 B1195:C1223 B1084:C1084 B1085:C1085 B1086:C1086 B1087:C1087 B1088:C1088 B1089:C1089 B1090:C1090 B1091:C1091 B1092:C1092 B1093:C1093 B1094:C1096 B1097:C1098 B1099:C1100 B1101:C1101 B1102:C1102 B1103:C1103 B1104:C1106 B1107:C1108 B1109:C1109 B1110:C1110 B1111:C1111 B1112:C1112 B1113:C1113 B1114:C1114 B1115:C1116 B1117:C1118 B1119:C1119 B1120:C1120 B1121:C1121 B1122:C1123 B1124:C1128 B1129:C1129 B1130:C1130 B1131:C1132 B1133:C1134 B1135:C1135 B1136:C1136 B1137:C1137 B1138:C1139 B1140:C1140 B1141:C1141 B1142:C1143 B1144:C1144 B1145:C1147 B1148:C1149 B1150:C1151 B1152:C1153 B1154:C1154 B1155:C1155 B1156:C1157 B1158:C1158 B1159:C1159 B1160:C1160 B1161:C1162 B1163:C1163 B1164:C1165 B1166:C1166 B1167:C1167 B1168:C1169 B1170:C1170 B1171:C1173 B1174:C1174 B1175:C1175 B1176:C1176 B1177:C1178 B1179:C1179 B1180:C1181 B1182:C1182 B1183:C1183 B1184:C1184 B1185:C1185 B1186:C1186 B1187:C1187 B1188:C1188 B1189:C1189 B1190:C1190 B1191:C1191 B1192:C1193 B1194:C1194" name="Range1"/>
    <protectedRange password="90E5" sqref="B149:C149" name="Range1_2"/>
    <protectedRange password="90E5" sqref="B150:C150" name="Range1_3"/>
    <protectedRange password="90E5" sqref="B151:C151" name="Range1_4"/>
    <protectedRange password="90E5" sqref="B152:C152" name="Range1_5"/>
    <protectedRange password="90E5" sqref="B153:C153" name="Range1_6"/>
    <protectedRange password="90E5" sqref="B154:C155" name="Range1_7"/>
    <protectedRange password="90E5" sqref="B156:C156" name="Range1_8"/>
    <protectedRange password="90E5" sqref="B157:C157" name="Range1_9"/>
    <protectedRange password="90E5" sqref="B158:C158" name="Range1_10"/>
    <protectedRange password="90E5" sqref="B159:C159" name="Range1_11"/>
    <protectedRange password="90E5" sqref="B160:C160" name="Range1_12"/>
    <protectedRange password="90E5" sqref="B161:C162" name="Range1_13"/>
    <protectedRange password="90E5" sqref="B163:C165" name="Range1_14"/>
    <protectedRange password="90E5" sqref="B166:C166" name="Range1_15"/>
    <protectedRange password="90E5" sqref="B167:C167" name="Range1_16"/>
    <protectedRange password="90E5" sqref="B168:C169" name="Range1_17"/>
    <protectedRange password="90E5" sqref="B170:C170" name="Range1_18"/>
    <protectedRange password="90E5" sqref="B171:C171" name="Range1_19"/>
    <protectedRange password="90E5" sqref="B172:C172" name="Range1_20"/>
    <protectedRange password="90E5" sqref="B173:C174" name="Range1_21"/>
    <protectedRange password="90E5" sqref="B175:C175" name="Range1_22"/>
    <protectedRange password="90E5" sqref="B176:C176" name="Range1_23"/>
    <protectedRange password="90E5" sqref="B177:C177" name="Range1_24"/>
    <protectedRange password="90E5" sqref="B178:C182" name="Range1_25"/>
    <protectedRange password="90E5" sqref="B183:C183" name="Range1_26"/>
    <protectedRange password="90E5" sqref="B184:C185" name="Range1_27"/>
    <protectedRange password="90E5" sqref="B186:C187" name="Range1_28"/>
    <protectedRange password="90E5" sqref="B188:C188" name="Range1_29"/>
    <protectedRange password="90E5" sqref="B189:C189" name="Range1_30"/>
    <protectedRange password="90E5" sqref="B190:C190" name="Range1_31"/>
    <protectedRange password="90E5" sqref="B191:C191" name="Range1_32"/>
    <protectedRange password="90E5" sqref="B192:C192" name="Range1_33"/>
    <protectedRange password="90E5" sqref="B193:C193" name="Range1_34"/>
    <protectedRange password="90E5" sqref="B194:C194" name="Range1_35"/>
    <protectedRange password="90E5" sqref="B195:C195" name="Range1_36"/>
    <protectedRange password="90E5" sqref="B196:C196" name="Range1_37"/>
    <protectedRange password="90E5" sqref="B197:C198" name="Range1_38"/>
    <protectedRange password="90E5" sqref="B199:C200" name="Range1_39"/>
    <protectedRange password="90E5" sqref="B201:C201" name="Range1_40"/>
    <protectedRange password="90E5" sqref="B202:C203" name="Range1_41"/>
    <protectedRange password="90E5" sqref="B204:C205" name="Range1_42"/>
    <protectedRange password="90E5" sqref="B206:C206" name="Range1_43"/>
    <protectedRange password="90E5" sqref="B207:C208" name="Range1_44"/>
    <protectedRange password="90E5" sqref="B209:C210" name="Range1_45"/>
    <protectedRange password="90E5" sqref="B211:C212" name="Range1_46"/>
    <protectedRange password="90E5" sqref="B213:C213" name="Range1_47"/>
    <protectedRange password="90E5" sqref="B214:C215" name="Range1_48"/>
    <protectedRange password="90E5" sqref="B216:C216" name="Range1_49"/>
    <protectedRange password="90E5" sqref="B217:C217" name="Range1_50"/>
    <protectedRange password="90E5" sqref="B218:C218" name="Range1_51"/>
    <protectedRange password="90E5" sqref="B219:C219" name="Range1_52"/>
    <protectedRange password="90E5" sqref="B220:C220" name="Range1_53"/>
    <protectedRange password="90E5" sqref="B221:C221" name="Range1_59"/>
    <protectedRange password="90E5" sqref="B222:C222" name="Range1_60"/>
    <protectedRange password="90E5" sqref="B223:C223" name="Range1_61"/>
    <protectedRange password="90E5" sqref="B224:C225" name="Range1_62"/>
    <protectedRange password="90E5" sqref="B226:C226" name="Range1_63"/>
    <protectedRange password="90E5" sqref="B227:C227" name="Range1_64"/>
    <protectedRange password="90E5" sqref="B228:C228" name="Range1_65"/>
    <protectedRange password="90E5" sqref="B229:C229" name="Range1_66"/>
    <protectedRange password="90E5" sqref="B230:C230" name="Range1_67"/>
    <protectedRange password="90E5" sqref="B231:C231" name="Range1_68"/>
    <protectedRange password="90E5" sqref="B232:C232" name="Range1_69"/>
    <protectedRange password="90E5" sqref="B233:C234" name="Range1_70"/>
    <protectedRange password="90E5" sqref="B235:C235" name="Range1_71"/>
    <protectedRange password="90E5" sqref="B236:C236" name="Range1_72"/>
    <protectedRange password="90E5" sqref="B237:C237" name="Range1_73"/>
    <protectedRange password="90E5" sqref="B238:C238" name="Range1_74"/>
    <protectedRange password="90E5" sqref="B239:C239" name="Range1_75"/>
    <protectedRange password="90E5" sqref="B240:C241" name="Range1_76"/>
    <protectedRange password="90E5" sqref="B242:C242" name="Range1_77"/>
    <protectedRange password="90E5" sqref="B243:C243" name="Range1_78"/>
    <protectedRange password="90E5" sqref="B244:C245" name="Range1_79"/>
    <protectedRange password="90E5" sqref="B246:C246" name="Range1_80"/>
    <protectedRange password="90E5" sqref="B247:C247" name="Range1_81"/>
    <protectedRange password="90E5" sqref="B248:C248" name="Range1_82"/>
    <protectedRange password="90E5" sqref="B249:C249" name="Range1_83"/>
    <protectedRange password="90E5" sqref="B250:C250" name="Range1_84"/>
    <protectedRange password="90E5" sqref="B251:C251" name="Range1_85"/>
    <protectedRange password="90E5" sqref="B252:C252" name="Range1_86"/>
    <protectedRange password="90E5" sqref="B253:C253" name="Range1_87"/>
    <protectedRange password="90E5" sqref="B254:C254" name="Range1_88"/>
    <protectedRange password="90E5" sqref="B255:C255" name="Range1_89"/>
    <protectedRange password="90E5" sqref="B256:C256" name="Range1_90"/>
    <protectedRange password="90E5" sqref="B257:C257" name="Range1_91"/>
    <protectedRange password="90E5" sqref="B258:C258" name="Range1_92"/>
    <protectedRange password="90E5" sqref="B259:C259" name="Range1_93"/>
    <protectedRange password="90E5" sqref="B260:C260" name="Range1_94"/>
    <protectedRange password="90E5" sqref="B261:C261" name="Range1_95"/>
    <protectedRange password="90E5" sqref="B262:C262" name="Range1_96"/>
    <protectedRange password="90E5" sqref="B263:C263" name="Range1_97"/>
    <protectedRange password="90E5" sqref="B264:C264" name="Range1_98"/>
    <protectedRange password="90E5" sqref="B265:C265" name="Range1_99"/>
    <protectedRange password="90E5" sqref="B644:C645" name="Range1_1"/>
    <protectedRange password="90E5" sqref="B1405:C1405" name="Range1_57"/>
    <protectedRange password="90E5" sqref="B1224:C1224" name="Range1_55"/>
    <protectedRange password="90E5" sqref="B1225:C1225" name="Range1_56"/>
  </protectedRanges>
  <autoFilter ref="A1:S1769" xr:uid="{00000000-0009-0000-0000-000001000000}">
    <sortState xmlns:xlrd2="http://schemas.microsoft.com/office/spreadsheetml/2017/richdata2" ref="A2:S1767">
      <sortCondition ref="A9"/>
    </sortState>
  </autoFilter>
  <sortState xmlns:xlrd2="http://schemas.microsoft.com/office/spreadsheetml/2017/richdata2" ref="A2:S1706">
    <sortCondition ref="A2:A1706"/>
    <sortCondition ref="B2:B1706"/>
    <sortCondition ref="C2:C1706"/>
  </sortState>
  <dataValidations count="1">
    <dataValidation type="whole" allowBlank="1" showInputMessage="1" showErrorMessage="1" error="Please enter a whole number" sqref="I2:K1767 D2:G1767 M2:N1767"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L1720"/>
  <sheetViews>
    <sheetView workbookViewId="0">
      <selection activeCell="M32" sqref="M32"/>
    </sheetView>
  </sheetViews>
  <sheetFormatPr baseColWidth="10" defaultColWidth="4" defaultRowHeight="15" x14ac:dyDescent="0.2"/>
  <cols>
    <col min="1" max="1" width="15.6640625" style="29" customWidth="1"/>
    <col min="2" max="2" width="11.5" style="29" customWidth="1"/>
    <col min="3" max="3" width="10.5" style="29" customWidth="1"/>
    <col min="4" max="4" width="12.33203125" style="29" customWidth="1"/>
    <col min="5" max="5" width="7.33203125" style="29" customWidth="1"/>
    <col min="6" max="6" width="8.6640625" style="29" customWidth="1"/>
    <col min="7" max="8" width="8.6640625" customWidth="1"/>
    <col min="9" max="10" width="2" customWidth="1"/>
    <col min="11" max="11" width="3" customWidth="1"/>
    <col min="12" max="12" width="6.6640625" customWidth="1"/>
    <col min="13" max="82" width="3" customWidth="1"/>
  </cols>
  <sheetData>
    <row r="1" spans="1:12" ht="16" thickBot="1" x14ac:dyDescent="0.25"/>
    <row r="2" spans="1:12" ht="49" thickBot="1" x14ac:dyDescent="0.25">
      <c r="A2" s="49" t="s">
        <v>234</v>
      </c>
      <c r="B2" s="29" t="s">
        <v>434</v>
      </c>
    </row>
    <row r="3" spans="1:12" ht="7.5" customHeight="1" x14ac:dyDescent="0.2"/>
    <row r="4" spans="1:12" ht="9" customHeight="1" thickBot="1" x14ac:dyDescent="0.25">
      <c r="A4" s="39"/>
      <c r="B4" s="39" t="s">
        <v>242</v>
      </c>
      <c r="C4" s="39"/>
      <c r="D4" s="166"/>
      <c r="E4" s="166"/>
      <c r="F4" s="39"/>
    </row>
    <row r="5" spans="1:12" s="29" customFormat="1" ht="78.75" customHeight="1" thickBot="1" x14ac:dyDescent="0.25">
      <c r="A5" s="94" t="s">
        <v>233</v>
      </c>
      <c r="B5" s="103" t="s">
        <v>468</v>
      </c>
      <c r="C5" s="45" t="s">
        <v>473</v>
      </c>
      <c r="D5" s="29" t="s">
        <v>508</v>
      </c>
      <c r="E5" s="29" t="s">
        <v>474</v>
      </c>
      <c r="F5" s="45" t="s">
        <v>466</v>
      </c>
      <c r="G5" s="202" t="s">
        <v>461</v>
      </c>
      <c r="H5" s="203" t="s">
        <v>467</v>
      </c>
    </row>
    <row r="6" spans="1:12" ht="16" x14ac:dyDescent="0.2">
      <c r="A6" s="95" t="s">
        <v>413</v>
      </c>
      <c r="B6" s="50">
        <v>151566</v>
      </c>
      <c r="C6" s="34">
        <v>125275</v>
      </c>
      <c r="D6" s="34">
        <v>93816</v>
      </c>
      <c r="E6" s="34">
        <v>1769</v>
      </c>
      <c r="F6" s="35">
        <v>23984</v>
      </c>
      <c r="G6" s="204">
        <f>IF(B6&lt;&gt;0,F6/(C6+E6+F6),"")</f>
        <v>0.15880498980321531</v>
      </c>
      <c r="H6" s="217">
        <f>IF(C6&lt;&gt;0,D6/C6,"")</f>
        <v>0.74888046298144084</v>
      </c>
      <c r="L6" s="224"/>
    </row>
    <row r="7" spans="1:12" ht="16" x14ac:dyDescent="0.2">
      <c r="A7" s="96" t="s">
        <v>390</v>
      </c>
      <c r="B7" s="51">
        <v>171966</v>
      </c>
      <c r="C7" s="30">
        <v>116927</v>
      </c>
      <c r="D7" s="30">
        <v>66132</v>
      </c>
      <c r="E7" s="30">
        <v>342</v>
      </c>
      <c r="F7" s="36">
        <v>46569</v>
      </c>
      <c r="G7" s="205">
        <f t="shared" ref="G7:G31" si="0">IF(B7&lt;&gt;0,F7/(C7+E7+F7),"")</f>
        <v>0.28423808884385798</v>
      </c>
      <c r="H7" s="218">
        <f t="shared" ref="H7:H31" si="1">IF(C7&lt;&gt;0,D7/C7,"")</f>
        <v>0.56558365475895211</v>
      </c>
      <c r="L7" s="224"/>
    </row>
    <row r="8" spans="1:12" ht="16" x14ac:dyDescent="0.2">
      <c r="A8" s="96" t="s">
        <v>414</v>
      </c>
      <c r="B8" s="51">
        <v>117624</v>
      </c>
      <c r="C8" s="30">
        <v>99659</v>
      </c>
      <c r="D8" s="30">
        <v>47250</v>
      </c>
      <c r="E8" s="30">
        <v>1024</v>
      </c>
      <c r="F8" s="36">
        <v>16941</v>
      </c>
      <c r="G8" s="206">
        <f t="shared" si="0"/>
        <v>0.14402672923893084</v>
      </c>
      <c r="H8" s="219">
        <f t="shared" si="1"/>
        <v>0.47411673807684201</v>
      </c>
      <c r="L8" s="224"/>
    </row>
    <row r="9" spans="1:12" ht="16" x14ac:dyDescent="0.2">
      <c r="A9" s="96" t="s">
        <v>415</v>
      </c>
      <c r="B9" s="51">
        <v>73947</v>
      </c>
      <c r="C9" s="30">
        <v>56402</v>
      </c>
      <c r="D9" s="30">
        <v>27805</v>
      </c>
      <c r="E9" s="30">
        <v>107</v>
      </c>
      <c r="F9" s="36">
        <v>13167</v>
      </c>
      <c r="G9" s="205">
        <f t="shared" si="0"/>
        <v>0.18897468281761295</v>
      </c>
      <c r="H9" s="218">
        <f t="shared" si="1"/>
        <v>0.49297897237686605</v>
      </c>
      <c r="L9" s="224"/>
    </row>
    <row r="10" spans="1:12" ht="16" x14ac:dyDescent="0.2">
      <c r="A10" s="96" t="s">
        <v>433</v>
      </c>
      <c r="B10" s="51">
        <v>23151</v>
      </c>
      <c r="C10" s="30">
        <v>18033</v>
      </c>
      <c r="D10" s="30">
        <v>14663</v>
      </c>
      <c r="E10" s="30">
        <v>84</v>
      </c>
      <c r="F10" s="36">
        <v>4533</v>
      </c>
      <c r="G10" s="206">
        <f t="shared" si="0"/>
        <v>0.20013245033112584</v>
      </c>
      <c r="H10" s="219">
        <f t="shared" si="1"/>
        <v>0.81312039039538619</v>
      </c>
      <c r="L10" s="224"/>
    </row>
    <row r="11" spans="1:12" ht="16" x14ac:dyDescent="0.2">
      <c r="A11" s="96" t="s">
        <v>385</v>
      </c>
      <c r="B11" s="51">
        <v>164427</v>
      </c>
      <c r="C11" s="30">
        <v>142302</v>
      </c>
      <c r="D11" s="30">
        <v>102954</v>
      </c>
      <c r="E11" s="30">
        <v>2583</v>
      </c>
      <c r="F11" s="36">
        <v>15530</v>
      </c>
      <c r="G11" s="205">
        <f t="shared" si="0"/>
        <v>9.6811395443069534E-2</v>
      </c>
      <c r="H11" s="218">
        <f t="shared" si="1"/>
        <v>0.72348948011974534</v>
      </c>
      <c r="L11" s="224"/>
    </row>
    <row r="12" spans="1:12" ht="16" x14ac:dyDescent="0.2">
      <c r="A12" s="96" t="s">
        <v>387</v>
      </c>
      <c r="B12" s="51">
        <v>1918515</v>
      </c>
      <c r="C12" s="30">
        <v>1428228</v>
      </c>
      <c r="D12" s="30">
        <v>574836</v>
      </c>
      <c r="E12" s="30">
        <v>3521</v>
      </c>
      <c r="F12" s="36">
        <v>408876</v>
      </c>
      <c r="G12" s="206">
        <f t="shared" si="0"/>
        <v>0.22213976230899829</v>
      </c>
      <c r="H12" s="219">
        <f t="shared" si="1"/>
        <v>0.40248195666238162</v>
      </c>
      <c r="L12" s="224"/>
    </row>
    <row r="13" spans="1:12" ht="16" x14ac:dyDescent="0.2">
      <c r="A13" s="96" t="s">
        <v>392</v>
      </c>
      <c r="B13" s="51">
        <v>1043297</v>
      </c>
      <c r="C13" s="30">
        <v>817307</v>
      </c>
      <c r="D13" s="30">
        <v>740356</v>
      </c>
      <c r="E13" s="30">
        <v>52158</v>
      </c>
      <c r="F13" s="36">
        <v>167517</v>
      </c>
      <c r="G13" s="205">
        <f t="shared" si="0"/>
        <v>0.16154282330840844</v>
      </c>
      <c r="H13" s="218">
        <f t="shared" si="1"/>
        <v>0.90584810848310371</v>
      </c>
      <c r="L13" s="224"/>
    </row>
    <row r="14" spans="1:12" ht="16" x14ac:dyDescent="0.2">
      <c r="A14" s="96" t="s">
        <v>417</v>
      </c>
      <c r="B14" s="51">
        <v>459139</v>
      </c>
      <c r="C14" s="30">
        <v>386371</v>
      </c>
      <c r="D14" s="30">
        <v>277286</v>
      </c>
      <c r="E14" s="30">
        <v>10061</v>
      </c>
      <c r="F14" s="36">
        <v>56566</v>
      </c>
      <c r="G14" s="206">
        <f t="shared" si="0"/>
        <v>0.12487030847818313</v>
      </c>
      <c r="H14" s="219">
        <f t="shared" si="1"/>
        <v>0.71766773386201343</v>
      </c>
      <c r="L14" s="224"/>
    </row>
    <row r="15" spans="1:12" ht="16" x14ac:dyDescent="0.2">
      <c r="A15" s="96" t="s">
        <v>391</v>
      </c>
      <c r="B15" s="51">
        <v>144227</v>
      </c>
      <c r="C15" s="30">
        <v>122470</v>
      </c>
      <c r="D15" s="30">
        <v>56405</v>
      </c>
      <c r="E15" s="30">
        <v>267</v>
      </c>
      <c r="F15" s="36">
        <v>21757</v>
      </c>
      <c r="G15" s="205">
        <f t="shared" si="0"/>
        <v>0.15057372624468837</v>
      </c>
      <c r="H15" s="218">
        <f t="shared" si="1"/>
        <v>0.46056177022944395</v>
      </c>
      <c r="L15" s="224"/>
    </row>
    <row r="16" spans="1:12" ht="16" x14ac:dyDescent="0.2">
      <c r="A16" s="96" t="s">
        <v>384</v>
      </c>
      <c r="B16" s="51">
        <v>7715</v>
      </c>
      <c r="C16" s="30">
        <v>7407</v>
      </c>
      <c r="D16" s="30">
        <v>429</v>
      </c>
      <c r="E16" s="30">
        <v>5</v>
      </c>
      <c r="F16" s="36">
        <v>146</v>
      </c>
      <c r="G16" s="206">
        <f t="shared" si="0"/>
        <v>1.9317279703625297E-2</v>
      </c>
      <c r="H16" s="219">
        <f t="shared" si="1"/>
        <v>5.7918185500202508E-2</v>
      </c>
      <c r="L16" s="224"/>
    </row>
    <row r="17" spans="1:12" ht="16" x14ac:dyDescent="0.2">
      <c r="A17" s="96" t="s">
        <v>403</v>
      </c>
      <c r="B17" s="51">
        <v>727490</v>
      </c>
      <c r="C17" s="30">
        <v>629223</v>
      </c>
      <c r="D17" s="30">
        <v>464674</v>
      </c>
      <c r="E17" s="30">
        <v>3230</v>
      </c>
      <c r="F17" s="36">
        <v>92186</v>
      </c>
      <c r="G17" s="205">
        <f t="shared" si="0"/>
        <v>0.12721644846606378</v>
      </c>
      <c r="H17" s="218">
        <f t="shared" si="1"/>
        <v>0.73848858036022202</v>
      </c>
      <c r="L17" s="224"/>
    </row>
    <row r="18" spans="1:12" ht="16" x14ac:dyDescent="0.2">
      <c r="A18" s="96" t="s">
        <v>421</v>
      </c>
      <c r="B18" s="51">
        <v>21140</v>
      </c>
      <c r="C18" s="30">
        <v>18888</v>
      </c>
      <c r="D18" s="30">
        <v>13033</v>
      </c>
      <c r="E18" s="30">
        <v>142</v>
      </c>
      <c r="F18" s="36">
        <v>1989</v>
      </c>
      <c r="G18" s="206">
        <f t="shared" si="0"/>
        <v>9.4628669299205478E-2</v>
      </c>
      <c r="H18" s="219">
        <f t="shared" si="1"/>
        <v>0.69001482422702243</v>
      </c>
      <c r="L18" s="224"/>
    </row>
    <row r="19" spans="1:12" ht="16" x14ac:dyDescent="0.2">
      <c r="A19" s="96" t="s">
        <v>388</v>
      </c>
      <c r="B19" s="51">
        <v>26556</v>
      </c>
      <c r="C19" s="30">
        <v>24090</v>
      </c>
      <c r="D19" s="30">
        <v>17267</v>
      </c>
      <c r="E19" s="30">
        <v>48</v>
      </c>
      <c r="F19" s="36">
        <v>2037</v>
      </c>
      <c r="G19" s="205">
        <f t="shared" si="0"/>
        <v>7.7822349570200566E-2</v>
      </c>
      <c r="H19" s="218">
        <f t="shared" si="1"/>
        <v>0.71677044416770441</v>
      </c>
      <c r="L19" s="224"/>
    </row>
    <row r="20" spans="1:12" ht="16" x14ac:dyDescent="0.2">
      <c r="A20" s="96" t="s">
        <v>420</v>
      </c>
      <c r="B20" s="51">
        <v>6931</v>
      </c>
      <c r="C20" s="30">
        <v>5992</v>
      </c>
      <c r="D20" s="30">
        <v>4362</v>
      </c>
      <c r="E20" s="30">
        <v>26</v>
      </c>
      <c r="F20" s="36">
        <v>709</v>
      </c>
      <c r="G20" s="206">
        <f t="shared" si="0"/>
        <v>0.10539616470938011</v>
      </c>
      <c r="H20" s="219">
        <f t="shared" si="1"/>
        <v>0.72797062750333774</v>
      </c>
      <c r="L20" s="224"/>
    </row>
    <row r="21" spans="1:12" ht="16" x14ac:dyDescent="0.2">
      <c r="A21" s="96" t="s">
        <v>424</v>
      </c>
      <c r="B21" s="51">
        <v>22275</v>
      </c>
      <c r="C21" s="30">
        <v>13758</v>
      </c>
      <c r="D21" s="30">
        <v>5983</v>
      </c>
      <c r="E21" s="30">
        <v>43</v>
      </c>
      <c r="F21" s="36">
        <v>7915</v>
      </c>
      <c r="G21" s="205">
        <f t="shared" si="0"/>
        <v>0.36447780438386446</v>
      </c>
      <c r="H21" s="218">
        <f t="shared" si="1"/>
        <v>0.43487425497892135</v>
      </c>
      <c r="L21" s="224"/>
    </row>
    <row r="22" spans="1:12" ht="16" x14ac:dyDescent="0.2">
      <c r="A22" s="96" t="s">
        <v>389</v>
      </c>
      <c r="B22" s="51">
        <v>412967</v>
      </c>
      <c r="C22" s="30">
        <v>333074</v>
      </c>
      <c r="D22" s="30">
        <v>185017</v>
      </c>
      <c r="E22" s="30">
        <v>1941</v>
      </c>
      <c r="F22" s="36">
        <v>70566</v>
      </c>
      <c r="G22" s="206">
        <f t="shared" si="0"/>
        <v>0.17398744024005069</v>
      </c>
      <c r="H22" s="219">
        <f t="shared" si="1"/>
        <v>0.55548316590307256</v>
      </c>
      <c r="L22" s="224"/>
    </row>
    <row r="23" spans="1:12" ht="16" x14ac:dyDescent="0.2">
      <c r="A23" s="96" t="s">
        <v>425</v>
      </c>
      <c r="B23" s="51">
        <v>72463</v>
      </c>
      <c r="C23" s="30">
        <v>56307</v>
      </c>
      <c r="D23" s="30">
        <v>18946</v>
      </c>
      <c r="E23" s="30">
        <v>1437</v>
      </c>
      <c r="F23" s="36">
        <v>14719</v>
      </c>
      <c r="G23" s="205">
        <f t="shared" si="0"/>
        <v>0.20312435311814306</v>
      </c>
      <c r="H23" s="218">
        <f t="shared" si="1"/>
        <v>0.33647681460564405</v>
      </c>
      <c r="L23" s="224"/>
    </row>
    <row r="24" spans="1:12" ht="16" x14ac:dyDescent="0.2">
      <c r="A24" s="96" t="s">
        <v>426</v>
      </c>
      <c r="B24" s="51">
        <v>83114</v>
      </c>
      <c r="C24" s="30">
        <v>73023</v>
      </c>
      <c r="D24" s="30">
        <v>42301</v>
      </c>
      <c r="E24" s="30">
        <v>1877</v>
      </c>
      <c r="F24" s="36">
        <v>9841</v>
      </c>
      <c r="G24" s="206">
        <f t="shared" si="0"/>
        <v>0.11613032652435067</v>
      </c>
      <c r="H24" s="219">
        <f t="shared" si="1"/>
        <v>0.57928323952727223</v>
      </c>
      <c r="L24" s="224"/>
    </row>
    <row r="25" spans="1:12" ht="16" x14ac:dyDescent="0.2">
      <c r="A25" s="96" t="s">
        <v>393</v>
      </c>
      <c r="B25" s="51">
        <v>150915</v>
      </c>
      <c r="C25" s="30">
        <v>123174</v>
      </c>
      <c r="D25" s="30">
        <v>71396</v>
      </c>
      <c r="E25" s="30">
        <v>360</v>
      </c>
      <c r="F25" s="36">
        <v>27378</v>
      </c>
      <c r="G25" s="205">
        <f t="shared" si="0"/>
        <v>0.18141698473282442</v>
      </c>
      <c r="H25" s="218">
        <f t="shared" si="1"/>
        <v>0.57963531264714951</v>
      </c>
      <c r="L25" s="224"/>
    </row>
    <row r="26" spans="1:12" ht="16" x14ac:dyDescent="0.2">
      <c r="A26" s="96" t="s">
        <v>430</v>
      </c>
      <c r="B26" s="51">
        <v>12211</v>
      </c>
      <c r="C26" s="30">
        <v>10876</v>
      </c>
      <c r="D26" s="30">
        <v>6163</v>
      </c>
      <c r="E26" s="30">
        <v>150</v>
      </c>
      <c r="F26" s="36">
        <v>1181</v>
      </c>
      <c r="G26" s="206">
        <f t="shared" si="0"/>
        <v>9.6747767674285251E-2</v>
      </c>
      <c r="H26" s="219">
        <f t="shared" si="1"/>
        <v>0.56666053696211838</v>
      </c>
      <c r="L26" s="224"/>
    </row>
    <row r="27" spans="1:12" ht="16" x14ac:dyDescent="0.2">
      <c r="A27" s="96" t="s">
        <v>399</v>
      </c>
      <c r="B27" s="51">
        <v>17680</v>
      </c>
      <c r="C27" s="30">
        <v>9832</v>
      </c>
      <c r="D27" s="30">
        <v>8026</v>
      </c>
      <c r="E27" s="30">
        <v>4083</v>
      </c>
      <c r="F27" s="36">
        <v>3085</v>
      </c>
      <c r="G27" s="205">
        <f t="shared" si="0"/>
        <v>0.18147058823529411</v>
      </c>
      <c r="H27" s="218">
        <f t="shared" si="1"/>
        <v>0.81631407648494714</v>
      </c>
      <c r="L27" s="224"/>
    </row>
    <row r="28" spans="1:12" ht="16" x14ac:dyDescent="0.2">
      <c r="A28" s="96" t="s">
        <v>386</v>
      </c>
      <c r="B28" s="51">
        <v>1197457</v>
      </c>
      <c r="C28" s="30">
        <v>912325</v>
      </c>
      <c r="D28" s="30">
        <v>358898</v>
      </c>
      <c r="E28" s="30">
        <v>8448</v>
      </c>
      <c r="F28" s="36">
        <v>227712</v>
      </c>
      <c r="G28" s="206">
        <f t="shared" si="0"/>
        <v>0.19827163611192136</v>
      </c>
      <c r="H28" s="219">
        <f t="shared" si="1"/>
        <v>0.39338832104787219</v>
      </c>
      <c r="L28" s="224"/>
    </row>
    <row r="29" spans="1:12" ht="16" x14ac:dyDescent="0.2">
      <c r="A29" s="96" t="s">
        <v>431</v>
      </c>
      <c r="B29" s="51">
        <v>135946</v>
      </c>
      <c r="C29" s="30">
        <v>89112</v>
      </c>
      <c r="D29" s="30">
        <v>29981</v>
      </c>
      <c r="E29" s="30">
        <v>5579</v>
      </c>
      <c r="F29" s="36">
        <v>38652</v>
      </c>
      <c r="G29" s="205">
        <f t="shared" si="0"/>
        <v>0.28986898449862386</v>
      </c>
      <c r="H29" s="218">
        <f t="shared" si="1"/>
        <v>0.33644178112936529</v>
      </c>
      <c r="L29" s="224"/>
    </row>
    <row r="30" spans="1:12" ht="17" thickBot="1" x14ac:dyDescent="0.25">
      <c r="A30" s="97" t="s">
        <v>394</v>
      </c>
      <c r="B30" s="53">
        <v>410036</v>
      </c>
      <c r="C30" s="40">
        <v>319841</v>
      </c>
      <c r="D30" s="40">
        <v>220345</v>
      </c>
      <c r="E30" s="40">
        <v>40932</v>
      </c>
      <c r="F30" s="41">
        <v>49263</v>
      </c>
      <c r="G30" s="207">
        <f t="shared" si="0"/>
        <v>0.12014310938551737</v>
      </c>
      <c r="H30" s="220">
        <f t="shared" si="1"/>
        <v>0.68892043233981881</v>
      </c>
      <c r="L30" s="224"/>
    </row>
    <row r="31" spans="1:12" ht="18" thickTop="1" thickBot="1" x14ac:dyDescent="0.25">
      <c r="A31" s="44" t="s">
        <v>241</v>
      </c>
      <c r="B31" s="52">
        <v>7572755</v>
      </c>
      <c r="C31" s="37">
        <v>5939896</v>
      </c>
      <c r="D31" s="37">
        <v>3448324</v>
      </c>
      <c r="E31" s="37">
        <v>140217</v>
      </c>
      <c r="F31" s="38">
        <v>1322819</v>
      </c>
      <c r="G31" s="226">
        <f t="shared" si="0"/>
        <v>0.17868852503305446</v>
      </c>
      <c r="H31" s="221">
        <f t="shared" si="1"/>
        <v>0.58053609019417174</v>
      </c>
      <c r="L31" s="224"/>
    </row>
    <row r="32" spans="1:12"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election activeCell="M23" sqref="M23"/>
    </sheetView>
  </sheetViews>
  <sheetFormatPr baseColWidth="10" defaultColWidth="8.83203125" defaultRowHeight="15" x14ac:dyDescent="0.2"/>
  <cols>
    <col min="1" max="1" width="4.6640625" customWidth="1"/>
    <col min="2" max="2" width="15.6640625" style="30" customWidth="1"/>
    <col min="3" max="3" width="9.83203125" style="30" customWidth="1"/>
    <col min="4" max="4" width="10.5" style="30" customWidth="1"/>
    <col min="5" max="5" width="12.33203125" style="30" customWidth="1"/>
    <col min="6" max="6" width="7.33203125" style="30" customWidth="1"/>
    <col min="7" max="8" width="8.6640625" style="30" customWidth="1"/>
    <col min="9" max="9" width="8.6640625" customWidth="1"/>
  </cols>
  <sheetData>
    <row r="1" spans="1:9" s="31" customFormat="1" ht="16" x14ac:dyDescent="0.2">
      <c r="B1" s="32"/>
      <c r="C1" s="42" t="s">
        <v>242</v>
      </c>
      <c r="D1" s="32"/>
      <c r="E1" s="32"/>
      <c r="F1" s="32"/>
      <c r="G1" s="32"/>
      <c r="H1" s="32"/>
    </row>
    <row r="2" spans="1:9" ht="75.75" customHeight="1" thickBot="1" x14ac:dyDescent="0.25">
      <c r="A2" s="199" t="s">
        <v>432</v>
      </c>
      <c r="B2" s="199" t="s">
        <v>233</v>
      </c>
      <c r="C2" s="200" t="s">
        <v>468</v>
      </c>
      <c r="D2" s="201" t="s">
        <v>479</v>
      </c>
      <c r="E2" s="214" t="s">
        <v>508</v>
      </c>
      <c r="F2" s="214" t="s">
        <v>488</v>
      </c>
      <c r="G2" s="200" t="s">
        <v>466</v>
      </c>
      <c r="H2" s="208" t="s">
        <v>461</v>
      </c>
      <c r="I2" s="209" t="s">
        <v>467</v>
      </c>
    </row>
    <row r="3" spans="1:9" ht="16" x14ac:dyDescent="0.2">
      <c r="A3" s="106">
        <v>1</v>
      </c>
      <c r="B3" s="59" t="s">
        <v>387</v>
      </c>
      <c r="C3" s="109">
        <v>1918515</v>
      </c>
      <c r="D3" s="56">
        <v>1428228</v>
      </c>
      <c r="E3" s="56">
        <v>574836</v>
      </c>
      <c r="F3" s="56">
        <v>3521</v>
      </c>
      <c r="G3" s="57">
        <v>408876</v>
      </c>
      <c r="H3" s="210">
        <f>IF(C3&lt;&gt;0,G3/(D3+F3+G3),"")</f>
        <v>0.22213976230899829</v>
      </c>
      <c r="I3" s="211">
        <f t="shared" ref="I3:I28" si="0">IF(D3&lt;&gt;0,E3/D3,"")</f>
        <v>0.40248195666238162</v>
      </c>
    </row>
    <row r="4" spans="1:9" ht="16" x14ac:dyDescent="0.2">
      <c r="A4" s="46">
        <v>2</v>
      </c>
      <c r="B4" s="60" t="s">
        <v>386</v>
      </c>
      <c r="C4" s="110">
        <v>1197457</v>
      </c>
      <c r="D4" s="32">
        <v>912325</v>
      </c>
      <c r="E4" s="32">
        <v>358898</v>
      </c>
      <c r="F4" s="32">
        <v>8448</v>
      </c>
      <c r="G4" s="58">
        <v>227712</v>
      </c>
      <c r="H4" s="210">
        <f t="shared" ref="H4:H28" si="1">IF(C4&lt;&gt;0,G4/(D4+F4+G4),"")</f>
        <v>0.19827163611192136</v>
      </c>
      <c r="I4" s="212">
        <f t="shared" si="0"/>
        <v>0.39338832104787219</v>
      </c>
    </row>
    <row r="5" spans="1:9" ht="16" x14ac:dyDescent="0.2">
      <c r="A5" s="46">
        <v>3</v>
      </c>
      <c r="B5" s="60" t="s">
        <v>392</v>
      </c>
      <c r="C5" s="110">
        <v>1043297</v>
      </c>
      <c r="D5" s="32">
        <v>817307</v>
      </c>
      <c r="E5" s="32">
        <v>740356</v>
      </c>
      <c r="F5" s="32">
        <v>52158</v>
      </c>
      <c r="G5" s="58">
        <v>167517</v>
      </c>
      <c r="H5" s="210">
        <f t="shared" si="1"/>
        <v>0.16154282330840844</v>
      </c>
      <c r="I5" s="212">
        <f t="shared" si="0"/>
        <v>0.90584810848310371</v>
      </c>
    </row>
    <row r="6" spans="1:9" ht="16" x14ac:dyDescent="0.2">
      <c r="A6" s="46">
        <v>4</v>
      </c>
      <c r="B6" s="60" t="s">
        <v>403</v>
      </c>
      <c r="C6" s="110">
        <v>727490</v>
      </c>
      <c r="D6" s="32">
        <v>629223</v>
      </c>
      <c r="E6" s="32">
        <v>464674</v>
      </c>
      <c r="F6" s="32">
        <v>3230</v>
      </c>
      <c r="G6" s="58">
        <v>92186</v>
      </c>
      <c r="H6" s="210">
        <f t="shared" si="1"/>
        <v>0.12721644846606378</v>
      </c>
      <c r="I6" s="212">
        <f t="shared" si="0"/>
        <v>0.73848858036022202</v>
      </c>
    </row>
    <row r="7" spans="1:9" ht="16" x14ac:dyDescent="0.2">
      <c r="A7" s="46">
        <v>5</v>
      </c>
      <c r="B7" s="60" t="s">
        <v>417</v>
      </c>
      <c r="C7" s="110">
        <v>459139</v>
      </c>
      <c r="D7" s="32">
        <v>386371</v>
      </c>
      <c r="E7" s="32">
        <v>277286</v>
      </c>
      <c r="F7" s="32">
        <v>10061</v>
      </c>
      <c r="G7" s="58">
        <v>56566</v>
      </c>
      <c r="H7" s="210">
        <f t="shared" si="1"/>
        <v>0.12487030847818313</v>
      </c>
      <c r="I7" s="212">
        <f t="shared" si="0"/>
        <v>0.71766773386201343</v>
      </c>
    </row>
    <row r="8" spans="1:9" ht="16" x14ac:dyDescent="0.2">
      <c r="A8" s="46">
        <v>6</v>
      </c>
      <c r="B8" s="60" t="s">
        <v>389</v>
      </c>
      <c r="C8" s="110">
        <v>412967</v>
      </c>
      <c r="D8" s="32">
        <v>333074</v>
      </c>
      <c r="E8" s="32">
        <v>185017</v>
      </c>
      <c r="F8" s="32">
        <v>1941</v>
      </c>
      <c r="G8" s="58">
        <v>70566</v>
      </c>
      <c r="H8" s="210">
        <f t="shared" si="1"/>
        <v>0.17398744024005069</v>
      </c>
      <c r="I8" s="212">
        <f t="shared" si="0"/>
        <v>0.55548316590307256</v>
      </c>
    </row>
    <row r="9" spans="1:9" ht="16" x14ac:dyDescent="0.2">
      <c r="A9" s="46">
        <v>7</v>
      </c>
      <c r="B9" s="60" t="s">
        <v>394</v>
      </c>
      <c r="C9" s="110">
        <v>410036</v>
      </c>
      <c r="D9" s="32">
        <v>319841</v>
      </c>
      <c r="E9" s="32">
        <v>220345</v>
      </c>
      <c r="F9" s="32">
        <v>40932</v>
      </c>
      <c r="G9" s="58">
        <v>49263</v>
      </c>
      <c r="H9" s="210">
        <f t="shared" si="1"/>
        <v>0.12014310938551737</v>
      </c>
      <c r="I9" s="212">
        <f t="shared" si="0"/>
        <v>0.68892043233981881</v>
      </c>
    </row>
    <row r="10" spans="1:9" ht="16" x14ac:dyDescent="0.2">
      <c r="A10" s="46">
        <v>8</v>
      </c>
      <c r="B10" s="60" t="s">
        <v>390</v>
      </c>
      <c r="C10" s="110">
        <v>171966</v>
      </c>
      <c r="D10" s="32">
        <v>116927</v>
      </c>
      <c r="E10" s="32">
        <v>66132</v>
      </c>
      <c r="F10" s="32">
        <v>342</v>
      </c>
      <c r="G10" s="58">
        <v>46569</v>
      </c>
      <c r="H10" s="210">
        <f t="shared" si="1"/>
        <v>0.28423808884385798</v>
      </c>
      <c r="I10" s="212">
        <f t="shared" si="0"/>
        <v>0.56558365475895211</v>
      </c>
    </row>
    <row r="11" spans="1:9" ht="16" x14ac:dyDescent="0.2">
      <c r="A11" s="46">
        <v>9</v>
      </c>
      <c r="B11" s="60" t="s">
        <v>385</v>
      </c>
      <c r="C11" s="110">
        <v>164427</v>
      </c>
      <c r="D11" s="32">
        <v>142302</v>
      </c>
      <c r="E11" s="32">
        <v>102954</v>
      </c>
      <c r="F11" s="32">
        <v>2583</v>
      </c>
      <c r="G11" s="58">
        <v>15530</v>
      </c>
      <c r="H11" s="210">
        <f t="shared" si="1"/>
        <v>9.6811395443069534E-2</v>
      </c>
      <c r="I11" s="212">
        <f t="shared" si="0"/>
        <v>0.72348948011974534</v>
      </c>
    </row>
    <row r="12" spans="1:9" ht="16" x14ac:dyDescent="0.2">
      <c r="A12" s="46">
        <v>10</v>
      </c>
      <c r="B12" s="60" t="s">
        <v>413</v>
      </c>
      <c r="C12" s="110">
        <v>151566</v>
      </c>
      <c r="D12" s="32">
        <v>125275</v>
      </c>
      <c r="E12" s="32">
        <v>93816</v>
      </c>
      <c r="F12" s="32">
        <v>1769</v>
      </c>
      <c r="G12" s="58">
        <v>23984</v>
      </c>
      <c r="H12" s="210">
        <f t="shared" si="1"/>
        <v>0.15880498980321531</v>
      </c>
      <c r="I12" s="212">
        <f t="shared" si="0"/>
        <v>0.74888046298144084</v>
      </c>
    </row>
    <row r="13" spans="1:9" ht="16" x14ac:dyDescent="0.2">
      <c r="A13" s="46">
        <v>11</v>
      </c>
      <c r="B13" s="60" t="s">
        <v>393</v>
      </c>
      <c r="C13" s="110">
        <v>150915</v>
      </c>
      <c r="D13" s="32">
        <v>123174</v>
      </c>
      <c r="E13" s="32">
        <v>71396</v>
      </c>
      <c r="F13" s="32">
        <v>360</v>
      </c>
      <c r="G13" s="58">
        <v>27378</v>
      </c>
      <c r="H13" s="210">
        <f t="shared" si="1"/>
        <v>0.18141698473282442</v>
      </c>
      <c r="I13" s="212">
        <f t="shared" si="0"/>
        <v>0.57963531264714951</v>
      </c>
    </row>
    <row r="14" spans="1:9" ht="16" x14ac:dyDescent="0.2">
      <c r="A14" s="46">
        <v>12</v>
      </c>
      <c r="B14" s="60" t="s">
        <v>391</v>
      </c>
      <c r="C14" s="110">
        <v>144227</v>
      </c>
      <c r="D14" s="32">
        <v>122470</v>
      </c>
      <c r="E14" s="32">
        <v>56405</v>
      </c>
      <c r="F14" s="32">
        <v>267</v>
      </c>
      <c r="G14" s="58">
        <v>21757</v>
      </c>
      <c r="H14" s="210">
        <f t="shared" si="1"/>
        <v>0.15057372624468837</v>
      </c>
      <c r="I14" s="212">
        <f t="shared" si="0"/>
        <v>0.46056177022944395</v>
      </c>
    </row>
    <row r="15" spans="1:9" ht="16" x14ac:dyDescent="0.2">
      <c r="A15" s="46">
        <v>13</v>
      </c>
      <c r="B15" s="60" t="s">
        <v>431</v>
      </c>
      <c r="C15" s="110">
        <v>135946</v>
      </c>
      <c r="D15" s="32">
        <v>89112</v>
      </c>
      <c r="E15" s="32">
        <v>29981</v>
      </c>
      <c r="F15" s="32">
        <v>5579</v>
      </c>
      <c r="G15" s="58">
        <v>38652</v>
      </c>
      <c r="H15" s="210">
        <f t="shared" si="1"/>
        <v>0.28986898449862386</v>
      </c>
      <c r="I15" s="212">
        <f t="shared" si="0"/>
        <v>0.33644178112936529</v>
      </c>
    </row>
    <row r="16" spans="1:9" ht="16" x14ac:dyDescent="0.2">
      <c r="A16" s="46">
        <v>14</v>
      </c>
      <c r="B16" s="60" t="s">
        <v>414</v>
      </c>
      <c r="C16" s="110">
        <v>117624</v>
      </c>
      <c r="D16" s="32">
        <v>99659</v>
      </c>
      <c r="E16" s="32">
        <v>47250</v>
      </c>
      <c r="F16" s="32">
        <v>1024</v>
      </c>
      <c r="G16" s="58">
        <v>16941</v>
      </c>
      <c r="H16" s="210">
        <f t="shared" si="1"/>
        <v>0.14402672923893084</v>
      </c>
      <c r="I16" s="212">
        <f t="shared" si="0"/>
        <v>0.47411673807684201</v>
      </c>
    </row>
    <row r="17" spans="1:9" ht="16" x14ac:dyDescent="0.2">
      <c r="A17" s="46">
        <v>15</v>
      </c>
      <c r="B17" s="60" t="s">
        <v>426</v>
      </c>
      <c r="C17" s="110">
        <v>83114</v>
      </c>
      <c r="D17" s="32">
        <v>73023</v>
      </c>
      <c r="E17" s="32">
        <v>42301</v>
      </c>
      <c r="F17" s="32">
        <v>1877</v>
      </c>
      <c r="G17" s="58">
        <v>9841</v>
      </c>
      <c r="H17" s="210">
        <f t="shared" si="1"/>
        <v>0.11613032652435067</v>
      </c>
      <c r="I17" s="212">
        <f t="shared" si="0"/>
        <v>0.57928323952727223</v>
      </c>
    </row>
    <row r="18" spans="1:9" ht="16" x14ac:dyDescent="0.2">
      <c r="A18" s="46">
        <v>16</v>
      </c>
      <c r="B18" s="60" t="s">
        <v>415</v>
      </c>
      <c r="C18" s="110">
        <v>73947</v>
      </c>
      <c r="D18" s="32">
        <v>56402</v>
      </c>
      <c r="E18" s="32">
        <v>27805</v>
      </c>
      <c r="F18" s="32">
        <v>107</v>
      </c>
      <c r="G18" s="58">
        <v>13167</v>
      </c>
      <c r="H18" s="210">
        <f t="shared" si="1"/>
        <v>0.18897468281761295</v>
      </c>
      <c r="I18" s="212">
        <f t="shared" si="0"/>
        <v>0.49297897237686605</v>
      </c>
    </row>
    <row r="19" spans="1:9" ht="16" x14ac:dyDescent="0.2">
      <c r="A19" s="46">
        <v>17</v>
      </c>
      <c r="B19" s="60" t="s">
        <v>425</v>
      </c>
      <c r="C19" s="110">
        <v>72463</v>
      </c>
      <c r="D19" s="32">
        <v>56307</v>
      </c>
      <c r="E19" s="32">
        <v>18946</v>
      </c>
      <c r="F19" s="32">
        <v>1437</v>
      </c>
      <c r="G19" s="58">
        <v>14719</v>
      </c>
      <c r="H19" s="210">
        <f t="shared" si="1"/>
        <v>0.20312435311814306</v>
      </c>
      <c r="I19" s="212">
        <f t="shared" si="0"/>
        <v>0.33647681460564405</v>
      </c>
    </row>
    <row r="20" spans="1:9" ht="16" x14ac:dyDescent="0.2">
      <c r="A20" s="46">
        <v>18</v>
      </c>
      <c r="B20" s="60" t="s">
        <v>388</v>
      </c>
      <c r="C20" s="110">
        <v>26556</v>
      </c>
      <c r="D20" s="32">
        <v>24090</v>
      </c>
      <c r="E20" s="32">
        <v>17267</v>
      </c>
      <c r="F20" s="32">
        <v>48</v>
      </c>
      <c r="G20" s="58">
        <v>2037</v>
      </c>
      <c r="H20" s="210">
        <f t="shared" si="1"/>
        <v>7.7822349570200566E-2</v>
      </c>
      <c r="I20" s="212">
        <f t="shared" si="0"/>
        <v>0.71677044416770441</v>
      </c>
    </row>
    <row r="21" spans="1:9" ht="16" x14ac:dyDescent="0.2">
      <c r="A21" s="46">
        <v>19</v>
      </c>
      <c r="B21" s="60" t="s">
        <v>433</v>
      </c>
      <c r="C21" s="110">
        <v>23151</v>
      </c>
      <c r="D21" s="32">
        <v>18033</v>
      </c>
      <c r="E21" s="32">
        <v>14663</v>
      </c>
      <c r="F21" s="32">
        <v>84</v>
      </c>
      <c r="G21" s="58">
        <v>4533</v>
      </c>
      <c r="H21" s="210">
        <f t="shared" si="1"/>
        <v>0.20013245033112584</v>
      </c>
      <c r="I21" s="212">
        <f t="shared" si="0"/>
        <v>0.81312039039538619</v>
      </c>
    </row>
    <row r="22" spans="1:9" ht="16" x14ac:dyDescent="0.2">
      <c r="A22" s="46">
        <v>20</v>
      </c>
      <c r="B22" s="60" t="s">
        <v>424</v>
      </c>
      <c r="C22" s="110">
        <v>22275</v>
      </c>
      <c r="D22" s="32">
        <v>13758</v>
      </c>
      <c r="E22" s="32">
        <v>5983</v>
      </c>
      <c r="F22" s="32">
        <v>43</v>
      </c>
      <c r="G22" s="58">
        <v>7915</v>
      </c>
      <c r="H22" s="210">
        <f t="shared" si="1"/>
        <v>0.36447780438386446</v>
      </c>
      <c r="I22" s="212">
        <f t="shared" si="0"/>
        <v>0.43487425497892135</v>
      </c>
    </row>
    <row r="23" spans="1:9" ht="16" x14ac:dyDescent="0.2">
      <c r="A23" s="46">
        <v>21</v>
      </c>
      <c r="B23" s="60" t="s">
        <v>421</v>
      </c>
      <c r="C23" s="110">
        <v>21140</v>
      </c>
      <c r="D23" s="32">
        <v>18888</v>
      </c>
      <c r="E23" s="32">
        <v>13033</v>
      </c>
      <c r="F23" s="32">
        <v>142</v>
      </c>
      <c r="G23" s="58">
        <v>1989</v>
      </c>
      <c r="H23" s="210">
        <f t="shared" si="1"/>
        <v>9.4628669299205478E-2</v>
      </c>
      <c r="I23" s="212">
        <f t="shared" si="0"/>
        <v>0.69001482422702243</v>
      </c>
    </row>
    <row r="24" spans="1:9" ht="16" x14ac:dyDescent="0.2">
      <c r="A24" s="46">
        <v>22</v>
      </c>
      <c r="B24" s="60" t="s">
        <v>399</v>
      </c>
      <c r="C24" s="110">
        <v>17680</v>
      </c>
      <c r="D24" s="32">
        <v>9832</v>
      </c>
      <c r="E24" s="32">
        <v>8026</v>
      </c>
      <c r="F24" s="32">
        <v>4083</v>
      </c>
      <c r="G24" s="58">
        <v>3085</v>
      </c>
      <c r="H24" s="210">
        <f t="shared" si="1"/>
        <v>0.18147058823529411</v>
      </c>
      <c r="I24" s="212">
        <f t="shared" si="0"/>
        <v>0.81631407648494714</v>
      </c>
    </row>
    <row r="25" spans="1:9" ht="16" x14ac:dyDescent="0.2">
      <c r="A25" s="46">
        <v>23</v>
      </c>
      <c r="B25" s="60" t="s">
        <v>430</v>
      </c>
      <c r="C25" s="110">
        <v>12211</v>
      </c>
      <c r="D25" s="32">
        <v>10876</v>
      </c>
      <c r="E25" s="32">
        <v>6163</v>
      </c>
      <c r="F25" s="32">
        <v>150</v>
      </c>
      <c r="G25" s="58">
        <v>1181</v>
      </c>
      <c r="H25" s="210">
        <f t="shared" si="1"/>
        <v>9.6747767674285251E-2</v>
      </c>
      <c r="I25" s="212">
        <f t="shared" si="0"/>
        <v>0.56666053696211838</v>
      </c>
    </row>
    <row r="26" spans="1:9" ht="16" x14ac:dyDescent="0.2">
      <c r="A26" s="46">
        <v>24</v>
      </c>
      <c r="B26" s="60" t="s">
        <v>384</v>
      </c>
      <c r="C26" s="110">
        <v>7715</v>
      </c>
      <c r="D26" s="32">
        <v>7407</v>
      </c>
      <c r="E26" s="32">
        <v>429</v>
      </c>
      <c r="F26" s="32">
        <v>5</v>
      </c>
      <c r="G26" s="58">
        <v>146</v>
      </c>
      <c r="H26" s="210">
        <f t="shared" si="1"/>
        <v>1.9317279703625297E-2</v>
      </c>
      <c r="I26" s="212">
        <f t="shared" si="0"/>
        <v>5.7918185500202508E-2</v>
      </c>
    </row>
    <row r="27" spans="1:9" ht="17" thickBot="1" x14ac:dyDescent="0.25">
      <c r="A27" s="104">
        <v>25</v>
      </c>
      <c r="B27" s="227" t="s">
        <v>420</v>
      </c>
      <c r="C27" s="110">
        <v>6931</v>
      </c>
      <c r="D27" s="32">
        <v>5992</v>
      </c>
      <c r="E27" s="32">
        <v>4362</v>
      </c>
      <c r="F27" s="32">
        <v>26</v>
      </c>
      <c r="G27" s="58">
        <v>709</v>
      </c>
      <c r="H27" s="232">
        <f t="shared" si="1"/>
        <v>0.10539616470938011</v>
      </c>
      <c r="I27" s="233">
        <f t="shared" si="0"/>
        <v>0.72797062750333774</v>
      </c>
    </row>
    <row r="28" spans="1:9" ht="18" thickTop="1" thickBot="1" x14ac:dyDescent="0.25">
      <c r="A28" s="47"/>
      <c r="B28" s="44" t="s">
        <v>241</v>
      </c>
      <c r="C28" s="111">
        <v>7572755</v>
      </c>
      <c r="D28" s="98">
        <v>5939896</v>
      </c>
      <c r="E28" s="98">
        <v>3448324</v>
      </c>
      <c r="F28" s="98">
        <v>140217</v>
      </c>
      <c r="G28" s="99">
        <v>1322819</v>
      </c>
      <c r="H28" s="230">
        <f t="shared" si="1"/>
        <v>0.17868852503305446</v>
      </c>
      <c r="I28" s="231">
        <f t="shared" si="0"/>
        <v>0.58053609019417174</v>
      </c>
    </row>
    <row r="29" spans="1:9" x14ac:dyDescent="0.2">
      <c r="B29"/>
      <c r="C29"/>
      <c r="D29"/>
      <c r="E29"/>
      <c r="F29"/>
      <c r="G29"/>
      <c r="I29" s="30"/>
    </row>
    <row r="30" spans="1:9" x14ac:dyDescent="0.2">
      <c r="B30"/>
      <c r="C30"/>
      <c r="D30"/>
      <c r="E30"/>
      <c r="F30"/>
      <c r="G30"/>
      <c r="H30" s="93"/>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election activeCell="L25" sqref="L25"/>
    </sheetView>
  </sheetViews>
  <sheetFormatPr baseColWidth="10" defaultColWidth="8.83203125" defaultRowHeight="15" x14ac:dyDescent="0.2"/>
  <cols>
    <col min="1" max="1" width="4.6640625" customWidth="1"/>
    <col min="2" max="2" width="15.6640625" customWidth="1"/>
    <col min="3" max="3" width="9.83203125" customWidth="1"/>
    <col min="4" max="4" width="10.5" customWidth="1"/>
    <col min="5" max="5" width="12.33203125" customWidth="1"/>
    <col min="6" max="6" width="7.33203125" customWidth="1"/>
    <col min="7" max="9" width="8.6640625" customWidth="1"/>
  </cols>
  <sheetData>
    <row r="1" spans="1:9" ht="17" thickBot="1" x14ac:dyDescent="0.25">
      <c r="A1" s="31"/>
      <c r="B1" s="32"/>
      <c r="C1" s="32" t="s">
        <v>242</v>
      </c>
      <c r="D1" s="32"/>
      <c r="E1" s="167"/>
      <c r="F1" s="167"/>
      <c r="G1" s="32"/>
    </row>
    <row r="2" spans="1:9" ht="75.75" customHeight="1" thickBot="1" x14ac:dyDescent="0.25">
      <c r="A2" s="33" t="s">
        <v>432</v>
      </c>
      <c r="B2" s="54" t="s">
        <v>233</v>
      </c>
      <c r="C2" s="107" t="s">
        <v>458</v>
      </c>
      <c r="D2" s="108" t="s">
        <v>479</v>
      </c>
      <c r="E2" s="30" t="s">
        <v>508</v>
      </c>
      <c r="F2" s="30" t="s">
        <v>489</v>
      </c>
      <c r="G2" s="55" t="s">
        <v>460</v>
      </c>
      <c r="H2" s="131" t="s">
        <v>461</v>
      </c>
      <c r="I2" s="130" t="s">
        <v>467</v>
      </c>
    </row>
    <row r="3" spans="1:9" ht="16" x14ac:dyDescent="0.2">
      <c r="A3" s="48">
        <v>1</v>
      </c>
      <c r="B3" s="61" t="s">
        <v>387</v>
      </c>
      <c r="C3" s="50">
        <v>1918515</v>
      </c>
      <c r="D3" s="123">
        <v>1428228</v>
      </c>
      <c r="E3" s="34">
        <v>574836</v>
      </c>
      <c r="F3" s="34">
        <v>3521</v>
      </c>
      <c r="G3" s="35">
        <v>408876</v>
      </c>
      <c r="H3" s="129">
        <f>IF(C3&lt;&gt;0,G3/(D3+F3+G3),"")</f>
        <v>0.22213976230899829</v>
      </c>
      <c r="I3" s="126">
        <f t="shared" ref="I3:I28" si="0">IF(D3&lt;&gt;0,E3/D3,"")</f>
        <v>0.40248195666238162</v>
      </c>
    </row>
    <row r="4" spans="1:9" ht="16" x14ac:dyDescent="0.2">
      <c r="A4" s="48">
        <v>2</v>
      </c>
      <c r="B4" s="62" t="s">
        <v>386</v>
      </c>
      <c r="C4" s="51">
        <v>1197457</v>
      </c>
      <c r="D4" s="124">
        <v>912325</v>
      </c>
      <c r="E4" s="30">
        <v>358898</v>
      </c>
      <c r="F4" s="30">
        <v>8448</v>
      </c>
      <c r="G4" s="36">
        <v>227712</v>
      </c>
      <c r="H4" s="129">
        <f t="shared" ref="H4:H26" si="1">IF(C4&lt;&gt;0,G4/(D4+F4+G4),"")</f>
        <v>0.19827163611192136</v>
      </c>
      <c r="I4" s="126">
        <f t="shared" si="0"/>
        <v>0.39338832104787219</v>
      </c>
    </row>
    <row r="5" spans="1:9" ht="16" x14ac:dyDescent="0.2">
      <c r="A5" s="48">
        <v>3</v>
      </c>
      <c r="B5" s="62" t="s">
        <v>392</v>
      </c>
      <c r="C5" s="51">
        <v>1043297</v>
      </c>
      <c r="D5" s="124">
        <v>817307</v>
      </c>
      <c r="E5" s="30">
        <v>740356</v>
      </c>
      <c r="F5" s="30">
        <v>52158</v>
      </c>
      <c r="G5" s="36">
        <v>167517</v>
      </c>
      <c r="H5" s="129">
        <f t="shared" si="1"/>
        <v>0.16154282330840844</v>
      </c>
      <c r="I5" s="126">
        <f t="shared" si="0"/>
        <v>0.90584810848310371</v>
      </c>
    </row>
    <row r="6" spans="1:9" ht="16" x14ac:dyDescent="0.2">
      <c r="A6" s="48">
        <v>4</v>
      </c>
      <c r="B6" s="62" t="s">
        <v>403</v>
      </c>
      <c r="C6" s="51">
        <v>727490</v>
      </c>
      <c r="D6" s="124">
        <v>629223</v>
      </c>
      <c r="E6" s="30">
        <v>464674</v>
      </c>
      <c r="F6" s="30">
        <v>3230</v>
      </c>
      <c r="G6" s="36">
        <v>92186</v>
      </c>
      <c r="H6" s="129">
        <f t="shared" si="1"/>
        <v>0.12721644846606378</v>
      </c>
      <c r="I6" s="126">
        <f t="shared" si="0"/>
        <v>0.73848858036022202</v>
      </c>
    </row>
    <row r="7" spans="1:9" ht="16" x14ac:dyDescent="0.2">
      <c r="A7" s="48">
        <v>5</v>
      </c>
      <c r="B7" s="62" t="s">
        <v>417</v>
      </c>
      <c r="C7" s="51">
        <v>459139</v>
      </c>
      <c r="D7" s="124">
        <v>386371</v>
      </c>
      <c r="E7" s="30">
        <v>277286</v>
      </c>
      <c r="F7" s="30">
        <v>10061</v>
      </c>
      <c r="G7" s="36">
        <v>56566</v>
      </c>
      <c r="H7" s="129">
        <f t="shared" si="1"/>
        <v>0.12487030847818313</v>
      </c>
      <c r="I7" s="126">
        <f t="shared" si="0"/>
        <v>0.71766773386201343</v>
      </c>
    </row>
    <row r="8" spans="1:9" ht="16" x14ac:dyDescent="0.2">
      <c r="A8" s="48">
        <v>6</v>
      </c>
      <c r="B8" s="62" t="s">
        <v>389</v>
      </c>
      <c r="C8" s="51">
        <v>412967</v>
      </c>
      <c r="D8" s="124">
        <v>333074</v>
      </c>
      <c r="E8" s="30">
        <v>185017</v>
      </c>
      <c r="F8" s="30">
        <v>1941</v>
      </c>
      <c r="G8" s="36">
        <v>70566</v>
      </c>
      <c r="H8" s="129">
        <f t="shared" si="1"/>
        <v>0.17398744024005069</v>
      </c>
      <c r="I8" s="126">
        <f t="shared" si="0"/>
        <v>0.55548316590307256</v>
      </c>
    </row>
    <row r="9" spans="1:9" ht="16" x14ac:dyDescent="0.2">
      <c r="A9" s="48">
        <v>7</v>
      </c>
      <c r="B9" s="62" t="s">
        <v>394</v>
      </c>
      <c r="C9" s="51">
        <v>410036</v>
      </c>
      <c r="D9" s="124">
        <v>319841</v>
      </c>
      <c r="E9" s="30">
        <v>220345</v>
      </c>
      <c r="F9" s="30">
        <v>40932</v>
      </c>
      <c r="G9" s="36">
        <v>49263</v>
      </c>
      <c r="H9" s="129">
        <f t="shared" si="1"/>
        <v>0.12014310938551737</v>
      </c>
      <c r="I9" s="126">
        <f t="shared" si="0"/>
        <v>0.68892043233981881</v>
      </c>
    </row>
    <row r="10" spans="1:9" ht="16" x14ac:dyDescent="0.2">
      <c r="A10" s="48">
        <v>8</v>
      </c>
      <c r="B10" s="62" t="s">
        <v>385</v>
      </c>
      <c r="C10" s="51">
        <v>164427</v>
      </c>
      <c r="D10" s="124">
        <v>142302</v>
      </c>
      <c r="E10" s="30">
        <v>102954</v>
      </c>
      <c r="F10" s="30">
        <v>2583</v>
      </c>
      <c r="G10" s="36">
        <v>15530</v>
      </c>
      <c r="H10" s="129">
        <f t="shared" si="1"/>
        <v>9.6811395443069534E-2</v>
      </c>
      <c r="I10" s="126">
        <f t="shared" si="0"/>
        <v>0.72348948011974534</v>
      </c>
    </row>
    <row r="11" spans="1:9" ht="16" x14ac:dyDescent="0.2">
      <c r="A11" s="48">
        <v>9</v>
      </c>
      <c r="B11" s="62" t="s">
        <v>413</v>
      </c>
      <c r="C11" s="51">
        <v>151566</v>
      </c>
      <c r="D11" s="124">
        <v>125275</v>
      </c>
      <c r="E11" s="30">
        <v>93816</v>
      </c>
      <c r="F11" s="30">
        <v>1769</v>
      </c>
      <c r="G11" s="36">
        <v>23984</v>
      </c>
      <c r="H11" s="129">
        <f t="shared" si="1"/>
        <v>0.15880498980321531</v>
      </c>
      <c r="I11" s="126">
        <f t="shared" si="0"/>
        <v>0.74888046298144084</v>
      </c>
    </row>
    <row r="12" spans="1:9" ht="16" x14ac:dyDescent="0.2">
      <c r="A12" s="48">
        <v>10</v>
      </c>
      <c r="B12" s="62" t="s">
        <v>393</v>
      </c>
      <c r="C12" s="51">
        <v>150915</v>
      </c>
      <c r="D12" s="124">
        <v>123174</v>
      </c>
      <c r="E12" s="30">
        <v>71396</v>
      </c>
      <c r="F12" s="30">
        <v>360</v>
      </c>
      <c r="G12" s="36">
        <v>27378</v>
      </c>
      <c r="H12" s="129">
        <f t="shared" si="1"/>
        <v>0.18141698473282442</v>
      </c>
      <c r="I12" s="126">
        <f t="shared" si="0"/>
        <v>0.57963531264714951</v>
      </c>
    </row>
    <row r="13" spans="1:9" ht="16" x14ac:dyDescent="0.2">
      <c r="A13" s="48">
        <v>11</v>
      </c>
      <c r="B13" s="62" t="s">
        <v>391</v>
      </c>
      <c r="C13" s="51">
        <v>144227</v>
      </c>
      <c r="D13" s="124">
        <v>122470</v>
      </c>
      <c r="E13" s="30">
        <v>56405</v>
      </c>
      <c r="F13" s="30">
        <v>267</v>
      </c>
      <c r="G13" s="36">
        <v>21757</v>
      </c>
      <c r="H13" s="129">
        <f t="shared" si="1"/>
        <v>0.15057372624468837</v>
      </c>
      <c r="I13" s="126">
        <f t="shared" si="0"/>
        <v>0.46056177022944395</v>
      </c>
    </row>
    <row r="14" spans="1:9" ht="16" x14ac:dyDescent="0.2">
      <c r="A14" s="48">
        <v>12</v>
      </c>
      <c r="B14" s="62" t="s">
        <v>390</v>
      </c>
      <c r="C14" s="51">
        <v>171966</v>
      </c>
      <c r="D14" s="124">
        <v>116927</v>
      </c>
      <c r="E14" s="30">
        <v>66132</v>
      </c>
      <c r="F14" s="30">
        <v>342</v>
      </c>
      <c r="G14" s="36">
        <v>46569</v>
      </c>
      <c r="H14" s="129">
        <f t="shared" si="1"/>
        <v>0.28423808884385798</v>
      </c>
      <c r="I14" s="126">
        <f t="shared" si="0"/>
        <v>0.56558365475895211</v>
      </c>
    </row>
    <row r="15" spans="1:9" ht="16" x14ac:dyDescent="0.2">
      <c r="A15" s="48">
        <v>13</v>
      </c>
      <c r="B15" s="62" t="s">
        <v>414</v>
      </c>
      <c r="C15" s="51">
        <v>117624</v>
      </c>
      <c r="D15" s="124">
        <v>99659</v>
      </c>
      <c r="E15" s="30">
        <v>47250</v>
      </c>
      <c r="F15" s="30">
        <v>1024</v>
      </c>
      <c r="G15" s="36">
        <v>16941</v>
      </c>
      <c r="H15" s="129">
        <f t="shared" si="1"/>
        <v>0.14402672923893084</v>
      </c>
      <c r="I15" s="126">
        <f t="shared" si="0"/>
        <v>0.47411673807684201</v>
      </c>
    </row>
    <row r="16" spans="1:9" ht="16" x14ac:dyDescent="0.2">
      <c r="A16" s="48">
        <v>14</v>
      </c>
      <c r="B16" s="62" t="s">
        <v>431</v>
      </c>
      <c r="C16" s="51">
        <v>135946</v>
      </c>
      <c r="D16" s="124">
        <v>89112</v>
      </c>
      <c r="E16" s="30">
        <v>29981</v>
      </c>
      <c r="F16" s="30">
        <v>5579</v>
      </c>
      <c r="G16" s="36">
        <v>38652</v>
      </c>
      <c r="H16" s="129">
        <f t="shared" si="1"/>
        <v>0.28986898449862386</v>
      </c>
      <c r="I16" s="126">
        <f t="shared" si="0"/>
        <v>0.33644178112936529</v>
      </c>
    </row>
    <row r="17" spans="1:9" ht="16" x14ac:dyDescent="0.2">
      <c r="A17" s="48">
        <v>15</v>
      </c>
      <c r="B17" s="62" t="s">
        <v>426</v>
      </c>
      <c r="C17" s="51">
        <v>83114</v>
      </c>
      <c r="D17" s="124">
        <v>73023</v>
      </c>
      <c r="E17" s="30">
        <v>42301</v>
      </c>
      <c r="F17" s="30">
        <v>1877</v>
      </c>
      <c r="G17" s="36">
        <v>9841</v>
      </c>
      <c r="H17" s="129">
        <f t="shared" si="1"/>
        <v>0.11613032652435067</v>
      </c>
      <c r="I17" s="126">
        <f t="shared" si="0"/>
        <v>0.57928323952727223</v>
      </c>
    </row>
    <row r="18" spans="1:9" ht="16" x14ac:dyDescent="0.2">
      <c r="A18" s="48">
        <v>16</v>
      </c>
      <c r="B18" s="62" t="s">
        <v>415</v>
      </c>
      <c r="C18" s="51">
        <v>73947</v>
      </c>
      <c r="D18" s="124">
        <v>56402</v>
      </c>
      <c r="E18" s="30">
        <v>27805</v>
      </c>
      <c r="F18" s="30">
        <v>107</v>
      </c>
      <c r="G18" s="36">
        <v>13167</v>
      </c>
      <c r="H18" s="129">
        <f t="shared" si="1"/>
        <v>0.18897468281761295</v>
      </c>
      <c r="I18" s="126">
        <f t="shared" si="0"/>
        <v>0.49297897237686605</v>
      </c>
    </row>
    <row r="19" spans="1:9" ht="16" x14ac:dyDescent="0.2">
      <c r="A19" s="48">
        <v>17</v>
      </c>
      <c r="B19" s="62" t="s">
        <v>425</v>
      </c>
      <c r="C19" s="51">
        <v>72463</v>
      </c>
      <c r="D19" s="124">
        <v>56307</v>
      </c>
      <c r="E19" s="30">
        <v>18946</v>
      </c>
      <c r="F19" s="30">
        <v>1437</v>
      </c>
      <c r="G19" s="36">
        <v>14719</v>
      </c>
      <c r="H19" s="129">
        <f t="shared" si="1"/>
        <v>0.20312435311814306</v>
      </c>
      <c r="I19" s="126">
        <f t="shared" si="0"/>
        <v>0.33647681460564405</v>
      </c>
    </row>
    <row r="20" spans="1:9" ht="16" x14ac:dyDescent="0.2">
      <c r="A20" s="48">
        <v>18</v>
      </c>
      <c r="B20" s="62" t="s">
        <v>388</v>
      </c>
      <c r="C20" s="51">
        <v>26556</v>
      </c>
      <c r="D20" s="124">
        <v>24090</v>
      </c>
      <c r="E20" s="30">
        <v>17267</v>
      </c>
      <c r="F20" s="30">
        <v>48</v>
      </c>
      <c r="G20" s="36">
        <v>2037</v>
      </c>
      <c r="H20" s="129">
        <f t="shared" si="1"/>
        <v>7.7822349570200566E-2</v>
      </c>
      <c r="I20" s="126">
        <f t="shared" si="0"/>
        <v>0.71677044416770441</v>
      </c>
    </row>
    <row r="21" spans="1:9" ht="16" x14ac:dyDescent="0.2">
      <c r="A21" s="48">
        <v>19</v>
      </c>
      <c r="B21" s="62" t="s">
        <v>421</v>
      </c>
      <c r="C21" s="51">
        <v>21140</v>
      </c>
      <c r="D21" s="124">
        <v>18888</v>
      </c>
      <c r="E21" s="30">
        <v>13033</v>
      </c>
      <c r="F21" s="30">
        <v>142</v>
      </c>
      <c r="G21" s="36">
        <v>1989</v>
      </c>
      <c r="H21" s="129">
        <f t="shared" si="1"/>
        <v>9.4628669299205478E-2</v>
      </c>
      <c r="I21" s="126">
        <f t="shared" si="0"/>
        <v>0.69001482422702243</v>
      </c>
    </row>
    <row r="22" spans="1:9" ht="16" x14ac:dyDescent="0.2">
      <c r="A22" s="48">
        <v>20</v>
      </c>
      <c r="B22" s="62" t="s">
        <v>433</v>
      </c>
      <c r="C22" s="51">
        <v>23151</v>
      </c>
      <c r="D22" s="124">
        <v>18033</v>
      </c>
      <c r="E22" s="30">
        <v>14663</v>
      </c>
      <c r="F22" s="30">
        <v>84</v>
      </c>
      <c r="G22" s="36">
        <v>4533</v>
      </c>
      <c r="H22" s="129">
        <f t="shared" si="1"/>
        <v>0.20013245033112584</v>
      </c>
      <c r="I22" s="126">
        <f t="shared" si="0"/>
        <v>0.81312039039538619</v>
      </c>
    </row>
    <row r="23" spans="1:9" ht="16" x14ac:dyDescent="0.2">
      <c r="A23" s="48">
        <v>21</v>
      </c>
      <c r="B23" s="62" t="s">
        <v>424</v>
      </c>
      <c r="C23" s="51">
        <v>22275</v>
      </c>
      <c r="D23" s="124">
        <v>13758</v>
      </c>
      <c r="E23" s="30">
        <v>5983</v>
      </c>
      <c r="F23" s="30">
        <v>43</v>
      </c>
      <c r="G23" s="36">
        <v>7915</v>
      </c>
      <c r="H23" s="129">
        <f t="shared" si="1"/>
        <v>0.36447780438386446</v>
      </c>
      <c r="I23" s="126">
        <f t="shared" si="0"/>
        <v>0.43487425497892135</v>
      </c>
    </row>
    <row r="24" spans="1:9" ht="16" x14ac:dyDescent="0.2">
      <c r="A24" s="48">
        <v>22</v>
      </c>
      <c r="B24" s="62" t="s">
        <v>430</v>
      </c>
      <c r="C24" s="51">
        <v>12211</v>
      </c>
      <c r="D24" s="124">
        <v>10876</v>
      </c>
      <c r="E24" s="30">
        <v>6163</v>
      </c>
      <c r="F24" s="30">
        <v>150</v>
      </c>
      <c r="G24" s="36">
        <v>1181</v>
      </c>
      <c r="H24" s="129">
        <f t="shared" si="1"/>
        <v>9.6747767674285251E-2</v>
      </c>
      <c r="I24" s="126">
        <f t="shared" si="0"/>
        <v>0.56666053696211838</v>
      </c>
    </row>
    <row r="25" spans="1:9" ht="16" x14ac:dyDescent="0.2">
      <c r="A25" s="48">
        <v>23</v>
      </c>
      <c r="B25" s="62" t="s">
        <v>399</v>
      </c>
      <c r="C25" s="51">
        <v>17680</v>
      </c>
      <c r="D25" s="124">
        <v>9832</v>
      </c>
      <c r="E25" s="30">
        <v>8026</v>
      </c>
      <c r="F25" s="30">
        <v>4083</v>
      </c>
      <c r="G25" s="36">
        <v>3085</v>
      </c>
      <c r="H25" s="129">
        <f t="shared" si="1"/>
        <v>0.18147058823529411</v>
      </c>
      <c r="I25" s="126">
        <f t="shared" si="0"/>
        <v>0.81631407648494714</v>
      </c>
    </row>
    <row r="26" spans="1:9" ht="16" x14ac:dyDescent="0.2">
      <c r="A26" s="48">
        <v>24</v>
      </c>
      <c r="B26" s="62" t="s">
        <v>384</v>
      </c>
      <c r="C26" s="51">
        <v>7715</v>
      </c>
      <c r="D26" s="124">
        <v>7407</v>
      </c>
      <c r="E26" s="30">
        <v>429</v>
      </c>
      <c r="F26" s="30">
        <v>5</v>
      </c>
      <c r="G26" s="36">
        <v>146</v>
      </c>
      <c r="H26" s="129">
        <f t="shared" si="1"/>
        <v>1.9317279703625297E-2</v>
      </c>
      <c r="I26" s="126">
        <f t="shared" si="0"/>
        <v>5.7918185500202508E-2</v>
      </c>
    </row>
    <row r="27" spans="1:9" ht="17" thickBot="1" x14ac:dyDescent="0.25">
      <c r="A27" s="105">
        <v>25</v>
      </c>
      <c r="B27" s="228" t="s">
        <v>420</v>
      </c>
      <c r="C27" s="51">
        <v>6931</v>
      </c>
      <c r="D27" s="124">
        <v>5992</v>
      </c>
      <c r="E27" s="30">
        <v>4362</v>
      </c>
      <c r="F27" s="30">
        <v>26</v>
      </c>
      <c r="G27" s="36">
        <v>709</v>
      </c>
      <c r="H27" s="148">
        <f>IF(C27&lt;&gt;0,G27/(D27+F27+G27),"")</f>
        <v>0.10539616470938011</v>
      </c>
      <c r="I27" s="127">
        <f t="shared" si="0"/>
        <v>0.72797062750333774</v>
      </c>
    </row>
    <row r="28" spans="1:9" ht="18" thickTop="1" thickBot="1" x14ac:dyDescent="0.25">
      <c r="A28" s="43"/>
      <c r="B28" s="55" t="s">
        <v>241</v>
      </c>
      <c r="C28" s="52">
        <v>7572755</v>
      </c>
      <c r="D28" s="125">
        <v>5939896</v>
      </c>
      <c r="E28" s="37">
        <v>3448324</v>
      </c>
      <c r="F28" s="37">
        <v>140217</v>
      </c>
      <c r="G28" s="38">
        <v>1322819</v>
      </c>
      <c r="H28" s="147">
        <f>IF(C28&lt;&gt;0,G28/(D28+F28+G28),"")</f>
        <v>0.17868852503305446</v>
      </c>
      <c r="I28" s="128">
        <f t="shared" si="0"/>
        <v>0.58053609019417174</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G29"/>
  <sheetViews>
    <sheetView workbookViewId="0">
      <selection activeCell="H15" sqref="H15"/>
    </sheetView>
  </sheetViews>
  <sheetFormatPr baseColWidth="10" defaultColWidth="8.83203125" defaultRowHeight="15" x14ac:dyDescent="0.2"/>
  <cols>
    <col min="1" max="1" width="18.5" customWidth="1"/>
    <col min="2" max="4" width="12.6640625" customWidth="1"/>
  </cols>
  <sheetData>
    <row r="1" spans="1:4" ht="16" thickBot="1" x14ac:dyDescent="0.25">
      <c r="A1" s="83"/>
      <c r="B1" s="84"/>
      <c r="C1" s="84"/>
      <c r="D1" s="84"/>
    </row>
    <row r="2" spans="1:4" ht="77.25" customHeight="1" thickBot="1" x14ac:dyDescent="0.25">
      <c r="A2" s="85" t="s">
        <v>233</v>
      </c>
      <c r="B2" s="136" t="s">
        <v>515</v>
      </c>
      <c r="C2" s="86" t="s">
        <v>516</v>
      </c>
      <c r="D2" s="87" t="s">
        <v>517</v>
      </c>
    </row>
    <row r="3" spans="1:4" s="114" customFormat="1" ht="16" x14ac:dyDescent="0.2">
      <c r="A3" s="112" t="s">
        <v>413</v>
      </c>
      <c r="B3" s="143">
        <f>GETPIVOTDATA("Total  uniform visas issued (including MEV)  ",'Schengen totals - visas issued'!$B$1,"Schengen State","Austria")</f>
        <v>125275</v>
      </c>
      <c r="C3" s="258">
        <v>36</v>
      </c>
      <c r="D3" s="113">
        <f>SUM(B3:C3)</f>
        <v>125311</v>
      </c>
    </row>
    <row r="4" spans="1:4" s="114" customFormat="1" ht="16" x14ac:dyDescent="0.2">
      <c r="A4" s="115" t="s">
        <v>390</v>
      </c>
      <c r="B4" s="144">
        <f>GETPIVOTDATA("Total  uniform visas issued (including MEV)  ",'Schengen totals - visas issued'!$B$1,"Schengen State","Belgium")</f>
        <v>116927</v>
      </c>
      <c r="C4" s="259">
        <v>5373</v>
      </c>
      <c r="D4" s="116">
        <f t="shared" ref="D4:D27" si="0">SUM(B4:C4)</f>
        <v>122300</v>
      </c>
    </row>
    <row r="5" spans="1:4" s="114" customFormat="1" ht="16" x14ac:dyDescent="0.2">
      <c r="A5" s="117" t="s">
        <v>414</v>
      </c>
      <c r="B5" s="145">
        <f>GETPIVOTDATA("Total  uniform visas issued (including MEV)  ",'Schengen totals - visas issued'!$B$1,"Schengen State","Czech Republic")</f>
        <v>99659</v>
      </c>
      <c r="C5" s="260">
        <v>7</v>
      </c>
      <c r="D5" s="118">
        <f t="shared" si="0"/>
        <v>99666</v>
      </c>
    </row>
    <row r="6" spans="1:4" s="114" customFormat="1" ht="16" x14ac:dyDescent="0.2">
      <c r="A6" s="115" t="s">
        <v>415</v>
      </c>
      <c r="B6" s="144">
        <f>GETPIVOTDATA("Total  uniform visas issued (including MEV)  ",'Schengen totals - visas issued'!$B$1,"Schengen State","Denmark")</f>
        <v>56402</v>
      </c>
      <c r="C6" s="259">
        <v>19</v>
      </c>
      <c r="D6" s="116">
        <f t="shared" si="0"/>
        <v>56421</v>
      </c>
    </row>
    <row r="7" spans="1:4" s="114" customFormat="1" ht="16" x14ac:dyDescent="0.2">
      <c r="A7" s="117" t="s">
        <v>433</v>
      </c>
      <c r="B7" s="145">
        <f>GETPIVOTDATA("Total  uniform visas issued (including MEV)  ",'Schengen totals - visas issued'!$B$1,"Schengen State","Estonia")</f>
        <v>18033</v>
      </c>
      <c r="C7" s="260">
        <v>271</v>
      </c>
      <c r="D7" s="118">
        <f t="shared" si="0"/>
        <v>18304</v>
      </c>
    </row>
    <row r="8" spans="1:4" s="114" customFormat="1" ht="16" x14ac:dyDescent="0.2">
      <c r="A8" s="115" t="s">
        <v>385</v>
      </c>
      <c r="B8" s="144">
        <f>GETPIVOTDATA("Total  uniform visas issued (including MEV)  ",'Schengen totals - visas issued'!$B$1,"Schengen State","Finland")</f>
        <v>142302</v>
      </c>
      <c r="C8" s="259">
        <v>1576</v>
      </c>
      <c r="D8" s="116">
        <f t="shared" si="0"/>
        <v>143878</v>
      </c>
    </row>
    <row r="9" spans="1:4" s="114" customFormat="1" ht="16" x14ac:dyDescent="0.2">
      <c r="A9" s="117" t="s">
        <v>387</v>
      </c>
      <c r="B9" s="145">
        <f>GETPIVOTDATA("Total  uniform visas issued (including MEV)  ",'Schengen totals - visas issued'!$B$1,"Schengen State","France")</f>
        <v>1428228</v>
      </c>
      <c r="C9" s="260">
        <v>2369</v>
      </c>
      <c r="D9" s="118">
        <f t="shared" si="0"/>
        <v>1430597</v>
      </c>
    </row>
    <row r="10" spans="1:4" s="114" customFormat="1" ht="16" x14ac:dyDescent="0.2">
      <c r="A10" s="115" t="s">
        <v>392</v>
      </c>
      <c r="B10" s="144">
        <f>GETPIVOTDATA("Total  uniform visas issued (including MEV)  ",'Schengen totals - visas issued'!$B$1,"Schengen State","Germany")</f>
        <v>817307</v>
      </c>
      <c r="C10" s="259">
        <v>10792</v>
      </c>
      <c r="D10" s="116">
        <f t="shared" si="0"/>
        <v>828099</v>
      </c>
    </row>
    <row r="11" spans="1:4" s="114" customFormat="1" ht="16" x14ac:dyDescent="0.2">
      <c r="A11" s="117" t="s">
        <v>417</v>
      </c>
      <c r="B11" s="145">
        <f>GETPIVOTDATA("Total  uniform visas issued (including MEV)  ",'Schengen totals - visas issued'!$B$1,"Schengen State","Greece")</f>
        <v>386371</v>
      </c>
      <c r="C11" s="260">
        <v>4956</v>
      </c>
      <c r="D11" s="118">
        <f t="shared" si="0"/>
        <v>391327</v>
      </c>
    </row>
    <row r="12" spans="1:4" s="114" customFormat="1" ht="16" x14ac:dyDescent="0.2">
      <c r="A12" s="115" t="s">
        <v>391</v>
      </c>
      <c r="B12" s="144">
        <f>GETPIVOTDATA("Total  uniform visas issued (including MEV)  ",'Schengen totals - visas issued'!$B$1,"Schengen State","Hungary")</f>
        <v>122470</v>
      </c>
      <c r="C12" s="259">
        <v>21</v>
      </c>
      <c r="D12" s="116">
        <f t="shared" si="0"/>
        <v>122491</v>
      </c>
    </row>
    <row r="13" spans="1:4" s="114" customFormat="1" ht="16" x14ac:dyDescent="0.2">
      <c r="A13" s="117" t="s">
        <v>384</v>
      </c>
      <c r="B13" s="145">
        <f>GETPIVOTDATA("Total  uniform visas issued (including MEV)  ",'Schengen totals - visas issued'!$B$1,"Schengen State","Iceland")</f>
        <v>7407</v>
      </c>
      <c r="C13" s="260">
        <v>511</v>
      </c>
      <c r="D13" s="118">
        <f t="shared" si="0"/>
        <v>7918</v>
      </c>
    </row>
    <row r="14" spans="1:4" s="114" customFormat="1" ht="16" x14ac:dyDescent="0.2">
      <c r="A14" s="115" t="s">
        <v>403</v>
      </c>
      <c r="B14" s="144">
        <f>GETPIVOTDATA("Total  uniform visas issued (including MEV)  ",'Schengen totals - visas issued'!$B$1,"Schengen State","Italy")</f>
        <v>629223</v>
      </c>
      <c r="C14" s="259">
        <v>8976</v>
      </c>
      <c r="D14" s="116">
        <f t="shared" si="0"/>
        <v>638199</v>
      </c>
    </row>
    <row r="15" spans="1:4" s="114" customFormat="1" ht="16" x14ac:dyDescent="0.2">
      <c r="A15" s="117" t="s">
        <v>421</v>
      </c>
      <c r="B15" s="145">
        <f>GETPIVOTDATA("Total  uniform visas issued (including MEV)  ",'Schengen totals - visas issued'!$B$1,"Schengen State","Latvia")</f>
        <v>18888</v>
      </c>
      <c r="C15" s="260">
        <v>4291</v>
      </c>
      <c r="D15" s="118">
        <f t="shared" si="0"/>
        <v>23179</v>
      </c>
    </row>
    <row r="16" spans="1:4" s="114" customFormat="1" ht="16" x14ac:dyDescent="0.2">
      <c r="A16" s="115" t="s">
        <v>388</v>
      </c>
      <c r="B16" s="144">
        <f>GETPIVOTDATA("Total  uniform visas issued (including MEV)  ",'Schengen totals - visas issued'!$B$1,"Schengen State","Lithuania")</f>
        <v>24090</v>
      </c>
      <c r="C16" s="259">
        <v>307</v>
      </c>
      <c r="D16" s="116">
        <f t="shared" si="0"/>
        <v>24397</v>
      </c>
    </row>
    <row r="17" spans="1:7" s="114" customFormat="1" ht="16" x14ac:dyDescent="0.2">
      <c r="A17" s="117" t="s">
        <v>420</v>
      </c>
      <c r="B17" s="145">
        <f>GETPIVOTDATA("Total  uniform visas issued (including MEV)  ",'Schengen totals - visas issued'!$B$1,"Schengen State","Luxembourg")</f>
        <v>5992</v>
      </c>
      <c r="C17" s="260">
        <v>0</v>
      </c>
      <c r="D17" s="118">
        <f t="shared" si="0"/>
        <v>5992</v>
      </c>
    </row>
    <row r="18" spans="1:7" s="114" customFormat="1" ht="16" x14ac:dyDescent="0.2">
      <c r="A18" s="115" t="s">
        <v>424</v>
      </c>
      <c r="B18" s="144">
        <f>GETPIVOTDATA("Total  uniform visas issued (including MEV)  ",'Schengen totals - visas issued'!$B$1,"Schengen State","Malta")</f>
        <v>13758</v>
      </c>
      <c r="C18" s="259">
        <v>76</v>
      </c>
      <c r="D18" s="116">
        <f t="shared" si="0"/>
        <v>13834</v>
      </c>
    </row>
    <row r="19" spans="1:7" s="114" customFormat="1" ht="16" x14ac:dyDescent="0.2">
      <c r="A19" s="117" t="s">
        <v>389</v>
      </c>
      <c r="B19" s="145">
        <f>GETPIVOTDATA("Total  uniform visas issued (including MEV)  ",'Schengen totals - visas issued'!$B$1,"Schengen State","Netherlands")</f>
        <v>333074</v>
      </c>
      <c r="C19" s="260">
        <v>13934</v>
      </c>
      <c r="D19" s="118">
        <f t="shared" si="0"/>
        <v>347008</v>
      </c>
    </row>
    <row r="20" spans="1:7" s="114" customFormat="1" ht="14.5" customHeight="1" x14ac:dyDescent="0.2">
      <c r="A20" s="115" t="s">
        <v>425</v>
      </c>
      <c r="B20" s="144">
        <f>GETPIVOTDATA("Total  uniform visas issued (including MEV)  ",'Schengen totals - visas issued'!$B$1,"Schengen State","Norway")</f>
        <v>56307</v>
      </c>
      <c r="C20" s="259">
        <v>155</v>
      </c>
      <c r="D20" s="116">
        <f t="shared" si="0"/>
        <v>56462</v>
      </c>
      <c r="G20" s="213"/>
    </row>
    <row r="21" spans="1:7" s="114" customFormat="1" ht="16" x14ac:dyDescent="0.2">
      <c r="A21" s="117" t="s">
        <v>426</v>
      </c>
      <c r="B21" s="145">
        <f>GETPIVOTDATA("Total  uniform visas issued (including MEV)  ",'Schengen totals - visas issued'!$B$1,"Schengen State","Poland")</f>
        <v>73023</v>
      </c>
      <c r="C21" s="260">
        <v>1647</v>
      </c>
      <c r="D21" s="118">
        <f t="shared" si="0"/>
        <v>74670</v>
      </c>
    </row>
    <row r="22" spans="1:7" s="114" customFormat="1" ht="16" x14ac:dyDescent="0.2">
      <c r="A22" s="115" t="s">
        <v>393</v>
      </c>
      <c r="B22" s="144">
        <f>GETPIVOTDATA("Total  uniform visas issued (including MEV)  ",'Schengen totals - visas issued'!$B$1,"Schengen State","Portugal")</f>
        <v>123174</v>
      </c>
      <c r="C22" s="259">
        <v>3651</v>
      </c>
      <c r="D22" s="116">
        <f t="shared" si="0"/>
        <v>126825</v>
      </c>
    </row>
    <row r="23" spans="1:7" s="114" customFormat="1" ht="16" x14ac:dyDescent="0.2">
      <c r="A23" s="117" t="s">
        <v>430</v>
      </c>
      <c r="B23" s="145">
        <f>GETPIVOTDATA("Total  uniform visas issued (including MEV)  ",'Schengen totals - visas issued'!$B$1,"Schengen State","Slovakia")</f>
        <v>10876</v>
      </c>
      <c r="C23" s="260">
        <v>0</v>
      </c>
      <c r="D23" s="118">
        <f t="shared" si="0"/>
        <v>10876</v>
      </c>
    </row>
    <row r="24" spans="1:7" s="114" customFormat="1" ht="16" x14ac:dyDescent="0.2">
      <c r="A24" s="115" t="s">
        <v>399</v>
      </c>
      <c r="B24" s="144">
        <f>GETPIVOTDATA("Total  uniform visas issued (including MEV)  ",'Schengen totals - visas issued'!$B$1,"Schengen State","Slovenia")</f>
        <v>9832</v>
      </c>
      <c r="C24" s="259">
        <v>1108</v>
      </c>
      <c r="D24" s="116">
        <f t="shared" si="0"/>
        <v>10940</v>
      </c>
    </row>
    <row r="25" spans="1:7" s="114" customFormat="1" ht="16" x14ac:dyDescent="0.2">
      <c r="A25" s="117" t="s">
        <v>386</v>
      </c>
      <c r="B25" s="145">
        <f>GETPIVOTDATA("Total  uniform visas issued (including MEV)  ",'Schengen totals - visas issued'!$B$1,"Schengen State","Spain")</f>
        <v>912325</v>
      </c>
      <c r="C25" s="260">
        <v>20166</v>
      </c>
      <c r="D25" s="118">
        <f t="shared" si="0"/>
        <v>932491</v>
      </c>
    </row>
    <row r="26" spans="1:7" s="114" customFormat="1" ht="16" x14ac:dyDescent="0.2">
      <c r="A26" s="115" t="s">
        <v>431</v>
      </c>
      <c r="B26" s="144">
        <f>GETPIVOTDATA("Total  uniform visas issued (including MEV)  ",'Schengen totals - visas issued'!$B$1,"Schengen State","Sweden")</f>
        <v>89112</v>
      </c>
      <c r="C26" s="259">
        <v>0</v>
      </c>
      <c r="D26" s="116">
        <f t="shared" si="0"/>
        <v>89112</v>
      </c>
    </row>
    <row r="27" spans="1:7" s="114" customFormat="1" ht="17" thickBot="1" x14ac:dyDescent="0.25">
      <c r="A27" s="119" t="s">
        <v>394</v>
      </c>
      <c r="B27" s="146">
        <f>GETPIVOTDATA("Total  uniform visas issued (including MEV)  ",'Schengen totals - visas issued'!$B$1,"Schengen State","Switzerland")</f>
        <v>319841</v>
      </c>
      <c r="C27" s="261">
        <v>94</v>
      </c>
      <c r="D27" s="120">
        <f t="shared" si="0"/>
        <v>319935</v>
      </c>
    </row>
    <row r="28" spans="1:7" s="114" customFormat="1" ht="18" thickTop="1" thickBot="1" x14ac:dyDescent="0.25">
      <c r="A28" s="121" t="s">
        <v>241</v>
      </c>
      <c r="B28" s="137">
        <f>SUM(B3:B27)</f>
        <v>5939896</v>
      </c>
      <c r="C28" s="262">
        <f>SUM(C3:C27)</f>
        <v>80336</v>
      </c>
      <c r="D28" s="122">
        <f>SUM(D3:D27)</f>
        <v>6020232</v>
      </c>
    </row>
    <row r="29" spans="1:7" x14ac:dyDescent="0.2">
      <c r="A29" s="152"/>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57"/>
  <sheetViews>
    <sheetView workbookViewId="0">
      <pane ySplit="2" topLeftCell="A3" activePane="bottomLeft" state="frozen"/>
      <selection pane="bottomLeft" activeCell="B90" sqref="B90"/>
    </sheetView>
  </sheetViews>
  <sheetFormatPr baseColWidth="10" defaultColWidth="8.83203125" defaultRowHeight="15" x14ac:dyDescent="0.2"/>
  <cols>
    <col min="1" max="1" width="4.1640625" customWidth="1"/>
    <col min="2" max="2" width="25.83203125" style="30" customWidth="1"/>
    <col min="3" max="3" width="14.5" style="30" customWidth="1"/>
    <col min="4" max="4" width="22" style="30" bestFit="1" customWidth="1"/>
    <col min="5" max="5" width="14.83203125" style="30" customWidth="1"/>
    <col min="6" max="6" width="11.5" customWidth="1"/>
    <col min="7" max="7" width="10.33203125" customWidth="1"/>
    <col min="8" max="8" width="11" customWidth="1"/>
    <col min="9" max="9" width="8.6640625" customWidth="1"/>
  </cols>
  <sheetData>
    <row r="1" spans="1:9" s="31" customFormat="1" ht="17" thickBot="1" x14ac:dyDescent="0.25">
      <c r="B1" s="32"/>
      <c r="C1" s="32" t="s">
        <v>242</v>
      </c>
      <c r="D1" s="32"/>
      <c r="E1" s="32"/>
      <c r="F1" s="32"/>
      <c r="G1" s="32"/>
      <c r="H1"/>
      <c r="I1"/>
    </row>
    <row r="2" spans="1:9" ht="92.25" customHeight="1" thickBot="1" x14ac:dyDescent="0.25">
      <c r="A2" s="134" t="s">
        <v>432</v>
      </c>
      <c r="B2" s="74" t="s">
        <v>234</v>
      </c>
      <c r="C2" s="108" t="s">
        <v>468</v>
      </c>
      <c r="D2" s="108" t="s">
        <v>473</v>
      </c>
      <c r="E2" s="30" t="s">
        <v>508</v>
      </c>
      <c r="F2" s="30" t="s">
        <v>490</v>
      </c>
      <c r="G2" s="63" t="s">
        <v>466</v>
      </c>
      <c r="H2" s="134" t="s">
        <v>461</v>
      </c>
      <c r="I2" s="135" t="s">
        <v>467</v>
      </c>
    </row>
    <row r="3" spans="1:9" ht="16" x14ac:dyDescent="0.2">
      <c r="A3" s="132">
        <v>1</v>
      </c>
      <c r="B3" s="251" t="s">
        <v>550</v>
      </c>
      <c r="C3" s="252">
        <v>778409</v>
      </c>
      <c r="D3" s="253">
        <v>645842</v>
      </c>
      <c r="E3" s="253">
        <v>504220</v>
      </c>
      <c r="F3" s="253">
        <v>1849</v>
      </c>
      <c r="G3" s="254">
        <v>120876</v>
      </c>
      <c r="H3" s="215">
        <f>IF(C3&lt;&gt;0,G3/(D3+F3+G3),"")</f>
        <v>0.15727451217655716</v>
      </c>
      <c r="I3" s="216">
        <f>IF(D3&lt;&gt;0,E3/D3,"")</f>
        <v>0.78071726521347329</v>
      </c>
    </row>
    <row r="4" spans="1:9" ht="16" x14ac:dyDescent="0.2">
      <c r="A4" s="75">
        <v>2</v>
      </c>
      <c r="B4" s="76" t="s">
        <v>166</v>
      </c>
      <c r="C4" s="101">
        <v>687239</v>
      </c>
      <c r="D4" s="77">
        <v>603955</v>
      </c>
      <c r="E4" s="77">
        <v>437609</v>
      </c>
      <c r="F4" s="77">
        <v>971</v>
      </c>
      <c r="G4" s="78">
        <v>68753</v>
      </c>
      <c r="H4" s="215">
        <f t="shared" ref="H4:H67" si="0">IF(C4&lt;&gt;0,G4/(D4+F4+G4),"")</f>
        <v>0.10205602371455842</v>
      </c>
      <c r="I4" s="216">
        <f t="shared" ref="I4:I67" si="1">IF(D4&lt;&gt;0,E4/D4,"")</f>
        <v>0.72457219494829916</v>
      </c>
    </row>
    <row r="5" spans="1:9" ht="16" x14ac:dyDescent="0.2">
      <c r="A5" s="75">
        <v>3</v>
      </c>
      <c r="B5" s="76" t="s">
        <v>90</v>
      </c>
      <c r="C5" s="100">
        <v>671928</v>
      </c>
      <c r="D5" s="79">
        <v>541094</v>
      </c>
      <c r="E5" s="79">
        <v>296964</v>
      </c>
      <c r="F5" s="79">
        <v>346</v>
      </c>
      <c r="G5" s="80">
        <v>121188</v>
      </c>
      <c r="H5" s="215">
        <f t="shared" si="0"/>
        <v>0.18288994730074792</v>
      </c>
      <c r="I5" s="216">
        <f t="shared" si="1"/>
        <v>0.54882146170535984</v>
      </c>
    </row>
    <row r="6" spans="1:9" ht="16" x14ac:dyDescent="0.2">
      <c r="A6" s="75">
        <v>4</v>
      </c>
      <c r="B6" s="76" t="s">
        <v>131</v>
      </c>
      <c r="C6" s="100">
        <v>423201</v>
      </c>
      <c r="D6" s="79">
        <v>282301</v>
      </c>
      <c r="E6" s="79">
        <v>162228</v>
      </c>
      <c r="F6" s="79">
        <v>719</v>
      </c>
      <c r="G6" s="80">
        <v>119346</v>
      </c>
      <c r="H6" s="215">
        <f t="shared" si="0"/>
        <v>0.29661054860500141</v>
      </c>
      <c r="I6" s="216">
        <f t="shared" si="1"/>
        <v>0.57466321408709142</v>
      </c>
    </row>
    <row r="7" spans="1:9" ht="16" x14ac:dyDescent="0.2">
      <c r="A7" s="75">
        <v>5</v>
      </c>
      <c r="B7" s="76" t="s">
        <v>2</v>
      </c>
      <c r="C7" s="100">
        <v>392053</v>
      </c>
      <c r="D7" s="79">
        <v>191187</v>
      </c>
      <c r="E7" s="79">
        <v>75269</v>
      </c>
      <c r="F7" s="79">
        <v>1452</v>
      </c>
      <c r="G7" s="80">
        <v>179409</v>
      </c>
      <c r="H7" s="215">
        <f t="shared" si="0"/>
        <v>0.48222003612437103</v>
      </c>
      <c r="I7" s="216">
        <f t="shared" si="1"/>
        <v>0.39369308582696522</v>
      </c>
    </row>
    <row r="8" spans="1:9" ht="16" x14ac:dyDescent="0.2">
      <c r="A8" s="75">
        <v>6</v>
      </c>
      <c r="B8" s="76" t="s">
        <v>172</v>
      </c>
      <c r="C8" s="100">
        <v>357764</v>
      </c>
      <c r="D8" s="79">
        <v>332583</v>
      </c>
      <c r="E8" s="79">
        <v>296858</v>
      </c>
      <c r="F8" s="79">
        <v>1053</v>
      </c>
      <c r="G8" s="80">
        <v>18292</v>
      </c>
      <c r="H8" s="215">
        <f t="shared" si="0"/>
        <v>5.1976540656043284E-2</v>
      </c>
      <c r="I8" s="216">
        <f t="shared" si="1"/>
        <v>0.89258320479399123</v>
      </c>
    </row>
    <row r="9" spans="1:9" ht="16" x14ac:dyDescent="0.2">
      <c r="A9" s="75">
        <v>7</v>
      </c>
      <c r="B9" s="76" t="s">
        <v>212</v>
      </c>
      <c r="C9" s="100">
        <v>282109</v>
      </c>
      <c r="D9" s="79">
        <v>260644</v>
      </c>
      <c r="E9" s="79">
        <v>118958</v>
      </c>
      <c r="F9" s="79">
        <v>529</v>
      </c>
      <c r="G9" s="80">
        <v>11482</v>
      </c>
      <c r="H9" s="215">
        <f t="shared" si="0"/>
        <v>4.2111826300636333E-2</v>
      </c>
      <c r="I9" s="216">
        <f t="shared" si="1"/>
        <v>0.45640030079341937</v>
      </c>
    </row>
    <row r="10" spans="1:9" ht="16" x14ac:dyDescent="0.2">
      <c r="A10" s="75">
        <v>8</v>
      </c>
      <c r="B10" s="76" t="s">
        <v>196</v>
      </c>
      <c r="C10" s="100">
        <v>208356</v>
      </c>
      <c r="D10" s="79">
        <v>189420</v>
      </c>
      <c r="E10" s="79">
        <v>90392</v>
      </c>
      <c r="F10" s="79">
        <v>180</v>
      </c>
      <c r="G10" s="80">
        <v>16869</v>
      </c>
      <c r="H10" s="215">
        <f t="shared" si="0"/>
        <v>8.170233788123156E-2</v>
      </c>
      <c r="I10" s="216">
        <f t="shared" si="1"/>
        <v>0.47720409671629183</v>
      </c>
    </row>
    <row r="11" spans="1:9" ht="16" x14ac:dyDescent="0.2">
      <c r="A11" s="75">
        <v>9</v>
      </c>
      <c r="B11" s="76" t="s">
        <v>209</v>
      </c>
      <c r="C11" s="100">
        <v>187196</v>
      </c>
      <c r="D11" s="79">
        <v>141788</v>
      </c>
      <c r="E11" s="79">
        <v>76357</v>
      </c>
      <c r="F11" s="79">
        <v>1765</v>
      </c>
      <c r="G11" s="80">
        <v>42105</v>
      </c>
      <c r="H11" s="215">
        <f t="shared" si="0"/>
        <v>0.22678796496784409</v>
      </c>
      <c r="I11" s="216">
        <f t="shared" si="1"/>
        <v>0.53852935368296329</v>
      </c>
    </row>
    <row r="12" spans="1:9" ht="16" x14ac:dyDescent="0.2">
      <c r="A12" s="75">
        <v>10</v>
      </c>
      <c r="B12" s="76" t="s">
        <v>200</v>
      </c>
      <c r="C12" s="100">
        <v>168346</v>
      </c>
      <c r="D12" s="79">
        <v>112411</v>
      </c>
      <c r="E12" s="79">
        <v>53649</v>
      </c>
      <c r="F12" s="79">
        <v>307</v>
      </c>
      <c r="G12" s="80">
        <v>48909</v>
      </c>
      <c r="H12" s="215">
        <f t="shared" si="0"/>
        <v>0.30260414410958564</v>
      </c>
      <c r="I12" s="216">
        <f t="shared" si="1"/>
        <v>0.47725756376155359</v>
      </c>
    </row>
    <row r="13" spans="1:9" ht="16" x14ac:dyDescent="0.2">
      <c r="A13" s="75">
        <v>11</v>
      </c>
      <c r="B13" s="76" t="s">
        <v>63</v>
      </c>
      <c r="C13" s="100">
        <v>167995</v>
      </c>
      <c r="D13" s="79">
        <v>133357</v>
      </c>
      <c r="E13" s="79">
        <v>75262</v>
      </c>
      <c r="F13" s="79">
        <v>531</v>
      </c>
      <c r="G13" s="80">
        <v>31271</v>
      </c>
      <c r="H13" s="215">
        <f t="shared" si="0"/>
        <v>0.18933875840856387</v>
      </c>
      <c r="I13" s="216">
        <f t="shared" si="1"/>
        <v>0.56436482524351927</v>
      </c>
    </row>
    <row r="14" spans="1:9" ht="16" x14ac:dyDescent="0.2">
      <c r="A14" s="75">
        <v>12</v>
      </c>
      <c r="B14" s="76" t="s">
        <v>180</v>
      </c>
      <c r="C14" s="100">
        <v>165893</v>
      </c>
      <c r="D14" s="79">
        <v>155455</v>
      </c>
      <c r="E14" s="79">
        <v>108650</v>
      </c>
      <c r="F14" s="79">
        <v>125</v>
      </c>
      <c r="G14" s="80">
        <v>8644</v>
      </c>
      <c r="H14" s="215">
        <f t="shared" si="0"/>
        <v>5.2635424785658615E-2</v>
      </c>
      <c r="I14" s="216">
        <f t="shared" si="1"/>
        <v>0.69891608504068703</v>
      </c>
    </row>
    <row r="15" spans="1:9" ht="16" x14ac:dyDescent="0.2">
      <c r="A15" s="75">
        <v>13</v>
      </c>
      <c r="B15" s="76" t="s">
        <v>158</v>
      </c>
      <c r="C15" s="100">
        <v>152817</v>
      </c>
      <c r="D15" s="79">
        <v>143629</v>
      </c>
      <c r="E15" s="79">
        <v>98915</v>
      </c>
      <c r="F15" s="79">
        <v>42</v>
      </c>
      <c r="G15" s="80">
        <v>7776</v>
      </c>
      <c r="H15" s="215">
        <f t="shared" si="0"/>
        <v>5.1344694843740712E-2</v>
      </c>
      <c r="I15" s="216">
        <f t="shared" si="1"/>
        <v>0.68868404013117124</v>
      </c>
    </row>
    <row r="16" spans="1:9" ht="16" x14ac:dyDescent="0.2">
      <c r="A16" s="75">
        <v>14</v>
      </c>
      <c r="B16" s="76" t="s">
        <v>119</v>
      </c>
      <c r="C16" s="100">
        <v>147694</v>
      </c>
      <c r="D16" s="79">
        <v>138057</v>
      </c>
      <c r="E16" s="79">
        <v>104082</v>
      </c>
      <c r="F16" s="79">
        <v>314</v>
      </c>
      <c r="G16" s="80">
        <v>7208</v>
      </c>
      <c r="H16" s="215">
        <f t="shared" si="0"/>
        <v>4.9512635751035518E-2</v>
      </c>
      <c r="I16" s="216">
        <f t="shared" si="1"/>
        <v>0.75390599534974689</v>
      </c>
    </row>
    <row r="17" spans="1:9" ht="16" x14ac:dyDescent="0.2">
      <c r="A17" s="75">
        <v>15</v>
      </c>
      <c r="B17" s="76" t="s">
        <v>532</v>
      </c>
      <c r="C17" s="100">
        <v>142243</v>
      </c>
      <c r="D17" s="79">
        <v>97858</v>
      </c>
      <c r="E17" s="79">
        <v>34974</v>
      </c>
      <c r="F17" s="79">
        <v>2312</v>
      </c>
      <c r="G17" s="80">
        <v>33679</v>
      </c>
      <c r="H17" s="215">
        <f t="shared" si="0"/>
        <v>0.25161936211701247</v>
      </c>
      <c r="I17" s="216">
        <f t="shared" si="1"/>
        <v>0.35739540967524375</v>
      </c>
    </row>
    <row r="18" spans="1:9" ht="16" x14ac:dyDescent="0.2">
      <c r="A18" s="75">
        <v>16</v>
      </c>
      <c r="B18" s="76" t="s">
        <v>96</v>
      </c>
      <c r="C18" s="100">
        <v>134616</v>
      </c>
      <c r="D18" s="79">
        <v>124377</v>
      </c>
      <c r="E18" s="79">
        <v>40425</v>
      </c>
      <c r="F18" s="79">
        <v>953</v>
      </c>
      <c r="G18" s="80">
        <v>6760</v>
      </c>
      <c r="H18" s="215">
        <f t="shared" si="0"/>
        <v>5.1177227647815883E-2</v>
      </c>
      <c r="I18" s="216">
        <f t="shared" si="1"/>
        <v>0.32501989917750068</v>
      </c>
    </row>
    <row r="19" spans="1:9" ht="16" x14ac:dyDescent="0.2">
      <c r="A19" s="75">
        <v>17</v>
      </c>
      <c r="B19" s="76" t="s">
        <v>217</v>
      </c>
      <c r="C19" s="100">
        <v>124841</v>
      </c>
      <c r="D19" s="79">
        <v>111583</v>
      </c>
      <c r="E19" s="79">
        <v>46699</v>
      </c>
      <c r="F19" s="79">
        <v>1363</v>
      </c>
      <c r="G19" s="80">
        <v>5003</v>
      </c>
      <c r="H19" s="215">
        <f t="shared" si="0"/>
        <v>4.2416637699344631E-2</v>
      </c>
      <c r="I19" s="216">
        <f t="shared" si="1"/>
        <v>0.41851357285608021</v>
      </c>
    </row>
    <row r="20" spans="1:9" ht="16" x14ac:dyDescent="0.2">
      <c r="A20" s="75">
        <v>18</v>
      </c>
      <c r="B20" s="76" t="s">
        <v>117</v>
      </c>
      <c r="C20" s="100">
        <v>121972</v>
      </c>
      <c r="D20" s="79">
        <v>6032</v>
      </c>
      <c r="E20" s="79">
        <v>4360</v>
      </c>
      <c r="F20" s="79">
        <v>102017</v>
      </c>
      <c r="G20" s="80">
        <v>13674</v>
      </c>
      <c r="H20" s="215">
        <f t="shared" si="0"/>
        <v>0.11233702751328836</v>
      </c>
      <c r="I20" s="216">
        <f t="shared" si="1"/>
        <v>0.72281167108753319</v>
      </c>
    </row>
    <row r="21" spans="1:9" ht="16" x14ac:dyDescent="0.2">
      <c r="A21" s="75">
        <v>19</v>
      </c>
      <c r="B21" s="76" t="s">
        <v>17</v>
      </c>
      <c r="C21" s="100">
        <v>120893</v>
      </c>
      <c r="D21" s="79">
        <v>118523</v>
      </c>
      <c r="E21" s="79">
        <v>99525</v>
      </c>
      <c r="F21" s="79">
        <v>34</v>
      </c>
      <c r="G21" s="80">
        <v>2292</v>
      </c>
      <c r="H21" s="215">
        <f t="shared" si="0"/>
        <v>1.8965816845815851E-2</v>
      </c>
      <c r="I21" s="216">
        <f t="shared" si="1"/>
        <v>0.83971043594914063</v>
      </c>
    </row>
    <row r="22" spans="1:9" ht="16" x14ac:dyDescent="0.2">
      <c r="A22" s="75">
        <v>20</v>
      </c>
      <c r="B22" s="76" t="s">
        <v>112</v>
      </c>
      <c r="C22" s="100">
        <v>106097</v>
      </c>
      <c r="D22" s="79">
        <v>96538</v>
      </c>
      <c r="E22" s="79">
        <v>37463</v>
      </c>
      <c r="F22" s="79">
        <v>52</v>
      </c>
      <c r="G22" s="80">
        <v>8625</v>
      </c>
      <c r="H22" s="215">
        <f t="shared" si="0"/>
        <v>8.1975003564130594E-2</v>
      </c>
      <c r="I22" s="216">
        <f t="shared" si="1"/>
        <v>0.38806480349706851</v>
      </c>
    </row>
    <row r="23" spans="1:9" ht="16" x14ac:dyDescent="0.2">
      <c r="A23" s="75">
        <v>21</v>
      </c>
      <c r="B23" s="76" t="s">
        <v>120</v>
      </c>
      <c r="C23" s="100">
        <v>99254</v>
      </c>
      <c r="D23" s="79">
        <v>77987</v>
      </c>
      <c r="E23" s="79">
        <v>44795</v>
      </c>
      <c r="F23" s="79">
        <v>2298</v>
      </c>
      <c r="G23" s="80">
        <v>18232</v>
      </c>
      <c r="H23" s="215">
        <f t="shared" si="0"/>
        <v>0.18506450663337293</v>
      </c>
      <c r="I23" s="216">
        <f t="shared" si="1"/>
        <v>0.57439060356213212</v>
      </c>
    </row>
    <row r="24" spans="1:9" ht="16" x14ac:dyDescent="0.2">
      <c r="A24" s="75">
        <v>22</v>
      </c>
      <c r="B24" s="76" t="s">
        <v>40</v>
      </c>
      <c r="C24" s="101">
        <v>92780</v>
      </c>
      <c r="D24" s="77">
        <v>79816</v>
      </c>
      <c r="E24" s="77">
        <v>45604</v>
      </c>
      <c r="F24" s="77">
        <v>232</v>
      </c>
      <c r="G24" s="78">
        <v>8240</v>
      </c>
      <c r="H24" s="215">
        <f t="shared" si="0"/>
        <v>9.3330916998912647E-2</v>
      </c>
      <c r="I24" s="216">
        <f t="shared" si="1"/>
        <v>0.57136413751628745</v>
      </c>
    </row>
    <row r="25" spans="1:9" ht="16" x14ac:dyDescent="0.2">
      <c r="A25" s="75">
        <v>23</v>
      </c>
      <c r="B25" s="76" t="s">
        <v>145</v>
      </c>
      <c r="C25" s="100">
        <v>86815</v>
      </c>
      <c r="D25" s="79">
        <v>46404</v>
      </c>
      <c r="E25" s="79">
        <v>18089</v>
      </c>
      <c r="F25" s="79">
        <v>362</v>
      </c>
      <c r="G25" s="80">
        <v>39189</v>
      </c>
      <c r="H25" s="215">
        <f t="shared" si="0"/>
        <v>0.45592461171543247</v>
      </c>
      <c r="I25" s="216">
        <f t="shared" si="1"/>
        <v>0.38981553314369449</v>
      </c>
    </row>
    <row r="26" spans="1:9" ht="16" x14ac:dyDescent="0.2">
      <c r="A26" s="75">
        <v>24</v>
      </c>
      <c r="B26" s="76" t="s">
        <v>162</v>
      </c>
      <c r="C26" s="100">
        <v>79859</v>
      </c>
      <c r="D26" s="79">
        <v>69434</v>
      </c>
      <c r="E26" s="79">
        <v>53870</v>
      </c>
      <c r="F26" s="79">
        <v>626</v>
      </c>
      <c r="G26" s="80">
        <v>8837</v>
      </c>
      <c r="H26" s="215">
        <f t="shared" si="0"/>
        <v>0.11200679366769332</v>
      </c>
      <c r="I26" s="216">
        <f t="shared" si="1"/>
        <v>0.7758446870409309</v>
      </c>
    </row>
    <row r="27" spans="1:9" ht="16" x14ac:dyDescent="0.2">
      <c r="A27" s="75">
        <v>25</v>
      </c>
      <c r="B27" s="76" t="s">
        <v>539</v>
      </c>
      <c r="C27" s="100">
        <v>79559</v>
      </c>
      <c r="D27" s="79">
        <v>70280</v>
      </c>
      <c r="E27" s="79">
        <v>17683</v>
      </c>
      <c r="F27" s="79">
        <v>1644</v>
      </c>
      <c r="G27" s="80">
        <v>6843</v>
      </c>
      <c r="H27" s="215">
        <f t="shared" si="0"/>
        <v>8.6876483806670304E-2</v>
      </c>
      <c r="I27" s="216">
        <f t="shared" si="1"/>
        <v>0.25160785429709731</v>
      </c>
    </row>
    <row r="28" spans="1:9" ht="16" x14ac:dyDescent="0.2">
      <c r="A28" s="75">
        <v>26</v>
      </c>
      <c r="B28" s="76" t="s">
        <v>151</v>
      </c>
      <c r="C28" s="100">
        <v>76080</v>
      </c>
      <c r="D28" s="79">
        <v>39748</v>
      </c>
      <c r="E28" s="79">
        <v>17835</v>
      </c>
      <c r="F28" s="79">
        <v>1216</v>
      </c>
      <c r="G28" s="80">
        <v>30841</v>
      </c>
      <c r="H28" s="215">
        <f t="shared" si="0"/>
        <v>0.42951047977160367</v>
      </c>
      <c r="I28" s="216">
        <f t="shared" si="1"/>
        <v>0.44870182147529436</v>
      </c>
    </row>
    <row r="29" spans="1:9" ht="16" x14ac:dyDescent="0.2">
      <c r="A29" s="75">
        <v>27</v>
      </c>
      <c r="B29" s="76" t="s">
        <v>62</v>
      </c>
      <c r="C29" s="100">
        <v>75094</v>
      </c>
      <c r="D29" s="79">
        <v>57148</v>
      </c>
      <c r="E29" s="79">
        <v>15881</v>
      </c>
      <c r="F29" s="79">
        <v>8</v>
      </c>
      <c r="G29" s="80">
        <v>16339</v>
      </c>
      <c r="H29" s="215">
        <f t="shared" si="0"/>
        <v>0.22231444315939861</v>
      </c>
      <c r="I29" s="216">
        <f t="shared" si="1"/>
        <v>0.27789248967592917</v>
      </c>
    </row>
    <row r="30" spans="1:9" ht="16" x14ac:dyDescent="0.2">
      <c r="A30" s="75">
        <v>28</v>
      </c>
      <c r="B30" s="76" t="s">
        <v>308</v>
      </c>
      <c r="C30" s="100">
        <v>62025</v>
      </c>
      <c r="D30" s="79">
        <v>53719</v>
      </c>
      <c r="E30" s="79">
        <v>22354</v>
      </c>
      <c r="F30" s="79">
        <v>45</v>
      </c>
      <c r="G30" s="80">
        <v>7884</v>
      </c>
      <c r="H30" s="215">
        <f t="shared" si="0"/>
        <v>0.12788736049831301</v>
      </c>
      <c r="I30" s="216">
        <f t="shared" si="1"/>
        <v>0.41612837171205719</v>
      </c>
    </row>
    <row r="31" spans="1:9" ht="16" x14ac:dyDescent="0.2">
      <c r="A31" s="75">
        <v>29</v>
      </c>
      <c r="B31" s="76" t="s">
        <v>110</v>
      </c>
      <c r="C31" s="100">
        <v>61695</v>
      </c>
      <c r="D31" s="79">
        <v>47579</v>
      </c>
      <c r="E31" s="79">
        <v>23818</v>
      </c>
      <c r="F31" s="79">
        <v>967</v>
      </c>
      <c r="G31" s="80">
        <v>12327</v>
      </c>
      <c r="H31" s="215">
        <f t="shared" si="0"/>
        <v>0.20250357301266572</v>
      </c>
      <c r="I31" s="216">
        <f t="shared" si="1"/>
        <v>0.50059900376216393</v>
      </c>
    </row>
    <row r="32" spans="1:9" ht="16" x14ac:dyDescent="0.2">
      <c r="A32" s="75">
        <v>30</v>
      </c>
      <c r="B32" s="76" t="s">
        <v>50</v>
      </c>
      <c r="C32" s="100">
        <v>57319</v>
      </c>
      <c r="D32" s="79">
        <v>37544</v>
      </c>
      <c r="E32" s="79">
        <v>14459</v>
      </c>
      <c r="F32" s="79">
        <v>60</v>
      </c>
      <c r="G32" s="80">
        <v>15967</v>
      </c>
      <c r="H32" s="215">
        <f t="shared" si="0"/>
        <v>0.29805305109107538</v>
      </c>
      <c r="I32" s="216">
        <f t="shared" si="1"/>
        <v>0.38512145748987853</v>
      </c>
    </row>
    <row r="33" spans="1:9" ht="16" x14ac:dyDescent="0.2">
      <c r="A33" s="75">
        <v>31</v>
      </c>
      <c r="B33" s="76" t="s">
        <v>174</v>
      </c>
      <c r="C33" s="100">
        <v>56866</v>
      </c>
      <c r="D33" s="79">
        <v>30256</v>
      </c>
      <c r="E33" s="79">
        <v>10494</v>
      </c>
      <c r="F33" s="79">
        <v>87</v>
      </c>
      <c r="G33" s="80">
        <v>23683</v>
      </c>
      <c r="H33" s="215">
        <f t="shared" si="0"/>
        <v>0.43836301040239883</v>
      </c>
      <c r="I33" s="216">
        <f t="shared" si="1"/>
        <v>0.34684029613960865</v>
      </c>
    </row>
    <row r="34" spans="1:9" ht="16" x14ac:dyDescent="0.2">
      <c r="A34" s="75">
        <v>32</v>
      </c>
      <c r="B34" s="76" t="s">
        <v>4</v>
      </c>
      <c r="C34" s="100">
        <v>56172</v>
      </c>
      <c r="D34" s="79">
        <v>40987</v>
      </c>
      <c r="E34" s="79">
        <v>27045</v>
      </c>
      <c r="F34" s="79">
        <v>7</v>
      </c>
      <c r="G34" s="80">
        <v>14621</v>
      </c>
      <c r="H34" s="215">
        <f t="shared" si="0"/>
        <v>0.26289670053043246</v>
      </c>
      <c r="I34" s="216">
        <f t="shared" si="1"/>
        <v>0.65984336496938056</v>
      </c>
    </row>
    <row r="35" spans="1:9" ht="16" x14ac:dyDescent="0.2">
      <c r="A35" s="75">
        <v>33</v>
      </c>
      <c r="B35" s="76" t="s">
        <v>13</v>
      </c>
      <c r="C35" s="100">
        <v>52570</v>
      </c>
      <c r="D35" s="79">
        <v>47563</v>
      </c>
      <c r="E35" s="79">
        <v>21198</v>
      </c>
      <c r="F35" s="79">
        <v>26</v>
      </c>
      <c r="G35" s="80">
        <v>4233</v>
      </c>
      <c r="H35" s="215">
        <f t="shared" si="0"/>
        <v>8.1683454903322919E-2</v>
      </c>
      <c r="I35" s="216">
        <f t="shared" si="1"/>
        <v>0.44568256838298675</v>
      </c>
    </row>
    <row r="36" spans="1:9" ht="16" x14ac:dyDescent="0.2">
      <c r="A36" s="75">
        <v>34</v>
      </c>
      <c r="B36" s="76" t="s">
        <v>114</v>
      </c>
      <c r="C36" s="100">
        <v>48892</v>
      </c>
      <c r="D36" s="79">
        <v>35821</v>
      </c>
      <c r="E36" s="79">
        <v>10825</v>
      </c>
      <c r="F36" s="79">
        <v>303</v>
      </c>
      <c r="G36" s="80">
        <v>11436</v>
      </c>
      <c r="H36" s="215">
        <f t="shared" si="0"/>
        <v>0.24045416316232127</v>
      </c>
      <c r="I36" s="216">
        <f t="shared" si="1"/>
        <v>0.30219703525864716</v>
      </c>
    </row>
    <row r="37" spans="1:9" ht="16" x14ac:dyDescent="0.2">
      <c r="A37" s="75">
        <v>35</v>
      </c>
      <c r="B37" s="76" t="s">
        <v>99</v>
      </c>
      <c r="C37" s="100">
        <v>48536</v>
      </c>
      <c r="D37" s="79">
        <v>28986</v>
      </c>
      <c r="E37" s="79">
        <v>13922</v>
      </c>
      <c r="F37" s="79">
        <v>373</v>
      </c>
      <c r="G37" s="80">
        <v>18211</v>
      </c>
      <c r="H37" s="215">
        <f t="shared" si="0"/>
        <v>0.38282531006937143</v>
      </c>
      <c r="I37" s="216">
        <f t="shared" si="1"/>
        <v>0.48030083488580694</v>
      </c>
    </row>
    <row r="38" spans="1:9" ht="16" x14ac:dyDescent="0.2">
      <c r="A38" s="75">
        <v>36</v>
      </c>
      <c r="B38" s="76" t="s">
        <v>60</v>
      </c>
      <c r="C38" s="100">
        <v>43996</v>
      </c>
      <c r="D38" s="79">
        <v>33158</v>
      </c>
      <c r="E38" s="79">
        <v>11186</v>
      </c>
      <c r="F38" s="79">
        <v>5</v>
      </c>
      <c r="G38" s="80">
        <v>9589</v>
      </c>
      <c r="H38" s="215">
        <f t="shared" si="0"/>
        <v>0.22429360029940121</v>
      </c>
      <c r="I38" s="216">
        <f t="shared" si="1"/>
        <v>0.3373544845889378</v>
      </c>
    </row>
    <row r="39" spans="1:9" ht="16" x14ac:dyDescent="0.2">
      <c r="A39" s="75">
        <v>37</v>
      </c>
      <c r="B39" s="76" t="s">
        <v>79</v>
      </c>
      <c r="C39" s="100">
        <v>42124</v>
      </c>
      <c r="D39" s="79">
        <v>23112</v>
      </c>
      <c r="E39" s="79">
        <v>10239</v>
      </c>
      <c r="F39" s="79">
        <v>28</v>
      </c>
      <c r="G39" s="80">
        <v>18363</v>
      </c>
      <c r="H39" s="215">
        <f t="shared" si="0"/>
        <v>0.44244994337758714</v>
      </c>
      <c r="I39" s="216">
        <f t="shared" si="1"/>
        <v>0.44301661474558673</v>
      </c>
    </row>
    <row r="40" spans="1:9" ht="16" x14ac:dyDescent="0.2">
      <c r="A40" s="75">
        <v>38</v>
      </c>
      <c r="B40" s="76" t="s">
        <v>53</v>
      </c>
      <c r="C40" s="100">
        <v>39931</v>
      </c>
      <c r="D40" s="79">
        <v>29080</v>
      </c>
      <c r="E40" s="79">
        <v>7831</v>
      </c>
      <c r="F40" s="79">
        <v>47</v>
      </c>
      <c r="G40" s="80">
        <v>9787</v>
      </c>
      <c r="H40" s="215">
        <f t="shared" si="0"/>
        <v>0.25150331500231277</v>
      </c>
      <c r="I40" s="216">
        <f t="shared" si="1"/>
        <v>0.26929160935350754</v>
      </c>
    </row>
    <row r="41" spans="1:9" ht="16" x14ac:dyDescent="0.2">
      <c r="A41" s="75">
        <v>39</v>
      </c>
      <c r="B41" s="76" t="s">
        <v>224</v>
      </c>
      <c r="C41" s="100">
        <v>39509</v>
      </c>
      <c r="D41" s="79">
        <v>32849</v>
      </c>
      <c r="E41" s="79">
        <v>13592</v>
      </c>
      <c r="F41" s="79">
        <v>379</v>
      </c>
      <c r="G41" s="80">
        <v>6385</v>
      </c>
      <c r="H41" s="215">
        <f t="shared" si="0"/>
        <v>0.16118445964708555</v>
      </c>
      <c r="I41" s="216">
        <f t="shared" si="1"/>
        <v>0.41377210873999209</v>
      </c>
    </row>
    <row r="42" spans="1:9" ht="16" x14ac:dyDescent="0.2">
      <c r="A42" s="75">
        <v>40</v>
      </c>
      <c r="B42" s="76" t="s">
        <v>32</v>
      </c>
      <c r="C42" s="100">
        <v>34271</v>
      </c>
      <c r="D42" s="79">
        <v>22679</v>
      </c>
      <c r="E42" s="79">
        <v>6404</v>
      </c>
      <c r="F42" s="79">
        <v>12</v>
      </c>
      <c r="G42" s="80">
        <v>10508</v>
      </c>
      <c r="H42" s="215">
        <f t="shared" si="0"/>
        <v>0.31651555769752099</v>
      </c>
      <c r="I42" s="216">
        <f t="shared" si="1"/>
        <v>0.28237576612725429</v>
      </c>
    </row>
    <row r="43" spans="1:9" ht="32" x14ac:dyDescent="0.2">
      <c r="A43" s="75">
        <v>41</v>
      </c>
      <c r="B43" s="76" t="s">
        <v>533</v>
      </c>
      <c r="C43" s="100">
        <v>33817</v>
      </c>
      <c r="D43" s="79">
        <v>20102</v>
      </c>
      <c r="E43" s="79">
        <v>9575</v>
      </c>
      <c r="F43" s="79">
        <v>1198</v>
      </c>
      <c r="G43" s="80">
        <v>10715</v>
      </c>
      <c r="H43" s="215">
        <f t="shared" si="0"/>
        <v>0.33468686553178195</v>
      </c>
      <c r="I43" s="216">
        <f t="shared" si="1"/>
        <v>0.47632076410307433</v>
      </c>
    </row>
    <row r="44" spans="1:9" ht="16" x14ac:dyDescent="0.2">
      <c r="A44" s="75">
        <v>42</v>
      </c>
      <c r="B44" s="76" t="s">
        <v>149</v>
      </c>
      <c r="C44" s="100">
        <v>30885</v>
      </c>
      <c r="D44" s="79">
        <v>28200</v>
      </c>
      <c r="E44" s="79">
        <v>23430</v>
      </c>
      <c r="F44" s="79">
        <v>52</v>
      </c>
      <c r="G44" s="80">
        <v>2287</v>
      </c>
      <c r="H44" s="215">
        <f t="shared" si="0"/>
        <v>7.4887848325092501E-2</v>
      </c>
      <c r="I44" s="216">
        <f t="shared" si="1"/>
        <v>0.83085106382978724</v>
      </c>
    </row>
    <row r="45" spans="1:9" ht="16" x14ac:dyDescent="0.2">
      <c r="A45" s="75">
        <v>43</v>
      </c>
      <c r="B45" s="76" t="s">
        <v>15</v>
      </c>
      <c r="C45" s="100">
        <v>30399</v>
      </c>
      <c r="D45" s="79">
        <v>19444</v>
      </c>
      <c r="E45" s="79">
        <v>10323</v>
      </c>
      <c r="F45" s="79">
        <v>104</v>
      </c>
      <c r="G45" s="80">
        <v>10340</v>
      </c>
      <c r="H45" s="215">
        <f t="shared" si="0"/>
        <v>0.34595824411134901</v>
      </c>
      <c r="I45" s="216">
        <f t="shared" si="1"/>
        <v>0.53090927792635256</v>
      </c>
    </row>
    <row r="46" spans="1:9" ht="16" x14ac:dyDescent="0.2">
      <c r="A46" s="75">
        <v>44</v>
      </c>
      <c r="B46" s="76" t="s">
        <v>178</v>
      </c>
      <c r="C46" s="100">
        <v>29743</v>
      </c>
      <c r="D46" s="79">
        <v>28066</v>
      </c>
      <c r="E46" s="79">
        <v>14588</v>
      </c>
      <c r="F46" s="79">
        <v>37</v>
      </c>
      <c r="G46" s="80">
        <v>1334</v>
      </c>
      <c r="H46" s="215">
        <f t="shared" si="0"/>
        <v>4.5317117912830794E-2</v>
      </c>
      <c r="I46" s="216">
        <f t="shared" si="1"/>
        <v>0.51977481650395496</v>
      </c>
    </row>
    <row r="47" spans="1:9" ht="16" x14ac:dyDescent="0.2">
      <c r="A47" s="75">
        <v>45</v>
      </c>
      <c r="B47" s="76" t="s">
        <v>206</v>
      </c>
      <c r="C47" s="101">
        <v>29558</v>
      </c>
      <c r="D47" s="77">
        <v>28728</v>
      </c>
      <c r="E47" s="77">
        <v>19913</v>
      </c>
      <c r="F47" s="77">
        <v>19</v>
      </c>
      <c r="G47" s="78">
        <v>789</v>
      </c>
      <c r="H47" s="215">
        <f t="shared" si="0"/>
        <v>2.6713163596966415E-2</v>
      </c>
      <c r="I47" s="216">
        <f t="shared" si="1"/>
        <v>0.69315650236702864</v>
      </c>
    </row>
    <row r="48" spans="1:9" ht="16" x14ac:dyDescent="0.2">
      <c r="A48" s="75">
        <v>46</v>
      </c>
      <c r="B48" s="76" t="s">
        <v>33</v>
      </c>
      <c r="C48" s="100">
        <v>25678</v>
      </c>
      <c r="D48" s="79">
        <v>23704</v>
      </c>
      <c r="E48" s="79">
        <v>10801</v>
      </c>
      <c r="F48" s="79">
        <v>121</v>
      </c>
      <c r="G48" s="80">
        <v>1201</v>
      </c>
      <c r="H48" s="215">
        <f t="shared" si="0"/>
        <v>4.7990090306081673E-2</v>
      </c>
      <c r="I48" s="216">
        <f t="shared" si="1"/>
        <v>0.45566149173135334</v>
      </c>
    </row>
    <row r="49" spans="1:9" ht="16" x14ac:dyDescent="0.2">
      <c r="A49" s="75">
        <v>47</v>
      </c>
      <c r="B49" s="76" t="s">
        <v>103</v>
      </c>
      <c r="C49" s="100">
        <v>25385</v>
      </c>
      <c r="D49" s="79">
        <v>21272</v>
      </c>
      <c r="E49" s="79">
        <v>7309</v>
      </c>
      <c r="F49" s="79">
        <v>435</v>
      </c>
      <c r="G49" s="80">
        <v>2843</v>
      </c>
      <c r="H49" s="215">
        <f t="shared" si="0"/>
        <v>0.11580448065173116</v>
      </c>
      <c r="I49" s="216">
        <f t="shared" si="1"/>
        <v>0.34359721699887175</v>
      </c>
    </row>
    <row r="50" spans="1:9" ht="16" x14ac:dyDescent="0.2">
      <c r="A50" s="75">
        <v>48</v>
      </c>
      <c r="B50" s="76" t="s">
        <v>101</v>
      </c>
      <c r="C50" s="100">
        <v>24714</v>
      </c>
      <c r="D50" s="79">
        <v>23974</v>
      </c>
      <c r="E50" s="79">
        <v>11784</v>
      </c>
      <c r="F50" s="79">
        <v>29</v>
      </c>
      <c r="G50" s="80">
        <v>362</v>
      </c>
      <c r="H50" s="215">
        <f t="shared" si="0"/>
        <v>1.4857377385594089E-2</v>
      </c>
      <c r="I50" s="216">
        <f t="shared" si="1"/>
        <v>0.49153249353466255</v>
      </c>
    </row>
    <row r="51" spans="1:9" ht="16" x14ac:dyDescent="0.2">
      <c r="A51" s="75">
        <v>49</v>
      </c>
      <c r="B51" s="76" t="s">
        <v>125</v>
      </c>
      <c r="C51" s="100">
        <v>23117</v>
      </c>
      <c r="D51" s="79">
        <v>12886</v>
      </c>
      <c r="E51" s="79">
        <v>4603</v>
      </c>
      <c r="F51" s="79">
        <v>72</v>
      </c>
      <c r="G51" s="80">
        <v>9219</v>
      </c>
      <c r="H51" s="215">
        <f t="shared" si="0"/>
        <v>0.41570095143617264</v>
      </c>
      <c r="I51" s="216">
        <f t="shared" si="1"/>
        <v>0.35720937451497747</v>
      </c>
    </row>
    <row r="52" spans="1:9" ht="16" x14ac:dyDescent="0.2">
      <c r="A52" s="75">
        <v>50</v>
      </c>
      <c r="B52" s="76" t="s">
        <v>239</v>
      </c>
      <c r="C52" s="100">
        <v>21399</v>
      </c>
      <c r="D52" s="79">
        <v>14235</v>
      </c>
      <c r="E52" s="79">
        <v>6251</v>
      </c>
      <c r="F52" s="79">
        <v>93</v>
      </c>
      <c r="G52" s="80">
        <v>6380</v>
      </c>
      <c r="H52" s="215">
        <f t="shared" si="0"/>
        <v>0.30809349043847789</v>
      </c>
      <c r="I52" s="216">
        <f t="shared" si="1"/>
        <v>0.43912890762205831</v>
      </c>
    </row>
    <row r="53" spans="1:9" ht="16" x14ac:dyDescent="0.2">
      <c r="A53" s="75">
        <v>51</v>
      </c>
      <c r="B53" s="76" t="s">
        <v>67</v>
      </c>
      <c r="C53" s="100">
        <v>21099</v>
      </c>
      <c r="D53" s="79">
        <v>14519</v>
      </c>
      <c r="E53" s="79">
        <v>4046</v>
      </c>
      <c r="F53" s="79">
        <v>204</v>
      </c>
      <c r="G53" s="80">
        <v>5977</v>
      </c>
      <c r="H53" s="215">
        <f t="shared" si="0"/>
        <v>0.28874396135265701</v>
      </c>
      <c r="I53" s="216">
        <f t="shared" si="1"/>
        <v>0.27866932984365317</v>
      </c>
    </row>
    <row r="54" spans="1:9" ht="16" x14ac:dyDescent="0.2">
      <c r="A54" s="75">
        <v>52</v>
      </c>
      <c r="B54" s="76" t="s">
        <v>373</v>
      </c>
      <c r="C54" s="100">
        <v>21087</v>
      </c>
      <c r="D54" s="79">
        <v>16705</v>
      </c>
      <c r="E54" s="79">
        <v>5363</v>
      </c>
      <c r="F54" s="79">
        <v>66</v>
      </c>
      <c r="G54" s="80">
        <v>4286</v>
      </c>
      <c r="H54" s="215">
        <f t="shared" si="0"/>
        <v>0.20354276487628817</v>
      </c>
      <c r="I54" s="216">
        <f t="shared" si="1"/>
        <v>0.32104160431008683</v>
      </c>
    </row>
    <row r="55" spans="1:9" ht="16" x14ac:dyDescent="0.2">
      <c r="A55" s="75">
        <v>53</v>
      </c>
      <c r="B55" s="76" t="s">
        <v>310</v>
      </c>
      <c r="C55" s="100">
        <v>19422</v>
      </c>
      <c r="D55" s="79">
        <v>18086</v>
      </c>
      <c r="E55" s="79">
        <v>15592</v>
      </c>
      <c r="F55" s="79">
        <v>11</v>
      </c>
      <c r="G55" s="80">
        <v>1294</v>
      </c>
      <c r="H55" s="215">
        <f t="shared" si="0"/>
        <v>6.6731989067092976E-2</v>
      </c>
      <c r="I55" s="216">
        <f t="shared" si="1"/>
        <v>0.86210328430830474</v>
      </c>
    </row>
    <row r="56" spans="1:9" ht="16" x14ac:dyDescent="0.2">
      <c r="A56" s="75">
        <v>54</v>
      </c>
      <c r="B56" s="76" t="s">
        <v>23</v>
      </c>
      <c r="C56" s="100">
        <v>18718</v>
      </c>
      <c r="D56" s="79">
        <v>12595</v>
      </c>
      <c r="E56" s="79">
        <v>2126</v>
      </c>
      <c r="F56" s="79">
        <v>3</v>
      </c>
      <c r="G56" s="80">
        <v>5773</v>
      </c>
      <c r="H56" s="215">
        <f t="shared" si="0"/>
        <v>0.31424527788362094</v>
      </c>
      <c r="I56" s="216">
        <f t="shared" si="1"/>
        <v>0.16879714172290591</v>
      </c>
    </row>
    <row r="57" spans="1:9" ht="16" x14ac:dyDescent="0.2">
      <c r="A57" s="75">
        <v>55</v>
      </c>
      <c r="B57" s="76" t="s">
        <v>185</v>
      </c>
      <c r="C57" s="100">
        <v>17594</v>
      </c>
      <c r="D57" s="79">
        <v>9630</v>
      </c>
      <c r="E57" s="79">
        <v>3755</v>
      </c>
      <c r="F57" s="79">
        <v>72</v>
      </c>
      <c r="G57" s="80">
        <v>7691</v>
      </c>
      <c r="H57" s="215">
        <f t="shared" si="0"/>
        <v>0.44218938653481288</v>
      </c>
      <c r="I57" s="216">
        <f t="shared" si="1"/>
        <v>0.38992731048805818</v>
      </c>
    </row>
    <row r="58" spans="1:9" ht="16" x14ac:dyDescent="0.2">
      <c r="A58" s="75">
        <v>56</v>
      </c>
      <c r="B58" s="76" t="s">
        <v>37</v>
      </c>
      <c r="C58" s="100">
        <v>17572</v>
      </c>
      <c r="D58" s="79">
        <v>12556</v>
      </c>
      <c r="E58" s="79">
        <v>5386</v>
      </c>
      <c r="F58" s="79">
        <v>0</v>
      </c>
      <c r="G58" s="80">
        <v>5055</v>
      </c>
      <c r="H58" s="215">
        <f t="shared" si="0"/>
        <v>0.28703651127136448</v>
      </c>
      <c r="I58" s="216">
        <f t="shared" si="1"/>
        <v>0.4289582669640013</v>
      </c>
    </row>
    <row r="59" spans="1:9" ht="16" x14ac:dyDescent="0.2">
      <c r="A59" s="75">
        <v>57</v>
      </c>
      <c r="B59" s="76" t="s">
        <v>73</v>
      </c>
      <c r="C59" s="100">
        <v>17388</v>
      </c>
      <c r="D59" s="79">
        <v>11612</v>
      </c>
      <c r="E59" s="79">
        <v>2893</v>
      </c>
      <c r="F59" s="79">
        <v>3</v>
      </c>
      <c r="G59" s="80">
        <v>5074</v>
      </c>
      <c r="H59" s="215">
        <f t="shared" si="0"/>
        <v>0.30403259632092994</v>
      </c>
      <c r="I59" s="216">
        <f t="shared" si="1"/>
        <v>0.24913882190837064</v>
      </c>
    </row>
    <row r="60" spans="1:9" ht="16" x14ac:dyDescent="0.2">
      <c r="A60" s="75">
        <v>58</v>
      </c>
      <c r="B60" s="76" t="s">
        <v>189</v>
      </c>
      <c r="C60" s="100">
        <v>16990</v>
      </c>
      <c r="D60" s="79">
        <v>13373</v>
      </c>
      <c r="E60" s="79">
        <v>5428</v>
      </c>
      <c r="F60" s="79">
        <v>3</v>
      </c>
      <c r="G60" s="80">
        <v>3416</v>
      </c>
      <c r="H60" s="215">
        <f t="shared" si="0"/>
        <v>0.2034302048594569</v>
      </c>
      <c r="I60" s="216">
        <f t="shared" si="1"/>
        <v>0.40589246990204142</v>
      </c>
    </row>
    <row r="61" spans="1:9" ht="16" x14ac:dyDescent="0.2">
      <c r="A61" s="75">
        <v>59</v>
      </c>
      <c r="B61" s="76" t="s">
        <v>511</v>
      </c>
      <c r="C61" s="100">
        <v>16543</v>
      </c>
      <c r="D61" s="79">
        <v>11479</v>
      </c>
      <c r="E61" s="79">
        <v>7672</v>
      </c>
      <c r="F61" s="79">
        <v>648</v>
      </c>
      <c r="G61" s="80">
        <v>4327</v>
      </c>
      <c r="H61" s="215">
        <f t="shared" si="0"/>
        <v>0.26297556825088125</v>
      </c>
      <c r="I61" s="216">
        <f t="shared" si="1"/>
        <v>0.66835090164648492</v>
      </c>
    </row>
    <row r="62" spans="1:9" ht="16" x14ac:dyDescent="0.2">
      <c r="A62" s="75">
        <v>60</v>
      </c>
      <c r="B62" s="76" t="s">
        <v>133</v>
      </c>
      <c r="C62" s="100">
        <v>16177</v>
      </c>
      <c r="D62" s="79">
        <v>14626</v>
      </c>
      <c r="E62" s="79">
        <v>1552</v>
      </c>
      <c r="F62" s="79">
        <v>27</v>
      </c>
      <c r="G62" s="80">
        <v>1427</v>
      </c>
      <c r="H62" s="215">
        <f t="shared" si="0"/>
        <v>8.8743781094527366E-2</v>
      </c>
      <c r="I62" s="216">
        <f t="shared" si="1"/>
        <v>0.10611240257076439</v>
      </c>
    </row>
    <row r="63" spans="1:9" ht="16" x14ac:dyDescent="0.2">
      <c r="A63" s="75">
        <v>61</v>
      </c>
      <c r="B63" s="76" t="s">
        <v>534</v>
      </c>
      <c r="C63" s="100">
        <v>15886</v>
      </c>
      <c r="D63" s="79">
        <v>10368</v>
      </c>
      <c r="E63" s="79">
        <v>2839</v>
      </c>
      <c r="F63" s="79">
        <v>159</v>
      </c>
      <c r="G63" s="80">
        <v>5032</v>
      </c>
      <c r="H63" s="215">
        <f t="shared" si="0"/>
        <v>0.32341410116331382</v>
      </c>
      <c r="I63" s="216">
        <f t="shared" si="1"/>
        <v>0.27382330246913578</v>
      </c>
    </row>
    <row r="64" spans="1:9" ht="16" x14ac:dyDescent="0.2">
      <c r="A64" s="75">
        <v>62</v>
      </c>
      <c r="B64" s="76" t="s">
        <v>339</v>
      </c>
      <c r="C64" s="100">
        <v>15107</v>
      </c>
      <c r="D64" s="79">
        <v>12483</v>
      </c>
      <c r="E64" s="79">
        <v>4990</v>
      </c>
      <c r="F64" s="79">
        <v>1</v>
      </c>
      <c r="G64" s="80">
        <v>2494</v>
      </c>
      <c r="H64" s="215">
        <f t="shared" si="0"/>
        <v>0.16651088262785418</v>
      </c>
      <c r="I64" s="216">
        <f t="shared" si="1"/>
        <v>0.39974365136585754</v>
      </c>
    </row>
    <row r="65" spans="1:9" ht="16" x14ac:dyDescent="0.2">
      <c r="A65" s="75">
        <v>63</v>
      </c>
      <c r="B65" s="76" t="s">
        <v>335</v>
      </c>
      <c r="C65" s="100">
        <v>15027</v>
      </c>
      <c r="D65" s="79">
        <v>10051</v>
      </c>
      <c r="E65" s="79">
        <v>4564</v>
      </c>
      <c r="F65" s="79">
        <v>0</v>
      </c>
      <c r="G65" s="80">
        <v>4303</v>
      </c>
      <c r="H65" s="215">
        <f t="shared" si="0"/>
        <v>0.29977706562630624</v>
      </c>
      <c r="I65" s="216">
        <f t="shared" si="1"/>
        <v>0.45408417072928065</v>
      </c>
    </row>
    <row r="66" spans="1:9" ht="16" x14ac:dyDescent="0.2">
      <c r="A66" s="75">
        <v>64</v>
      </c>
      <c r="B66" s="76" t="s">
        <v>314</v>
      </c>
      <c r="C66" s="100">
        <v>13784</v>
      </c>
      <c r="D66" s="79">
        <v>9801</v>
      </c>
      <c r="E66" s="79">
        <v>3396</v>
      </c>
      <c r="F66" s="79">
        <v>9</v>
      </c>
      <c r="G66" s="80">
        <v>3355</v>
      </c>
      <c r="H66" s="215">
        <f t="shared" si="0"/>
        <v>0.25484238511203949</v>
      </c>
      <c r="I66" s="216">
        <f t="shared" si="1"/>
        <v>0.34649525558616467</v>
      </c>
    </row>
    <row r="67" spans="1:9" ht="16" x14ac:dyDescent="0.2">
      <c r="A67" s="75">
        <v>65</v>
      </c>
      <c r="B67" s="76" t="s">
        <v>21</v>
      </c>
      <c r="C67" s="100">
        <v>13672</v>
      </c>
      <c r="D67" s="79">
        <v>10206</v>
      </c>
      <c r="E67" s="79">
        <v>3343</v>
      </c>
      <c r="F67" s="79">
        <v>5</v>
      </c>
      <c r="G67" s="80">
        <v>3348</v>
      </c>
      <c r="H67" s="215">
        <f t="shared" si="0"/>
        <v>0.24692086437052879</v>
      </c>
      <c r="I67" s="216">
        <f t="shared" si="1"/>
        <v>0.32755242014501273</v>
      </c>
    </row>
    <row r="68" spans="1:9" ht="16" x14ac:dyDescent="0.2">
      <c r="A68" s="75">
        <v>66</v>
      </c>
      <c r="B68" s="76" t="s">
        <v>204</v>
      </c>
      <c r="C68" s="100">
        <v>11925</v>
      </c>
      <c r="D68" s="79">
        <v>8865</v>
      </c>
      <c r="E68" s="79">
        <v>2573</v>
      </c>
      <c r="F68" s="79">
        <v>31</v>
      </c>
      <c r="G68" s="80">
        <v>2830</v>
      </c>
      <c r="H68" s="215">
        <f t="shared" ref="H68:H131" si="2">IF(C68&lt;&gt;0,G68/(D68+F68+G68),"")</f>
        <v>0.24134402183182671</v>
      </c>
      <c r="I68" s="216">
        <f t="shared" ref="I68:I131" si="3">IF(D68&lt;&gt;0,E68/D68,"")</f>
        <v>0.29024252679075013</v>
      </c>
    </row>
    <row r="69" spans="1:9" ht="16" x14ac:dyDescent="0.2">
      <c r="A69" s="75">
        <v>67</v>
      </c>
      <c r="B69" s="76" t="s">
        <v>84</v>
      </c>
      <c r="C69" s="100">
        <v>11806</v>
      </c>
      <c r="D69" s="79">
        <v>6435</v>
      </c>
      <c r="E69" s="79">
        <v>1280</v>
      </c>
      <c r="F69" s="79">
        <v>5</v>
      </c>
      <c r="G69" s="80">
        <v>4791</v>
      </c>
      <c r="H69" s="215">
        <f t="shared" si="2"/>
        <v>0.42658712492209067</v>
      </c>
      <c r="I69" s="216">
        <f t="shared" si="3"/>
        <v>0.19891219891219891</v>
      </c>
    </row>
    <row r="70" spans="1:9" ht="16" x14ac:dyDescent="0.2">
      <c r="A70" s="75">
        <v>68</v>
      </c>
      <c r="B70" s="76" t="s">
        <v>318</v>
      </c>
      <c r="C70" s="100">
        <v>10563</v>
      </c>
      <c r="D70" s="79">
        <v>9345</v>
      </c>
      <c r="E70" s="79">
        <v>2934</v>
      </c>
      <c r="F70" s="79">
        <v>2</v>
      </c>
      <c r="G70" s="80">
        <v>1143</v>
      </c>
      <c r="H70" s="215">
        <f t="shared" si="2"/>
        <v>0.10896091515729266</v>
      </c>
      <c r="I70" s="216">
        <f t="shared" si="3"/>
        <v>0.31396468699839486</v>
      </c>
    </row>
    <row r="71" spans="1:9" ht="16" x14ac:dyDescent="0.2">
      <c r="A71" s="75">
        <v>69</v>
      </c>
      <c r="B71" s="76" t="s">
        <v>237</v>
      </c>
      <c r="C71" s="100">
        <v>10540</v>
      </c>
      <c r="D71" s="79">
        <v>6760</v>
      </c>
      <c r="E71" s="79">
        <v>1561</v>
      </c>
      <c r="F71" s="79">
        <v>732</v>
      </c>
      <c r="G71" s="80">
        <v>2258</v>
      </c>
      <c r="H71" s="215">
        <f t="shared" si="2"/>
        <v>0.2315897435897436</v>
      </c>
      <c r="I71" s="216">
        <f t="shared" si="3"/>
        <v>0.23091715976331362</v>
      </c>
    </row>
    <row r="72" spans="1:9" ht="16" x14ac:dyDescent="0.2">
      <c r="A72" s="75">
        <v>70</v>
      </c>
      <c r="B72" s="76" t="s">
        <v>480</v>
      </c>
      <c r="C72" s="100">
        <v>10144</v>
      </c>
      <c r="D72" s="79">
        <v>8119</v>
      </c>
      <c r="E72" s="79">
        <v>3214</v>
      </c>
      <c r="F72" s="79">
        <v>105</v>
      </c>
      <c r="G72" s="80">
        <v>1868</v>
      </c>
      <c r="H72" s="215">
        <f t="shared" si="2"/>
        <v>0.18509710661910425</v>
      </c>
      <c r="I72" s="216">
        <f t="shared" si="3"/>
        <v>0.39586155930533318</v>
      </c>
    </row>
    <row r="73" spans="1:9" ht="16" x14ac:dyDescent="0.2">
      <c r="A73" s="75">
        <v>71</v>
      </c>
      <c r="B73" s="76" t="s">
        <v>170</v>
      </c>
      <c r="C73" s="100">
        <v>10112</v>
      </c>
      <c r="D73" s="79">
        <v>7304</v>
      </c>
      <c r="E73" s="79">
        <v>2299</v>
      </c>
      <c r="F73" s="79">
        <v>60</v>
      </c>
      <c r="G73" s="80">
        <v>2586</v>
      </c>
      <c r="H73" s="215">
        <f t="shared" si="2"/>
        <v>0.25989949748743718</v>
      </c>
      <c r="I73" s="216">
        <f t="shared" si="3"/>
        <v>0.31475903614457829</v>
      </c>
    </row>
    <row r="74" spans="1:9" ht="16" x14ac:dyDescent="0.2">
      <c r="A74" s="75">
        <v>72</v>
      </c>
      <c r="B74" s="76" t="s">
        <v>8</v>
      </c>
      <c r="C74" s="100">
        <v>9612</v>
      </c>
      <c r="D74" s="79">
        <v>9067</v>
      </c>
      <c r="E74" s="79">
        <v>3486</v>
      </c>
      <c r="F74" s="79">
        <v>68</v>
      </c>
      <c r="G74" s="80">
        <v>333</v>
      </c>
      <c r="H74" s="215">
        <f t="shared" si="2"/>
        <v>3.517110266159696E-2</v>
      </c>
      <c r="I74" s="216">
        <f t="shared" si="3"/>
        <v>0.38447115914856073</v>
      </c>
    </row>
    <row r="75" spans="1:9" ht="16" x14ac:dyDescent="0.2">
      <c r="A75" s="75">
        <v>73</v>
      </c>
      <c r="B75" s="76" t="s">
        <v>548</v>
      </c>
      <c r="C75" s="100">
        <v>9074</v>
      </c>
      <c r="D75" s="79">
        <v>1290</v>
      </c>
      <c r="E75" s="79">
        <v>868</v>
      </c>
      <c r="F75" s="79">
        <v>7282</v>
      </c>
      <c r="G75" s="80">
        <v>876</v>
      </c>
      <c r="H75" s="215">
        <f t="shared" si="2"/>
        <v>9.2718035563082141E-2</v>
      </c>
      <c r="I75" s="216">
        <f t="shared" si="3"/>
        <v>0.67286821705426358</v>
      </c>
    </row>
    <row r="76" spans="1:9" ht="16" x14ac:dyDescent="0.2">
      <c r="A76" s="75">
        <v>74</v>
      </c>
      <c r="B76" s="76" t="s">
        <v>55</v>
      </c>
      <c r="C76" s="100">
        <v>8855</v>
      </c>
      <c r="D76" s="79">
        <v>7325</v>
      </c>
      <c r="E76" s="79">
        <v>4266</v>
      </c>
      <c r="F76" s="79">
        <v>200</v>
      </c>
      <c r="G76" s="80">
        <v>1206</v>
      </c>
      <c r="H76" s="215">
        <f t="shared" si="2"/>
        <v>0.13812850761653878</v>
      </c>
      <c r="I76" s="216">
        <f t="shared" si="3"/>
        <v>0.58238907849829347</v>
      </c>
    </row>
    <row r="77" spans="1:9" ht="16" x14ac:dyDescent="0.2">
      <c r="A77" s="75">
        <v>75</v>
      </c>
      <c r="B77" s="76" t="s">
        <v>187</v>
      </c>
      <c r="C77" s="100">
        <v>8374</v>
      </c>
      <c r="D77" s="79">
        <v>5238</v>
      </c>
      <c r="E77" s="79">
        <v>1837</v>
      </c>
      <c r="F77" s="79">
        <v>249</v>
      </c>
      <c r="G77" s="80">
        <v>2845</v>
      </c>
      <c r="H77" s="215">
        <f t="shared" si="2"/>
        <v>0.34145463274123861</v>
      </c>
      <c r="I77" s="216">
        <f t="shared" si="3"/>
        <v>0.35070637647957237</v>
      </c>
    </row>
    <row r="78" spans="1:9" ht="16" x14ac:dyDescent="0.2">
      <c r="A78" s="75">
        <v>76</v>
      </c>
      <c r="B78" s="76" t="s">
        <v>240</v>
      </c>
      <c r="C78" s="100">
        <v>8111</v>
      </c>
      <c r="D78" s="79">
        <v>6370</v>
      </c>
      <c r="E78" s="79">
        <v>2214</v>
      </c>
      <c r="F78" s="79">
        <v>81</v>
      </c>
      <c r="G78" s="80">
        <v>1452</v>
      </c>
      <c r="H78" s="215">
        <f t="shared" si="2"/>
        <v>0.18372769834240163</v>
      </c>
      <c r="I78" s="216">
        <f t="shared" si="3"/>
        <v>0.3475667189952904</v>
      </c>
    </row>
    <row r="79" spans="1:9" ht="16" x14ac:dyDescent="0.2">
      <c r="A79" s="75">
        <v>77</v>
      </c>
      <c r="B79" s="76" t="s">
        <v>85</v>
      </c>
      <c r="C79" s="100">
        <v>7990</v>
      </c>
      <c r="D79" s="79">
        <v>4314</v>
      </c>
      <c r="E79" s="79">
        <v>811</v>
      </c>
      <c r="F79" s="79">
        <v>0</v>
      </c>
      <c r="G79" s="80">
        <v>3611</v>
      </c>
      <c r="H79" s="215">
        <f t="shared" si="2"/>
        <v>0.45564668769716088</v>
      </c>
      <c r="I79" s="216">
        <f t="shared" si="3"/>
        <v>0.1879925822902179</v>
      </c>
    </row>
    <row r="80" spans="1:9" ht="16" x14ac:dyDescent="0.2">
      <c r="A80" s="75">
        <v>78</v>
      </c>
      <c r="B80" s="76" t="s">
        <v>347</v>
      </c>
      <c r="C80" s="100">
        <v>7844</v>
      </c>
      <c r="D80" s="79">
        <v>5882</v>
      </c>
      <c r="E80" s="79">
        <v>2663</v>
      </c>
      <c r="F80" s="79">
        <v>4</v>
      </c>
      <c r="G80" s="80">
        <v>1858</v>
      </c>
      <c r="H80" s="215">
        <f t="shared" si="2"/>
        <v>0.23992768595041322</v>
      </c>
      <c r="I80" s="216">
        <f t="shared" si="3"/>
        <v>0.45273716422985377</v>
      </c>
    </row>
    <row r="81" spans="1:9" ht="16" x14ac:dyDescent="0.2">
      <c r="A81" s="75">
        <v>79</v>
      </c>
      <c r="B81" s="76" t="s">
        <v>323</v>
      </c>
      <c r="C81" s="100">
        <v>6785</v>
      </c>
      <c r="D81" s="79">
        <v>4972</v>
      </c>
      <c r="E81" s="79">
        <v>2171</v>
      </c>
      <c r="F81" s="79"/>
      <c r="G81" s="80">
        <v>1655</v>
      </c>
      <c r="H81" s="215">
        <f t="shared" si="2"/>
        <v>0.2497359287762185</v>
      </c>
      <c r="I81" s="216">
        <f t="shared" si="3"/>
        <v>0.43664521319388577</v>
      </c>
    </row>
    <row r="82" spans="1:9" ht="16" x14ac:dyDescent="0.2">
      <c r="A82" s="75">
        <v>80</v>
      </c>
      <c r="B82" s="76" t="s">
        <v>136</v>
      </c>
      <c r="C82" s="100">
        <v>6718</v>
      </c>
      <c r="D82" s="79">
        <v>4118</v>
      </c>
      <c r="E82" s="79">
        <v>2570</v>
      </c>
      <c r="F82" s="79">
        <v>1</v>
      </c>
      <c r="G82" s="80">
        <v>2570</v>
      </c>
      <c r="H82" s="215">
        <f t="shared" si="2"/>
        <v>0.38421288682912241</v>
      </c>
      <c r="I82" s="216">
        <f t="shared" si="3"/>
        <v>0.62408936376881985</v>
      </c>
    </row>
    <row r="83" spans="1:9" ht="16" x14ac:dyDescent="0.2">
      <c r="A83" s="75">
        <v>81</v>
      </c>
      <c r="B83" s="76" t="s">
        <v>176</v>
      </c>
      <c r="C83" s="100">
        <v>6572</v>
      </c>
      <c r="D83" s="79">
        <v>5979</v>
      </c>
      <c r="E83" s="79">
        <v>4157</v>
      </c>
      <c r="F83" s="79">
        <v>52</v>
      </c>
      <c r="G83" s="80">
        <v>466</v>
      </c>
      <c r="H83" s="215">
        <f t="shared" si="2"/>
        <v>7.1725411728490077E-2</v>
      </c>
      <c r="I83" s="216">
        <f t="shared" si="3"/>
        <v>0.69526676701789591</v>
      </c>
    </row>
    <row r="84" spans="1:9" ht="16" x14ac:dyDescent="0.2">
      <c r="A84" s="75">
        <v>82</v>
      </c>
      <c r="B84" s="76" t="s">
        <v>238</v>
      </c>
      <c r="C84" s="100">
        <v>6270</v>
      </c>
      <c r="D84" s="79">
        <v>3496</v>
      </c>
      <c r="E84" s="79">
        <v>505</v>
      </c>
      <c r="F84" s="79"/>
      <c r="G84" s="80">
        <v>2655</v>
      </c>
      <c r="H84" s="215">
        <f t="shared" si="2"/>
        <v>0.43163713217363031</v>
      </c>
      <c r="I84" s="216">
        <f t="shared" si="3"/>
        <v>0.1444508009153318</v>
      </c>
    </row>
    <row r="85" spans="1:9" ht="16" x14ac:dyDescent="0.2">
      <c r="A85" s="75">
        <v>83</v>
      </c>
      <c r="B85" s="76" t="s">
        <v>108</v>
      </c>
      <c r="C85" s="100">
        <v>6211</v>
      </c>
      <c r="D85" s="79">
        <v>5420</v>
      </c>
      <c r="E85" s="79">
        <v>2424</v>
      </c>
      <c r="F85" s="79">
        <v>7</v>
      </c>
      <c r="G85" s="80">
        <v>576</v>
      </c>
      <c r="H85" s="215">
        <f t="shared" si="2"/>
        <v>9.5952023988005994E-2</v>
      </c>
      <c r="I85" s="216">
        <f t="shared" si="3"/>
        <v>0.44723247232472324</v>
      </c>
    </row>
    <row r="86" spans="1:9" ht="16" x14ac:dyDescent="0.2">
      <c r="A86" s="75">
        <v>84</v>
      </c>
      <c r="B86" s="76" t="s">
        <v>530</v>
      </c>
      <c r="C86" s="100">
        <v>6195</v>
      </c>
      <c r="D86" s="79">
        <v>5758</v>
      </c>
      <c r="E86" s="79">
        <v>2957</v>
      </c>
      <c r="F86" s="79">
        <v>3</v>
      </c>
      <c r="G86" s="80">
        <v>309</v>
      </c>
      <c r="H86" s="215">
        <f t="shared" si="2"/>
        <v>5.0906095551894563E-2</v>
      </c>
      <c r="I86" s="216">
        <f t="shared" si="3"/>
        <v>0.51354637026745398</v>
      </c>
    </row>
    <row r="87" spans="1:9" ht="16" x14ac:dyDescent="0.2">
      <c r="A87" s="75">
        <v>85</v>
      </c>
      <c r="B87" s="76" t="s">
        <v>231</v>
      </c>
      <c r="C87" s="100">
        <v>6017</v>
      </c>
      <c r="D87" s="79">
        <v>5369</v>
      </c>
      <c r="E87" s="79">
        <v>1806</v>
      </c>
      <c r="F87" s="79">
        <v>20</v>
      </c>
      <c r="G87" s="80">
        <v>487</v>
      </c>
      <c r="H87" s="215">
        <f t="shared" si="2"/>
        <v>8.2879509870660312E-2</v>
      </c>
      <c r="I87" s="216">
        <f t="shared" si="3"/>
        <v>0.33637548891786179</v>
      </c>
    </row>
    <row r="88" spans="1:9" ht="16" x14ac:dyDescent="0.2">
      <c r="A88" s="75">
        <v>86</v>
      </c>
      <c r="B88" s="76" t="s">
        <v>164</v>
      </c>
      <c r="C88" s="100">
        <v>5317</v>
      </c>
      <c r="D88" s="79">
        <v>4716</v>
      </c>
      <c r="E88" s="79">
        <v>2028</v>
      </c>
      <c r="F88" s="79">
        <v>30</v>
      </c>
      <c r="G88" s="80">
        <v>506</v>
      </c>
      <c r="H88" s="215">
        <f t="shared" si="2"/>
        <v>9.6344249809596341E-2</v>
      </c>
      <c r="I88" s="216">
        <f t="shared" si="3"/>
        <v>0.43002544529262088</v>
      </c>
    </row>
    <row r="89" spans="1:9" ht="16" x14ac:dyDescent="0.2">
      <c r="A89" s="75">
        <v>87</v>
      </c>
      <c r="B89" s="76" t="s">
        <v>341</v>
      </c>
      <c r="C89" s="100">
        <v>5154</v>
      </c>
      <c r="D89" s="79">
        <v>4171</v>
      </c>
      <c r="E89" s="79">
        <v>2934</v>
      </c>
      <c r="F89" s="79">
        <v>35</v>
      </c>
      <c r="G89" s="80">
        <v>811</v>
      </c>
      <c r="H89" s="215">
        <f t="shared" si="2"/>
        <v>0.16165038867849313</v>
      </c>
      <c r="I89" s="216">
        <f t="shared" si="3"/>
        <v>0.70342843442819469</v>
      </c>
    </row>
    <row r="90" spans="1:9" ht="16" x14ac:dyDescent="0.2">
      <c r="A90" s="75">
        <v>88</v>
      </c>
      <c r="B90" s="76" t="s">
        <v>535</v>
      </c>
      <c r="C90" s="100">
        <v>4971</v>
      </c>
      <c r="D90" s="79">
        <v>3842</v>
      </c>
      <c r="E90" s="79">
        <v>3088</v>
      </c>
      <c r="F90" s="79">
        <v>325</v>
      </c>
      <c r="G90" s="80">
        <v>714</v>
      </c>
      <c r="H90" s="215">
        <f t="shared" si="2"/>
        <v>0.14628149969268592</v>
      </c>
      <c r="I90" s="216">
        <f t="shared" si="3"/>
        <v>0.80374804789172305</v>
      </c>
    </row>
    <row r="91" spans="1:9" ht="16" x14ac:dyDescent="0.2">
      <c r="A91" s="75">
        <v>89</v>
      </c>
      <c r="B91" s="76" t="s">
        <v>30</v>
      </c>
      <c r="C91" s="100">
        <v>4579</v>
      </c>
      <c r="D91" s="79">
        <v>4212</v>
      </c>
      <c r="E91" s="79">
        <v>2719</v>
      </c>
      <c r="F91" s="79">
        <v>50</v>
      </c>
      <c r="G91" s="80">
        <v>272</v>
      </c>
      <c r="H91" s="215">
        <f t="shared" si="2"/>
        <v>5.9991177767975301E-2</v>
      </c>
      <c r="I91" s="216">
        <f t="shared" si="3"/>
        <v>0.64553656220322886</v>
      </c>
    </row>
    <row r="92" spans="1:9" ht="16" x14ac:dyDescent="0.2">
      <c r="A92" s="75">
        <v>90</v>
      </c>
      <c r="B92" s="76" t="s">
        <v>332</v>
      </c>
      <c r="C92" s="100">
        <v>4530</v>
      </c>
      <c r="D92" s="79">
        <v>2823</v>
      </c>
      <c r="E92" s="79">
        <v>956</v>
      </c>
      <c r="F92" s="79">
        <v>3</v>
      </c>
      <c r="G92" s="80">
        <v>1602</v>
      </c>
      <c r="H92" s="215">
        <f t="shared" si="2"/>
        <v>0.36178861788617889</v>
      </c>
      <c r="I92" s="216">
        <f t="shared" si="3"/>
        <v>0.33864682961388592</v>
      </c>
    </row>
    <row r="93" spans="1:9" ht="16" x14ac:dyDescent="0.2">
      <c r="A93" s="75">
        <v>91</v>
      </c>
      <c r="B93" s="76" t="s">
        <v>135</v>
      </c>
      <c r="C93" s="100">
        <v>4508</v>
      </c>
      <c r="D93" s="79">
        <v>4073</v>
      </c>
      <c r="E93" s="79">
        <v>2941</v>
      </c>
      <c r="F93" s="79">
        <v>9</v>
      </c>
      <c r="G93" s="80">
        <v>320</v>
      </c>
      <c r="H93" s="215">
        <f t="shared" si="2"/>
        <v>7.2694229895502047E-2</v>
      </c>
      <c r="I93" s="216">
        <f t="shared" si="3"/>
        <v>0.72207218266633932</v>
      </c>
    </row>
    <row r="94" spans="1:9" ht="16" x14ac:dyDescent="0.2">
      <c r="A94" s="75">
        <v>92</v>
      </c>
      <c r="B94" s="76" t="s">
        <v>363</v>
      </c>
      <c r="C94" s="100">
        <v>4133</v>
      </c>
      <c r="D94" s="79">
        <v>3819</v>
      </c>
      <c r="E94" s="79">
        <v>612</v>
      </c>
      <c r="F94" s="79">
        <v>0</v>
      </c>
      <c r="G94" s="80">
        <v>315</v>
      </c>
      <c r="H94" s="215">
        <f t="shared" si="2"/>
        <v>7.6197387518142229E-2</v>
      </c>
      <c r="I94" s="216">
        <f t="shared" si="3"/>
        <v>0.16025137470542028</v>
      </c>
    </row>
    <row r="95" spans="1:9" ht="16" x14ac:dyDescent="0.2">
      <c r="A95" s="75">
        <v>93</v>
      </c>
      <c r="B95" s="76" t="s">
        <v>381</v>
      </c>
      <c r="C95" s="100">
        <v>3818</v>
      </c>
      <c r="D95" s="79">
        <v>2381</v>
      </c>
      <c r="E95" s="79">
        <v>1192</v>
      </c>
      <c r="F95" s="79">
        <v>72</v>
      </c>
      <c r="G95" s="80">
        <v>1334</v>
      </c>
      <c r="H95" s="215">
        <f t="shared" si="2"/>
        <v>0.35225772379191972</v>
      </c>
      <c r="I95" s="216">
        <f t="shared" si="3"/>
        <v>0.500629987400252</v>
      </c>
    </row>
    <row r="96" spans="1:9" ht="16" x14ac:dyDescent="0.2">
      <c r="A96" s="75">
        <v>94</v>
      </c>
      <c r="B96" s="76" t="s">
        <v>123</v>
      </c>
      <c r="C96" s="100">
        <v>3769</v>
      </c>
      <c r="D96" s="79">
        <v>3045</v>
      </c>
      <c r="E96" s="79">
        <v>1379</v>
      </c>
      <c r="F96" s="79">
        <v>2</v>
      </c>
      <c r="G96" s="80">
        <v>585</v>
      </c>
      <c r="H96" s="215">
        <f t="shared" si="2"/>
        <v>0.16106828193832598</v>
      </c>
      <c r="I96" s="216">
        <f t="shared" si="3"/>
        <v>0.45287356321839078</v>
      </c>
    </row>
    <row r="97" spans="1:9" ht="16" x14ac:dyDescent="0.2">
      <c r="A97" s="75">
        <v>95</v>
      </c>
      <c r="B97" s="76" t="s">
        <v>107</v>
      </c>
      <c r="C97" s="100">
        <v>3657</v>
      </c>
      <c r="D97" s="79">
        <v>3259</v>
      </c>
      <c r="E97" s="79">
        <v>1322</v>
      </c>
      <c r="F97" s="79">
        <v>0</v>
      </c>
      <c r="G97" s="80">
        <v>218</v>
      </c>
      <c r="H97" s="215">
        <f t="shared" si="2"/>
        <v>6.2697727926373306E-2</v>
      </c>
      <c r="I97" s="216">
        <f t="shared" si="3"/>
        <v>0.40564590365142683</v>
      </c>
    </row>
    <row r="98" spans="1:9" ht="16" x14ac:dyDescent="0.2">
      <c r="A98" s="75">
        <v>96</v>
      </c>
      <c r="B98" s="76" t="s">
        <v>316</v>
      </c>
      <c r="C98" s="100">
        <v>3110</v>
      </c>
      <c r="D98" s="79">
        <v>1905</v>
      </c>
      <c r="E98" s="79">
        <v>649</v>
      </c>
      <c r="F98" s="79">
        <v>4</v>
      </c>
      <c r="G98" s="80">
        <v>1094</v>
      </c>
      <c r="H98" s="215">
        <f t="shared" si="2"/>
        <v>0.36430236430236429</v>
      </c>
      <c r="I98" s="216">
        <f t="shared" si="3"/>
        <v>0.34068241469816274</v>
      </c>
    </row>
    <row r="99" spans="1:9" ht="16" x14ac:dyDescent="0.2">
      <c r="A99" s="75">
        <v>97</v>
      </c>
      <c r="B99" s="76" t="s">
        <v>537</v>
      </c>
      <c r="C99" s="100">
        <v>3007</v>
      </c>
      <c r="D99" s="79">
        <v>2476</v>
      </c>
      <c r="E99" s="79">
        <v>1052</v>
      </c>
      <c r="F99" s="79">
        <v>0</v>
      </c>
      <c r="G99" s="80">
        <v>451</v>
      </c>
      <c r="H99" s="215">
        <f t="shared" si="2"/>
        <v>0.15408267851042023</v>
      </c>
      <c r="I99" s="216">
        <f t="shared" si="3"/>
        <v>0.42487883683360256</v>
      </c>
    </row>
    <row r="100" spans="1:9" ht="16" x14ac:dyDescent="0.2">
      <c r="A100" s="75">
        <v>98</v>
      </c>
      <c r="B100" s="76" t="s">
        <v>327</v>
      </c>
      <c r="C100" s="100">
        <v>2774</v>
      </c>
      <c r="D100" s="79">
        <v>1695</v>
      </c>
      <c r="E100" s="79">
        <v>460</v>
      </c>
      <c r="F100" s="79">
        <v>1</v>
      </c>
      <c r="G100" s="80">
        <v>976</v>
      </c>
      <c r="H100" s="215">
        <f t="shared" si="2"/>
        <v>0.3652694610778443</v>
      </c>
      <c r="I100" s="216">
        <f t="shared" si="3"/>
        <v>0.27138643067846607</v>
      </c>
    </row>
    <row r="101" spans="1:9" ht="16" x14ac:dyDescent="0.2">
      <c r="A101" s="75">
        <v>99</v>
      </c>
      <c r="B101" s="76" t="s">
        <v>349</v>
      </c>
      <c r="C101" s="100">
        <v>2660</v>
      </c>
      <c r="D101" s="79">
        <v>2281</v>
      </c>
      <c r="E101" s="79">
        <v>1994</v>
      </c>
      <c r="F101" s="79">
        <v>266</v>
      </c>
      <c r="G101" s="80">
        <v>113</v>
      </c>
      <c r="H101" s="215">
        <f t="shared" si="2"/>
        <v>4.24812030075188E-2</v>
      </c>
      <c r="I101" s="216">
        <f t="shared" si="3"/>
        <v>0.87417799210872427</v>
      </c>
    </row>
    <row r="102" spans="1:9" ht="16" x14ac:dyDescent="0.2">
      <c r="A102" s="75">
        <v>100</v>
      </c>
      <c r="B102" s="76" t="s">
        <v>536</v>
      </c>
      <c r="C102" s="100">
        <v>2629</v>
      </c>
      <c r="D102" s="79">
        <v>2192</v>
      </c>
      <c r="E102" s="79">
        <v>615</v>
      </c>
      <c r="F102" s="79">
        <v>3</v>
      </c>
      <c r="G102" s="80">
        <v>316</v>
      </c>
      <c r="H102" s="215">
        <f t="shared" si="2"/>
        <v>0.1258462763839108</v>
      </c>
      <c r="I102" s="216">
        <f t="shared" si="3"/>
        <v>0.28056569343065696</v>
      </c>
    </row>
    <row r="103" spans="1:9" ht="16" x14ac:dyDescent="0.2">
      <c r="A103" s="75">
        <v>101</v>
      </c>
      <c r="B103" s="76" t="s">
        <v>74</v>
      </c>
      <c r="C103" s="100">
        <v>2606</v>
      </c>
      <c r="D103" s="79">
        <v>2167</v>
      </c>
      <c r="E103" s="79">
        <v>979</v>
      </c>
      <c r="F103" s="79">
        <v>130</v>
      </c>
      <c r="G103" s="80">
        <v>395</v>
      </c>
      <c r="H103" s="215">
        <f t="shared" si="2"/>
        <v>0.14673105497771174</v>
      </c>
      <c r="I103" s="216">
        <f t="shared" si="3"/>
        <v>0.45177664974619292</v>
      </c>
    </row>
    <row r="104" spans="1:9" ht="16" x14ac:dyDescent="0.2">
      <c r="A104" s="75">
        <v>102</v>
      </c>
      <c r="B104" s="76" t="s">
        <v>24</v>
      </c>
      <c r="C104" s="100">
        <v>2261</v>
      </c>
      <c r="D104" s="79">
        <v>1896</v>
      </c>
      <c r="E104" s="79">
        <v>1509</v>
      </c>
      <c r="F104" s="79">
        <v>288</v>
      </c>
      <c r="G104" s="80">
        <v>63</v>
      </c>
      <c r="H104" s="215">
        <f t="shared" si="2"/>
        <v>2.8037383177570093E-2</v>
      </c>
      <c r="I104" s="216">
        <f t="shared" si="3"/>
        <v>0.79588607594936711</v>
      </c>
    </row>
    <row r="105" spans="1:9" ht="16" x14ac:dyDescent="0.2">
      <c r="A105" s="75">
        <v>103</v>
      </c>
      <c r="B105" s="76" t="s">
        <v>51</v>
      </c>
      <c r="C105" s="100">
        <v>2105</v>
      </c>
      <c r="D105" s="79">
        <v>1785</v>
      </c>
      <c r="E105" s="79">
        <v>1447</v>
      </c>
      <c r="F105" s="79">
        <v>88</v>
      </c>
      <c r="G105" s="80">
        <v>222</v>
      </c>
      <c r="H105" s="215">
        <f t="shared" si="2"/>
        <v>0.10596658711217184</v>
      </c>
      <c r="I105" s="216">
        <f t="shared" si="3"/>
        <v>0.81064425770308124</v>
      </c>
    </row>
    <row r="106" spans="1:9" ht="16" x14ac:dyDescent="0.2">
      <c r="A106" s="75">
        <v>104</v>
      </c>
      <c r="B106" s="76" t="s">
        <v>230</v>
      </c>
      <c r="C106" s="100">
        <v>2012</v>
      </c>
      <c r="D106" s="79">
        <v>1681</v>
      </c>
      <c r="E106" s="79">
        <v>894</v>
      </c>
      <c r="F106" s="79">
        <v>1</v>
      </c>
      <c r="G106" s="80">
        <v>313</v>
      </c>
      <c r="H106" s="215">
        <f t="shared" si="2"/>
        <v>0.15689223057644111</v>
      </c>
      <c r="I106" s="216">
        <f t="shared" si="3"/>
        <v>0.53182629387269487</v>
      </c>
    </row>
    <row r="107" spans="1:9" ht="16" x14ac:dyDescent="0.2">
      <c r="A107" s="75">
        <v>105</v>
      </c>
      <c r="B107" s="76" t="s">
        <v>321</v>
      </c>
      <c r="C107" s="100">
        <v>2004</v>
      </c>
      <c r="D107" s="79">
        <v>1297</v>
      </c>
      <c r="E107" s="79">
        <v>143</v>
      </c>
      <c r="F107" s="79"/>
      <c r="G107" s="80">
        <v>616</v>
      </c>
      <c r="H107" s="215">
        <f t="shared" si="2"/>
        <v>0.32200731834814428</v>
      </c>
      <c r="I107" s="216">
        <f t="shared" si="3"/>
        <v>0.110254433307633</v>
      </c>
    </row>
    <row r="108" spans="1:9" ht="16" x14ac:dyDescent="0.2">
      <c r="A108" s="75">
        <v>106</v>
      </c>
      <c r="B108" s="76" t="s">
        <v>45</v>
      </c>
      <c r="C108" s="100">
        <v>1956</v>
      </c>
      <c r="D108" s="79">
        <v>1601</v>
      </c>
      <c r="E108" s="79">
        <v>787</v>
      </c>
      <c r="F108" s="79">
        <v>1</v>
      </c>
      <c r="G108" s="80">
        <v>411</v>
      </c>
      <c r="H108" s="215">
        <f t="shared" si="2"/>
        <v>0.20417287630402384</v>
      </c>
      <c r="I108" s="216">
        <f t="shared" si="3"/>
        <v>0.49156777014366021</v>
      </c>
    </row>
    <row r="109" spans="1:9" ht="16" x14ac:dyDescent="0.2">
      <c r="A109" s="75">
        <v>107</v>
      </c>
      <c r="B109" s="76" t="s">
        <v>375</v>
      </c>
      <c r="C109" s="100">
        <v>1735</v>
      </c>
      <c r="D109" s="79">
        <v>1630</v>
      </c>
      <c r="E109" s="79">
        <v>1247</v>
      </c>
      <c r="F109" s="79">
        <v>24</v>
      </c>
      <c r="G109" s="80">
        <v>66</v>
      </c>
      <c r="H109" s="215">
        <f t="shared" si="2"/>
        <v>3.8372093023255817E-2</v>
      </c>
      <c r="I109" s="216">
        <f t="shared" si="3"/>
        <v>0.76503067484662579</v>
      </c>
    </row>
    <row r="110" spans="1:9" ht="16" x14ac:dyDescent="0.2">
      <c r="A110" s="75">
        <v>108</v>
      </c>
      <c r="B110" s="76" t="s">
        <v>128</v>
      </c>
      <c r="C110" s="100">
        <v>1718</v>
      </c>
      <c r="D110" s="79">
        <v>1531</v>
      </c>
      <c r="E110" s="79">
        <v>671</v>
      </c>
      <c r="F110" s="79">
        <v>5</v>
      </c>
      <c r="G110" s="80">
        <v>89</v>
      </c>
      <c r="H110" s="215">
        <f t="shared" si="2"/>
        <v>5.4769230769230771E-2</v>
      </c>
      <c r="I110" s="216">
        <f t="shared" si="3"/>
        <v>0.43827563683866755</v>
      </c>
    </row>
    <row r="111" spans="1:9" ht="16" x14ac:dyDescent="0.2">
      <c r="A111" s="75">
        <v>109</v>
      </c>
      <c r="B111" s="76" t="s">
        <v>26</v>
      </c>
      <c r="C111" s="100">
        <v>1627</v>
      </c>
      <c r="D111" s="79">
        <v>1079</v>
      </c>
      <c r="E111" s="79">
        <v>386</v>
      </c>
      <c r="F111" s="79">
        <v>28</v>
      </c>
      <c r="G111" s="80">
        <v>465</v>
      </c>
      <c r="H111" s="215">
        <f t="shared" si="2"/>
        <v>0.29580152671755727</v>
      </c>
      <c r="I111" s="216">
        <f t="shared" si="3"/>
        <v>0.3577386468952734</v>
      </c>
    </row>
    <row r="112" spans="1:9" ht="16" x14ac:dyDescent="0.2">
      <c r="A112" s="75">
        <v>110</v>
      </c>
      <c r="B112" s="76" t="s">
        <v>38</v>
      </c>
      <c r="C112" s="100">
        <v>1593</v>
      </c>
      <c r="D112" s="79">
        <v>1188</v>
      </c>
      <c r="E112" s="79">
        <v>457</v>
      </c>
      <c r="F112" s="79">
        <v>0</v>
      </c>
      <c r="G112" s="80">
        <v>323</v>
      </c>
      <c r="H112" s="215">
        <f t="shared" si="2"/>
        <v>0.21376571806750497</v>
      </c>
      <c r="I112" s="216">
        <f t="shared" si="3"/>
        <v>0.38468013468013468</v>
      </c>
    </row>
    <row r="113" spans="1:9" ht="16" x14ac:dyDescent="0.2">
      <c r="A113" s="75">
        <v>111</v>
      </c>
      <c r="B113" s="76" t="s">
        <v>481</v>
      </c>
      <c r="C113" s="100">
        <v>1557</v>
      </c>
      <c r="D113" s="79">
        <v>1459</v>
      </c>
      <c r="E113" s="79">
        <v>551</v>
      </c>
      <c r="F113" s="79">
        <v>11</v>
      </c>
      <c r="G113" s="80">
        <v>95</v>
      </c>
      <c r="H113" s="215">
        <f t="shared" si="2"/>
        <v>6.070287539936102E-2</v>
      </c>
      <c r="I113" s="216">
        <f t="shared" si="3"/>
        <v>0.37765592871830023</v>
      </c>
    </row>
    <row r="114" spans="1:9" ht="16" x14ac:dyDescent="0.2">
      <c r="A114" s="75">
        <v>112</v>
      </c>
      <c r="B114" s="76" t="s">
        <v>59</v>
      </c>
      <c r="C114" s="100">
        <v>1405</v>
      </c>
      <c r="D114" s="79">
        <v>1338</v>
      </c>
      <c r="E114" s="79">
        <v>435</v>
      </c>
      <c r="F114" s="79">
        <v>5</v>
      </c>
      <c r="G114" s="80">
        <v>2</v>
      </c>
      <c r="H114" s="215">
        <f t="shared" si="2"/>
        <v>1.4869888475836431E-3</v>
      </c>
      <c r="I114" s="216">
        <f t="shared" si="3"/>
        <v>0.32511210762331838</v>
      </c>
    </row>
    <row r="115" spans="1:9" ht="16" x14ac:dyDescent="0.2">
      <c r="A115" s="75">
        <v>113</v>
      </c>
      <c r="B115" s="76" t="s">
        <v>142</v>
      </c>
      <c r="C115" s="100">
        <v>1277</v>
      </c>
      <c r="D115" s="79">
        <v>1244</v>
      </c>
      <c r="E115" s="79">
        <v>569</v>
      </c>
      <c r="F115" s="79">
        <v>2</v>
      </c>
      <c r="G115" s="80">
        <v>31</v>
      </c>
      <c r="H115" s="215">
        <f t="shared" si="2"/>
        <v>2.4275646045418951E-2</v>
      </c>
      <c r="I115" s="216">
        <f t="shared" si="3"/>
        <v>0.45739549839228294</v>
      </c>
    </row>
    <row r="116" spans="1:9" ht="16" x14ac:dyDescent="0.2">
      <c r="A116" s="75">
        <v>114</v>
      </c>
      <c r="B116" s="76" t="s">
        <v>482</v>
      </c>
      <c r="C116" s="100">
        <v>1277</v>
      </c>
      <c r="D116" s="79">
        <v>816</v>
      </c>
      <c r="E116" s="79">
        <v>302</v>
      </c>
      <c r="F116" s="79">
        <v>59</v>
      </c>
      <c r="G116" s="80">
        <v>402</v>
      </c>
      <c r="H116" s="215">
        <f t="shared" si="2"/>
        <v>0.31480031323414254</v>
      </c>
      <c r="I116" s="216">
        <f t="shared" si="3"/>
        <v>0.37009803921568629</v>
      </c>
    </row>
    <row r="117" spans="1:9" ht="16" x14ac:dyDescent="0.2">
      <c r="A117" s="75">
        <v>115</v>
      </c>
      <c r="B117" s="76" t="s">
        <v>408</v>
      </c>
      <c r="C117" s="100">
        <v>1277</v>
      </c>
      <c r="D117" s="79">
        <v>906</v>
      </c>
      <c r="E117" s="79">
        <v>376</v>
      </c>
      <c r="F117" s="79">
        <v>1</v>
      </c>
      <c r="G117" s="80">
        <v>370</v>
      </c>
      <c r="H117" s="215">
        <f t="shared" si="2"/>
        <v>0.28974158183241971</v>
      </c>
      <c r="I117" s="216">
        <f t="shared" si="3"/>
        <v>0.41501103752759383</v>
      </c>
    </row>
    <row r="118" spans="1:9" ht="16" x14ac:dyDescent="0.2">
      <c r="A118" s="75">
        <v>116</v>
      </c>
      <c r="B118" s="76" t="s">
        <v>0</v>
      </c>
      <c r="C118" s="100">
        <v>1256</v>
      </c>
      <c r="D118" s="79">
        <v>1104</v>
      </c>
      <c r="E118" s="79">
        <v>674</v>
      </c>
      <c r="F118" s="79">
        <v>564</v>
      </c>
      <c r="G118" s="80">
        <v>62</v>
      </c>
      <c r="H118" s="215">
        <f t="shared" si="2"/>
        <v>3.5838150289017344E-2</v>
      </c>
      <c r="I118" s="216">
        <f t="shared" si="3"/>
        <v>0.61050724637681164</v>
      </c>
    </row>
    <row r="119" spans="1:9" ht="16" x14ac:dyDescent="0.2">
      <c r="A119" s="75">
        <v>117</v>
      </c>
      <c r="B119" s="76" t="s">
        <v>154</v>
      </c>
      <c r="C119" s="100">
        <v>1124</v>
      </c>
      <c r="D119" s="79">
        <v>968</v>
      </c>
      <c r="E119" s="79">
        <v>229</v>
      </c>
      <c r="F119" s="79">
        <v>1</v>
      </c>
      <c r="G119" s="80">
        <v>130</v>
      </c>
      <c r="H119" s="215">
        <f t="shared" si="2"/>
        <v>0.11828935395814377</v>
      </c>
      <c r="I119" s="216">
        <f t="shared" si="3"/>
        <v>0.23657024793388429</v>
      </c>
    </row>
    <row r="120" spans="1:9" ht="16" x14ac:dyDescent="0.2">
      <c r="A120" s="75">
        <v>118</v>
      </c>
      <c r="B120" s="76" t="s">
        <v>312</v>
      </c>
      <c r="C120" s="100">
        <v>1114</v>
      </c>
      <c r="D120" s="79">
        <v>1074</v>
      </c>
      <c r="E120" s="79">
        <v>909</v>
      </c>
      <c r="F120" s="79">
        <v>0</v>
      </c>
      <c r="G120" s="80">
        <v>35</v>
      </c>
      <c r="H120" s="215">
        <f t="shared" si="2"/>
        <v>3.1559963931469794E-2</v>
      </c>
      <c r="I120" s="216">
        <f t="shared" si="3"/>
        <v>0.84636871508379885</v>
      </c>
    </row>
    <row r="121" spans="1:9" ht="16" x14ac:dyDescent="0.2">
      <c r="A121" s="75">
        <v>119</v>
      </c>
      <c r="B121" s="76" t="s">
        <v>138</v>
      </c>
      <c r="C121" s="100">
        <v>897</v>
      </c>
      <c r="D121" s="79">
        <v>727</v>
      </c>
      <c r="E121" s="79">
        <v>360</v>
      </c>
      <c r="F121" s="79">
        <v>4</v>
      </c>
      <c r="G121" s="80">
        <v>139</v>
      </c>
      <c r="H121" s="215">
        <f t="shared" si="2"/>
        <v>0.15977011494252874</v>
      </c>
      <c r="I121" s="216">
        <f t="shared" si="3"/>
        <v>0.49518569463548828</v>
      </c>
    </row>
    <row r="122" spans="1:9" ht="16" x14ac:dyDescent="0.2">
      <c r="A122" s="75">
        <v>120</v>
      </c>
      <c r="B122" s="76" t="s">
        <v>6</v>
      </c>
      <c r="C122" s="100">
        <v>793</v>
      </c>
      <c r="D122" s="79">
        <v>633</v>
      </c>
      <c r="E122" s="79">
        <v>211</v>
      </c>
      <c r="F122" s="79">
        <v>2</v>
      </c>
      <c r="G122" s="80">
        <v>128</v>
      </c>
      <c r="H122" s="215">
        <f t="shared" si="2"/>
        <v>0.16775884665792923</v>
      </c>
      <c r="I122" s="216">
        <f t="shared" si="3"/>
        <v>0.33333333333333331</v>
      </c>
    </row>
    <row r="123" spans="1:9" ht="16" x14ac:dyDescent="0.2">
      <c r="A123" s="75">
        <v>121</v>
      </c>
      <c r="B123" s="76" t="s">
        <v>156</v>
      </c>
      <c r="C123" s="100">
        <v>783</v>
      </c>
      <c r="D123" s="79">
        <v>698</v>
      </c>
      <c r="E123" s="79">
        <v>359</v>
      </c>
      <c r="F123" s="79">
        <v>1</v>
      </c>
      <c r="G123" s="80">
        <v>60</v>
      </c>
      <c r="H123" s="215">
        <f t="shared" si="2"/>
        <v>7.9051383399209488E-2</v>
      </c>
      <c r="I123" s="216">
        <f t="shared" si="3"/>
        <v>0.51432664756446989</v>
      </c>
    </row>
    <row r="124" spans="1:9" ht="16" x14ac:dyDescent="0.2">
      <c r="A124" s="75">
        <v>122</v>
      </c>
      <c r="B124" s="76" t="s">
        <v>538</v>
      </c>
      <c r="C124" s="100">
        <v>710</v>
      </c>
      <c r="D124" s="79">
        <v>669</v>
      </c>
      <c r="E124" s="79">
        <v>408</v>
      </c>
      <c r="F124" s="79">
        <v>1</v>
      </c>
      <c r="G124" s="80">
        <v>29</v>
      </c>
      <c r="H124" s="215">
        <f t="shared" si="2"/>
        <v>4.1487839771101577E-2</v>
      </c>
      <c r="I124" s="216">
        <f t="shared" si="3"/>
        <v>0.60986547085201792</v>
      </c>
    </row>
    <row r="125" spans="1:9" ht="16" x14ac:dyDescent="0.2">
      <c r="A125" s="75">
        <v>123</v>
      </c>
      <c r="B125" s="76" t="s">
        <v>337</v>
      </c>
      <c r="C125" s="100">
        <v>657</v>
      </c>
      <c r="D125" s="79">
        <v>597</v>
      </c>
      <c r="E125" s="79">
        <v>307</v>
      </c>
      <c r="F125" s="79"/>
      <c r="G125" s="80">
        <v>28</v>
      </c>
      <c r="H125" s="215">
        <f t="shared" si="2"/>
        <v>4.48E-2</v>
      </c>
      <c r="I125" s="216">
        <f t="shared" si="3"/>
        <v>0.5142378559463987</v>
      </c>
    </row>
    <row r="126" spans="1:9" ht="16" x14ac:dyDescent="0.2">
      <c r="A126" s="75">
        <v>124</v>
      </c>
      <c r="B126" s="76" t="s">
        <v>11</v>
      </c>
      <c r="C126" s="100">
        <v>459</v>
      </c>
      <c r="D126" s="79">
        <v>439</v>
      </c>
      <c r="E126" s="79">
        <v>404</v>
      </c>
      <c r="F126" s="79">
        <v>17</v>
      </c>
      <c r="G126" s="80">
        <v>3</v>
      </c>
      <c r="H126" s="215">
        <f t="shared" si="2"/>
        <v>6.5359477124183009E-3</v>
      </c>
      <c r="I126" s="216">
        <f t="shared" si="3"/>
        <v>0.92027334851936216</v>
      </c>
    </row>
    <row r="127" spans="1:9" ht="16" x14ac:dyDescent="0.2">
      <c r="A127" s="75">
        <v>125</v>
      </c>
      <c r="B127" s="76" t="s">
        <v>198</v>
      </c>
      <c r="C127" s="100">
        <v>373</v>
      </c>
      <c r="D127" s="79">
        <v>347</v>
      </c>
      <c r="E127" s="79">
        <v>189</v>
      </c>
      <c r="F127" s="79">
        <v>1</v>
      </c>
      <c r="G127" s="80">
        <v>18</v>
      </c>
      <c r="H127" s="215">
        <f t="shared" si="2"/>
        <v>4.9180327868852458E-2</v>
      </c>
      <c r="I127" s="216">
        <f t="shared" si="3"/>
        <v>0.54466858789625361</v>
      </c>
    </row>
    <row r="128" spans="1:9" ht="16" x14ac:dyDescent="0.2">
      <c r="A128" s="75">
        <v>126</v>
      </c>
      <c r="B128" s="76" t="s">
        <v>72</v>
      </c>
      <c r="C128" s="100">
        <v>279</v>
      </c>
      <c r="D128" s="79">
        <v>176</v>
      </c>
      <c r="E128" s="79">
        <v>116</v>
      </c>
      <c r="F128" s="79">
        <v>4</v>
      </c>
      <c r="G128" s="80">
        <v>5</v>
      </c>
      <c r="H128" s="215">
        <f t="shared" si="2"/>
        <v>2.7027027027027029E-2</v>
      </c>
      <c r="I128" s="216">
        <f t="shared" si="3"/>
        <v>0.65909090909090906</v>
      </c>
    </row>
    <row r="129" spans="1:9" ht="16" x14ac:dyDescent="0.2">
      <c r="A129" s="75">
        <v>127</v>
      </c>
      <c r="B129" s="76" t="s">
        <v>83</v>
      </c>
      <c r="C129" s="100">
        <v>278</v>
      </c>
      <c r="D129" s="79">
        <v>263</v>
      </c>
      <c r="E129" s="79">
        <v>66</v>
      </c>
      <c r="F129" s="79">
        <v>0</v>
      </c>
      <c r="G129" s="80">
        <v>4</v>
      </c>
      <c r="H129" s="215">
        <f t="shared" si="2"/>
        <v>1.4981273408239701E-2</v>
      </c>
      <c r="I129" s="216">
        <f t="shared" si="3"/>
        <v>0.2509505703422053</v>
      </c>
    </row>
    <row r="130" spans="1:9" ht="16" x14ac:dyDescent="0.2">
      <c r="A130" s="75">
        <v>128</v>
      </c>
      <c r="B130" s="76" t="s">
        <v>48</v>
      </c>
      <c r="C130" s="100">
        <v>263</v>
      </c>
      <c r="D130" s="79">
        <v>241</v>
      </c>
      <c r="E130" s="79">
        <v>109</v>
      </c>
      <c r="F130" s="79">
        <v>2</v>
      </c>
      <c r="G130" s="80">
        <v>7</v>
      </c>
      <c r="H130" s="215">
        <f t="shared" si="2"/>
        <v>2.8000000000000001E-2</v>
      </c>
      <c r="I130" s="216">
        <f t="shared" si="3"/>
        <v>0.45228215767634855</v>
      </c>
    </row>
    <row r="131" spans="1:9" ht="16" x14ac:dyDescent="0.2">
      <c r="A131" s="75">
        <v>129</v>
      </c>
      <c r="B131" s="76" t="s">
        <v>76</v>
      </c>
      <c r="C131" s="100">
        <v>251</v>
      </c>
      <c r="D131" s="79">
        <v>224</v>
      </c>
      <c r="E131" s="79">
        <v>181</v>
      </c>
      <c r="F131" s="79">
        <v>9</v>
      </c>
      <c r="G131" s="80">
        <v>11</v>
      </c>
      <c r="H131" s="215">
        <f t="shared" si="2"/>
        <v>4.5081967213114756E-2</v>
      </c>
      <c r="I131" s="216">
        <f t="shared" si="3"/>
        <v>0.8080357142857143</v>
      </c>
    </row>
    <row r="132" spans="1:9" ht="16" x14ac:dyDescent="0.2">
      <c r="A132" s="75">
        <v>130</v>
      </c>
      <c r="B132" s="76" t="s">
        <v>216</v>
      </c>
      <c r="C132" s="100">
        <v>250</v>
      </c>
      <c r="D132" s="79">
        <v>216</v>
      </c>
      <c r="E132" s="79">
        <v>21</v>
      </c>
      <c r="F132" s="79">
        <v>2</v>
      </c>
      <c r="G132" s="80">
        <v>21</v>
      </c>
      <c r="H132" s="215">
        <f t="shared" ref="H132:H162" si="4">IF(C132&lt;&gt;0,G132/(D132+F132+G132),"")</f>
        <v>8.7866108786610872E-2</v>
      </c>
      <c r="I132" s="216">
        <f t="shared" ref="I132:I162" si="5">IF(D132&lt;&gt;0,E132/D132,"")</f>
        <v>9.7222222222222224E-2</v>
      </c>
    </row>
    <row r="133" spans="1:9" ht="16" x14ac:dyDescent="0.2">
      <c r="A133" s="75">
        <v>131</v>
      </c>
      <c r="B133" s="76" t="s">
        <v>160</v>
      </c>
      <c r="C133" s="100">
        <v>228</v>
      </c>
      <c r="D133" s="79">
        <v>87</v>
      </c>
      <c r="E133" s="79">
        <v>47</v>
      </c>
      <c r="F133" s="79">
        <v>119</v>
      </c>
      <c r="G133" s="80">
        <v>9</v>
      </c>
      <c r="H133" s="215">
        <f t="shared" si="4"/>
        <v>4.1860465116279069E-2</v>
      </c>
      <c r="I133" s="216">
        <f t="shared" si="5"/>
        <v>0.54022988505747127</v>
      </c>
    </row>
    <row r="134" spans="1:9" ht="16" x14ac:dyDescent="0.2">
      <c r="A134" s="75">
        <v>132</v>
      </c>
      <c r="B134" s="76" t="s">
        <v>505</v>
      </c>
      <c r="C134" s="100">
        <v>219</v>
      </c>
      <c r="D134" s="79">
        <v>207</v>
      </c>
      <c r="E134" s="79">
        <v>9</v>
      </c>
      <c r="F134" s="79"/>
      <c r="G134" s="80">
        <v>2</v>
      </c>
      <c r="H134" s="215">
        <f t="shared" si="4"/>
        <v>9.5693779904306216E-3</v>
      </c>
      <c r="I134" s="216">
        <f t="shared" si="5"/>
        <v>4.3478260869565216E-2</v>
      </c>
    </row>
    <row r="135" spans="1:9" ht="16" x14ac:dyDescent="0.2">
      <c r="A135" s="75">
        <v>133</v>
      </c>
      <c r="B135" s="76" t="s">
        <v>236</v>
      </c>
      <c r="C135" s="100">
        <v>207</v>
      </c>
      <c r="D135" s="79">
        <v>197</v>
      </c>
      <c r="E135" s="79">
        <v>108</v>
      </c>
      <c r="F135" s="79"/>
      <c r="G135" s="80">
        <v>1</v>
      </c>
      <c r="H135" s="215">
        <f t="shared" si="4"/>
        <v>5.0505050505050509E-3</v>
      </c>
      <c r="I135" s="216">
        <f t="shared" si="5"/>
        <v>0.54822335025380708</v>
      </c>
    </row>
    <row r="136" spans="1:9" ht="16" x14ac:dyDescent="0.2">
      <c r="A136" s="75">
        <v>134</v>
      </c>
      <c r="B136" s="76" t="s">
        <v>179</v>
      </c>
      <c r="C136" s="100">
        <v>201</v>
      </c>
      <c r="D136" s="79">
        <v>62</v>
      </c>
      <c r="E136" s="79">
        <v>59</v>
      </c>
      <c r="F136" s="79">
        <v>3</v>
      </c>
      <c r="G136" s="80">
        <v>134</v>
      </c>
      <c r="H136" s="215">
        <f t="shared" si="4"/>
        <v>0.6733668341708543</v>
      </c>
      <c r="I136" s="216">
        <f t="shared" si="5"/>
        <v>0.95161290322580649</v>
      </c>
    </row>
    <row r="137" spans="1:9" ht="16" x14ac:dyDescent="0.2">
      <c r="A137" s="75">
        <v>135</v>
      </c>
      <c r="B137" s="76" t="s">
        <v>183</v>
      </c>
      <c r="C137" s="100">
        <v>182</v>
      </c>
      <c r="D137" s="79">
        <v>157</v>
      </c>
      <c r="E137" s="79">
        <v>36</v>
      </c>
      <c r="F137" s="79">
        <v>11</v>
      </c>
      <c r="G137" s="80">
        <v>5</v>
      </c>
      <c r="H137" s="215">
        <f t="shared" si="4"/>
        <v>2.8901734104046242E-2</v>
      </c>
      <c r="I137" s="216">
        <f t="shared" si="5"/>
        <v>0.22929936305732485</v>
      </c>
    </row>
    <row r="138" spans="1:9" ht="16" x14ac:dyDescent="0.2">
      <c r="A138" s="75">
        <v>136</v>
      </c>
      <c r="B138" s="76" t="s">
        <v>105</v>
      </c>
      <c r="C138" s="100">
        <v>176</v>
      </c>
      <c r="D138" s="79">
        <v>129</v>
      </c>
      <c r="E138" s="79">
        <v>62</v>
      </c>
      <c r="F138" s="79">
        <v>27</v>
      </c>
      <c r="G138" s="80">
        <v>8</v>
      </c>
      <c r="H138" s="215">
        <f t="shared" si="4"/>
        <v>4.878048780487805E-2</v>
      </c>
      <c r="I138" s="216">
        <f t="shared" si="5"/>
        <v>0.48062015503875971</v>
      </c>
    </row>
    <row r="139" spans="1:9" ht="16" x14ac:dyDescent="0.2">
      <c r="A139" s="75">
        <v>137</v>
      </c>
      <c r="B139" s="76" t="s">
        <v>343</v>
      </c>
      <c r="C139" s="100">
        <v>164</v>
      </c>
      <c r="D139" s="79">
        <v>128</v>
      </c>
      <c r="E139" s="79">
        <v>27</v>
      </c>
      <c r="F139" s="79"/>
      <c r="G139" s="80">
        <v>17</v>
      </c>
      <c r="H139" s="215">
        <f t="shared" si="4"/>
        <v>0.11724137931034483</v>
      </c>
      <c r="I139" s="216">
        <f t="shared" si="5"/>
        <v>0.2109375</v>
      </c>
    </row>
    <row r="140" spans="1:9" ht="16" x14ac:dyDescent="0.2">
      <c r="A140" s="75">
        <v>138</v>
      </c>
      <c r="B140" s="76" t="s">
        <v>226</v>
      </c>
      <c r="C140" s="100">
        <v>160</v>
      </c>
      <c r="D140" s="79">
        <v>114</v>
      </c>
      <c r="E140" s="79">
        <v>51</v>
      </c>
      <c r="F140" s="79">
        <v>7</v>
      </c>
      <c r="G140" s="80">
        <v>34</v>
      </c>
      <c r="H140" s="215">
        <f t="shared" si="4"/>
        <v>0.21935483870967742</v>
      </c>
      <c r="I140" s="216">
        <f t="shared" si="5"/>
        <v>0.44736842105263158</v>
      </c>
    </row>
    <row r="141" spans="1:9" ht="16" x14ac:dyDescent="0.2">
      <c r="A141" s="75">
        <v>139</v>
      </c>
      <c r="B141" s="76" t="s">
        <v>410</v>
      </c>
      <c r="C141" s="100">
        <v>114</v>
      </c>
      <c r="D141" s="79">
        <v>112</v>
      </c>
      <c r="E141" s="79">
        <v>111</v>
      </c>
      <c r="F141" s="79">
        <v>0</v>
      </c>
      <c r="G141" s="80">
        <v>2</v>
      </c>
      <c r="H141" s="215">
        <f t="shared" si="4"/>
        <v>1.7543859649122806E-2</v>
      </c>
      <c r="I141" s="216">
        <f t="shared" si="5"/>
        <v>0.9910714285714286</v>
      </c>
    </row>
    <row r="142" spans="1:9" ht="16" x14ac:dyDescent="0.2">
      <c r="A142" s="75">
        <v>140</v>
      </c>
      <c r="B142" s="76" t="s">
        <v>379</v>
      </c>
      <c r="C142" s="100">
        <v>101</v>
      </c>
      <c r="D142" s="79">
        <v>85</v>
      </c>
      <c r="E142" s="79">
        <v>82</v>
      </c>
      <c r="F142" s="79">
        <v>27</v>
      </c>
      <c r="G142" s="80">
        <v>4</v>
      </c>
      <c r="H142" s="215">
        <f t="shared" si="4"/>
        <v>3.4482758620689655E-2</v>
      </c>
      <c r="I142" s="216">
        <f t="shared" si="5"/>
        <v>0.96470588235294119</v>
      </c>
    </row>
    <row r="143" spans="1:9" ht="16" x14ac:dyDescent="0.2">
      <c r="A143" s="75">
        <v>141</v>
      </c>
      <c r="B143" s="76" t="s">
        <v>122</v>
      </c>
      <c r="C143" s="100">
        <v>93</v>
      </c>
      <c r="D143" s="79">
        <v>54</v>
      </c>
      <c r="E143" s="79">
        <v>43</v>
      </c>
      <c r="F143" s="79">
        <v>1</v>
      </c>
      <c r="G143" s="80">
        <v>1</v>
      </c>
      <c r="H143" s="215">
        <f t="shared" si="4"/>
        <v>1.7857142857142856E-2</v>
      </c>
      <c r="I143" s="216">
        <f t="shared" si="5"/>
        <v>0.79629629629629628</v>
      </c>
    </row>
    <row r="144" spans="1:9" ht="16" x14ac:dyDescent="0.2">
      <c r="A144" s="75">
        <v>142</v>
      </c>
      <c r="B144" s="76" t="s">
        <v>19</v>
      </c>
      <c r="C144" s="100">
        <v>88</v>
      </c>
      <c r="D144" s="79">
        <v>77</v>
      </c>
      <c r="E144" s="79">
        <v>34</v>
      </c>
      <c r="F144" s="79">
        <v>21</v>
      </c>
      <c r="G144" s="80">
        <v>2</v>
      </c>
      <c r="H144" s="215">
        <f t="shared" si="4"/>
        <v>0.02</v>
      </c>
      <c r="I144" s="216">
        <f t="shared" si="5"/>
        <v>0.44155844155844154</v>
      </c>
    </row>
    <row r="145" spans="1:9" ht="16" x14ac:dyDescent="0.2">
      <c r="A145" s="75">
        <v>143</v>
      </c>
      <c r="B145" s="76" t="s">
        <v>155</v>
      </c>
      <c r="C145" s="100">
        <v>87</v>
      </c>
      <c r="D145" s="79">
        <v>80</v>
      </c>
      <c r="E145" s="79">
        <v>33</v>
      </c>
      <c r="F145" s="79">
        <v>0</v>
      </c>
      <c r="G145" s="80">
        <v>2</v>
      </c>
      <c r="H145" s="215">
        <f t="shared" si="4"/>
        <v>2.4390243902439025E-2</v>
      </c>
      <c r="I145" s="216">
        <f t="shared" si="5"/>
        <v>0.41249999999999998</v>
      </c>
    </row>
    <row r="146" spans="1:9" ht="16" x14ac:dyDescent="0.2">
      <c r="A146" s="75">
        <v>144</v>
      </c>
      <c r="B146" s="76" t="s">
        <v>81</v>
      </c>
      <c r="C146" s="100">
        <v>86</v>
      </c>
      <c r="D146" s="79">
        <v>53</v>
      </c>
      <c r="E146" s="79">
        <v>19</v>
      </c>
      <c r="F146" s="79">
        <v>20</v>
      </c>
      <c r="G146" s="80">
        <v>7</v>
      </c>
      <c r="H146" s="215">
        <f t="shared" si="4"/>
        <v>8.7499999999999994E-2</v>
      </c>
      <c r="I146" s="216">
        <f t="shared" si="5"/>
        <v>0.35849056603773582</v>
      </c>
    </row>
    <row r="147" spans="1:9" ht="16" x14ac:dyDescent="0.2">
      <c r="A147" s="75">
        <v>145</v>
      </c>
      <c r="B147" s="76" t="s">
        <v>193</v>
      </c>
      <c r="C147" s="100">
        <v>71</v>
      </c>
      <c r="D147" s="79">
        <v>64</v>
      </c>
      <c r="E147" s="79">
        <v>38</v>
      </c>
      <c r="F147" s="79">
        <v>1</v>
      </c>
      <c r="G147" s="80">
        <v>3</v>
      </c>
      <c r="H147" s="215">
        <f t="shared" si="4"/>
        <v>4.4117647058823532E-2</v>
      </c>
      <c r="I147" s="216">
        <f t="shared" si="5"/>
        <v>0.59375</v>
      </c>
    </row>
    <row r="148" spans="1:9" ht="16" x14ac:dyDescent="0.2">
      <c r="A148" s="75">
        <v>146</v>
      </c>
      <c r="B148" s="76" t="s">
        <v>65</v>
      </c>
      <c r="C148" s="100">
        <v>69</v>
      </c>
      <c r="D148" s="79">
        <v>63</v>
      </c>
      <c r="E148" s="79">
        <v>33</v>
      </c>
      <c r="F148" s="79">
        <v>1</v>
      </c>
      <c r="G148" s="80">
        <v>0</v>
      </c>
      <c r="H148" s="215">
        <f t="shared" si="4"/>
        <v>0</v>
      </c>
      <c r="I148" s="216">
        <f t="shared" si="5"/>
        <v>0.52380952380952384</v>
      </c>
    </row>
    <row r="149" spans="1:9" ht="16" x14ac:dyDescent="0.2">
      <c r="A149" s="75">
        <v>147</v>
      </c>
      <c r="B149" s="76" t="s">
        <v>365</v>
      </c>
      <c r="C149" s="100">
        <v>62</v>
      </c>
      <c r="D149" s="79">
        <v>54</v>
      </c>
      <c r="E149" s="79">
        <v>11</v>
      </c>
      <c r="F149" s="79">
        <v>0</v>
      </c>
      <c r="G149" s="80">
        <v>8</v>
      </c>
      <c r="H149" s="215">
        <f t="shared" si="4"/>
        <v>0.12903225806451613</v>
      </c>
      <c r="I149" s="216">
        <f t="shared" si="5"/>
        <v>0.20370370370370369</v>
      </c>
    </row>
    <row r="150" spans="1:9" ht="16" x14ac:dyDescent="0.2">
      <c r="A150" s="75">
        <v>148</v>
      </c>
      <c r="B150" s="76" t="s">
        <v>531</v>
      </c>
      <c r="C150" s="100">
        <v>60</v>
      </c>
      <c r="D150" s="79">
        <v>55</v>
      </c>
      <c r="E150" s="79">
        <v>31</v>
      </c>
      <c r="F150" s="79">
        <v>0</v>
      </c>
      <c r="G150" s="80">
        <v>5</v>
      </c>
      <c r="H150" s="215">
        <f t="shared" si="4"/>
        <v>8.3333333333333329E-2</v>
      </c>
      <c r="I150" s="216">
        <f t="shared" si="5"/>
        <v>0.5636363636363636</v>
      </c>
    </row>
    <row r="151" spans="1:9" ht="16" x14ac:dyDescent="0.2">
      <c r="A151" s="75">
        <v>149</v>
      </c>
      <c r="B151" s="76" t="s">
        <v>509</v>
      </c>
      <c r="C151" s="100">
        <v>52</v>
      </c>
      <c r="D151" s="79">
        <v>43</v>
      </c>
      <c r="E151" s="79">
        <v>42</v>
      </c>
      <c r="F151" s="79">
        <v>5</v>
      </c>
      <c r="G151" s="80">
        <v>5</v>
      </c>
      <c r="H151" s="215">
        <f t="shared" si="4"/>
        <v>9.4339622641509441E-2</v>
      </c>
      <c r="I151" s="216">
        <f t="shared" si="5"/>
        <v>0.97674418604651159</v>
      </c>
    </row>
    <row r="152" spans="1:9" ht="16" x14ac:dyDescent="0.2">
      <c r="A152" s="75">
        <v>150</v>
      </c>
      <c r="B152" s="76" t="s">
        <v>560</v>
      </c>
      <c r="C152" s="100">
        <v>50</v>
      </c>
      <c r="D152" s="79">
        <v>45</v>
      </c>
      <c r="E152" s="79">
        <v>7</v>
      </c>
      <c r="F152" s="79"/>
      <c r="G152" s="80">
        <v>2</v>
      </c>
      <c r="H152" s="215">
        <f t="shared" si="4"/>
        <v>4.2553191489361701E-2</v>
      </c>
      <c r="I152" s="216">
        <f t="shared" si="5"/>
        <v>0.15555555555555556</v>
      </c>
    </row>
    <row r="153" spans="1:9" ht="16" x14ac:dyDescent="0.2">
      <c r="A153" s="75">
        <v>151</v>
      </c>
      <c r="B153" s="76" t="s">
        <v>191</v>
      </c>
      <c r="C153" s="100">
        <v>49</v>
      </c>
      <c r="D153" s="79">
        <v>39</v>
      </c>
      <c r="E153" s="79">
        <v>22</v>
      </c>
      <c r="F153" s="79">
        <v>0</v>
      </c>
      <c r="G153" s="80">
        <v>7</v>
      </c>
      <c r="H153" s="215">
        <f t="shared" si="4"/>
        <v>0.15217391304347827</v>
      </c>
      <c r="I153" s="216">
        <f t="shared" si="5"/>
        <v>0.5641025641025641</v>
      </c>
    </row>
    <row r="154" spans="1:9" ht="16" x14ac:dyDescent="0.2">
      <c r="A154" s="75">
        <v>152</v>
      </c>
      <c r="B154" s="76" t="s">
        <v>144</v>
      </c>
      <c r="C154" s="100">
        <v>42</v>
      </c>
      <c r="D154" s="79">
        <v>37</v>
      </c>
      <c r="E154" s="79">
        <v>17</v>
      </c>
      <c r="F154" s="79">
        <v>1</v>
      </c>
      <c r="G154" s="80">
        <v>0</v>
      </c>
      <c r="H154" s="215">
        <f t="shared" si="4"/>
        <v>0</v>
      </c>
      <c r="I154" s="216">
        <f t="shared" si="5"/>
        <v>0.45945945945945948</v>
      </c>
    </row>
    <row r="155" spans="1:9" ht="16" x14ac:dyDescent="0.2">
      <c r="A155" s="75">
        <v>153</v>
      </c>
      <c r="B155" s="76" t="s">
        <v>370</v>
      </c>
      <c r="C155" s="100">
        <v>42</v>
      </c>
      <c r="D155" s="79">
        <v>42</v>
      </c>
      <c r="E155" s="79">
        <v>17</v>
      </c>
      <c r="F155" s="79"/>
      <c r="G155" s="80"/>
      <c r="H155" s="215">
        <f t="shared" si="4"/>
        <v>0</v>
      </c>
      <c r="I155" s="216">
        <f t="shared" si="5"/>
        <v>0.40476190476190477</v>
      </c>
    </row>
    <row r="156" spans="1:9" ht="16" x14ac:dyDescent="0.2">
      <c r="A156" s="75">
        <v>154</v>
      </c>
      <c r="B156" s="76" t="s">
        <v>86</v>
      </c>
      <c r="C156" s="100">
        <v>33</v>
      </c>
      <c r="D156" s="79">
        <v>26</v>
      </c>
      <c r="E156" s="79">
        <v>9</v>
      </c>
      <c r="F156" s="79">
        <v>4</v>
      </c>
      <c r="G156" s="80">
        <v>4</v>
      </c>
      <c r="H156" s="215">
        <f t="shared" si="4"/>
        <v>0.11764705882352941</v>
      </c>
      <c r="I156" s="216">
        <f t="shared" si="5"/>
        <v>0.34615384615384615</v>
      </c>
    </row>
    <row r="157" spans="1:9" ht="16" x14ac:dyDescent="0.2">
      <c r="A157" s="75">
        <v>155</v>
      </c>
      <c r="B157" s="76" t="s">
        <v>88</v>
      </c>
      <c r="C157" s="100">
        <v>31</v>
      </c>
      <c r="D157" s="79">
        <v>21</v>
      </c>
      <c r="E157" s="79">
        <v>13</v>
      </c>
      <c r="F157" s="79">
        <v>1</v>
      </c>
      <c r="G157" s="80">
        <v>8</v>
      </c>
      <c r="H157" s="215">
        <f t="shared" si="4"/>
        <v>0.26666666666666666</v>
      </c>
      <c r="I157" s="216">
        <f t="shared" si="5"/>
        <v>0.61904761904761907</v>
      </c>
    </row>
    <row r="158" spans="1:9" ht="16" x14ac:dyDescent="0.2">
      <c r="A158" s="75">
        <v>156</v>
      </c>
      <c r="B158" s="76" t="s">
        <v>161</v>
      </c>
      <c r="C158" s="100">
        <v>28</v>
      </c>
      <c r="D158" s="79">
        <v>19</v>
      </c>
      <c r="E158" s="79">
        <v>7</v>
      </c>
      <c r="F158" s="79">
        <v>1</v>
      </c>
      <c r="G158" s="80">
        <v>5</v>
      </c>
      <c r="H158" s="215">
        <f t="shared" si="4"/>
        <v>0.2</v>
      </c>
      <c r="I158" s="216">
        <f t="shared" si="5"/>
        <v>0.36842105263157893</v>
      </c>
    </row>
    <row r="159" spans="1:9" ht="16" x14ac:dyDescent="0.2">
      <c r="A159" s="75">
        <v>157</v>
      </c>
      <c r="B159" s="76" t="s">
        <v>69</v>
      </c>
      <c r="C159" s="100">
        <v>22</v>
      </c>
      <c r="D159" s="79">
        <v>18</v>
      </c>
      <c r="E159" s="79">
        <v>4</v>
      </c>
      <c r="F159" s="79">
        <v>1</v>
      </c>
      <c r="G159" s="80">
        <v>1</v>
      </c>
      <c r="H159" s="215">
        <f t="shared" si="4"/>
        <v>0.05</v>
      </c>
      <c r="I159" s="216">
        <f t="shared" si="5"/>
        <v>0.22222222222222221</v>
      </c>
    </row>
    <row r="160" spans="1:9" ht="16" x14ac:dyDescent="0.2">
      <c r="A160" s="75">
        <v>158</v>
      </c>
      <c r="B160" s="76" t="s">
        <v>127</v>
      </c>
      <c r="C160" s="100">
        <v>15</v>
      </c>
      <c r="D160" s="79">
        <v>17</v>
      </c>
      <c r="E160" s="79">
        <v>6</v>
      </c>
      <c r="F160" s="79">
        <v>0</v>
      </c>
      <c r="G160" s="80">
        <v>0</v>
      </c>
      <c r="H160" s="215">
        <f t="shared" si="4"/>
        <v>0</v>
      </c>
      <c r="I160" s="216">
        <f t="shared" si="5"/>
        <v>0.35294117647058826</v>
      </c>
    </row>
    <row r="161" spans="1:9" ht="16" x14ac:dyDescent="0.2">
      <c r="A161" s="75">
        <v>159</v>
      </c>
      <c r="B161" s="76" t="s">
        <v>147</v>
      </c>
      <c r="C161" s="100">
        <v>12</v>
      </c>
      <c r="D161" s="79">
        <v>11</v>
      </c>
      <c r="E161" s="79">
        <v>5</v>
      </c>
      <c r="F161" s="79">
        <v>0</v>
      </c>
      <c r="G161" s="80">
        <v>0</v>
      </c>
      <c r="H161" s="215">
        <f t="shared" si="4"/>
        <v>0</v>
      </c>
      <c r="I161" s="216">
        <f t="shared" si="5"/>
        <v>0.45454545454545453</v>
      </c>
    </row>
    <row r="162" spans="1:9" ht="16" x14ac:dyDescent="0.2">
      <c r="A162" s="75">
        <v>160</v>
      </c>
      <c r="B162" s="76" t="s">
        <v>553</v>
      </c>
      <c r="C162" s="100">
        <v>4</v>
      </c>
      <c r="D162" s="79">
        <v>1</v>
      </c>
      <c r="E162" s="79">
        <v>0</v>
      </c>
      <c r="F162" s="79">
        <v>3</v>
      </c>
      <c r="G162" s="80">
        <v>0</v>
      </c>
      <c r="H162" s="215">
        <f t="shared" si="4"/>
        <v>0</v>
      </c>
      <c r="I162" s="216">
        <f t="shared" si="5"/>
        <v>0</v>
      </c>
    </row>
    <row r="163" spans="1:9" ht="16" x14ac:dyDescent="0.2">
      <c r="A163" s="75">
        <v>161</v>
      </c>
      <c r="B163" s="76" t="s">
        <v>57</v>
      </c>
      <c r="C163" s="100">
        <v>3</v>
      </c>
      <c r="D163" s="79">
        <v>1</v>
      </c>
      <c r="E163" s="79">
        <v>1</v>
      </c>
      <c r="F163" s="79">
        <v>0</v>
      </c>
      <c r="G163" s="80">
        <v>0</v>
      </c>
      <c r="H163" s="215">
        <f t="shared" ref="H163:H166" si="6">IF(C163&lt;&gt;0,G163/(D163+F163+G163),"")</f>
        <v>0</v>
      </c>
      <c r="I163" s="216">
        <f t="shared" ref="I163:I166" si="7">IF(D163&lt;&gt;0,E163/D163,"")</f>
        <v>1</v>
      </c>
    </row>
    <row r="164" spans="1:9" ht="16" x14ac:dyDescent="0.2">
      <c r="A164" s="75">
        <v>162</v>
      </c>
      <c r="B164" s="76" t="s">
        <v>353</v>
      </c>
      <c r="C164" s="100">
        <v>2</v>
      </c>
      <c r="D164" s="79">
        <v>2</v>
      </c>
      <c r="E164" s="79">
        <v>1</v>
      </c>
      <c r="F164" s="79"/>
      <c r="G164" s="80"/>
      <c r="H164" s="215">
        <f t="shared" si="6"/>
        <v>0</v>
      </c>
      <c r="I164" s="216">
        <f t="shared" si="7"/>
        <v>0.5</v>
      </c>
    </row>
    <row r="165" spans="1:9" ht="17" thickBot="1" x14ac:dyDescent="0.25">
      <c r="A165" s="75">
        <v>163</v>
      </c>
      <c r="B165" s="229" t="s">
        <v>66</v>
      </c>
      <c r="C165" s="100">
        <v>1</v>
      </c>
      <c r="D165" s="79">
        <v>1</v>
      </c>
      <c r="E165" s="79">
        <v>1</v>
      </c>
      <c r="F165" s="79">
        <v>0</v>
      </c>
      <c r="G165" s="80">
        <v>0</v>
      </c>
      <c r="H165" s="215">
        <f t="shared" si="6"/>
        <v>0</v>
      </c>
      <c r="I165" s="216">
        <f t="shared" si="7"/>
        <v>1</v>
      </c>
    </row>
    <row r="166" spans="1:9" ht="18" thickTop="1" thickBot="1" x14ac:dyDescent="0.25">
      <c r="A166" s="257"/>
      <c r="B166" s="149" t="s">
        <v>241</v>
      </c>
      <c r="C166" s="102">
        <v>7572755</v>
      </c>
      <c r="D166" s="81">
        <v>5939896</v>
      </c>
      <c r="E166" s="81">
        <v>3448324</v>
      </c>
      <c r="F166" s="81">
        <v>140217</v>
      </c>
      <c r="G166" s="82">
        <v>1322819</v>
      </c>
      <c r="H166" s="215">
        <f t="shared" si="6"/>
        <v>0.17868852503305446</v>
      </c>
      <c r="I166" s="216">
        <f t="shared" si="7"/>
        <v>0.58053609019417174</v>
      </c>
    </row>
    <row r="167" spans="1:9" x14ac:dyDescent="0.2">
      <c r="B167"/>
      <c r="C167"/>
      <c r="D167"/>
      <c r="E167"/>
    </row>
    <row r="168" spans="1:9" x14ac:dyDescent="0.2">
      <c r="B168"/>
      <c r="C168"/>
      <c r="D168"/>
      <c r="E168"/>
    </row>
    <row r="169" spans="1:9" x14ac:dyDescent="0.2">
      <c r="B169"/>
      <c r="C169"/>
      <c r="D169"/>
      <c r="E169"/>
    </row>
    <row r="170" spans="1:9" x14ac:dyDescent="0.2">
      <c r="B170"/>
      <c r="C170"/>
      <c r="D170"/>
      <c r="E170"/>
    </row>
    <row r="171" spans="1:9" x14ac:dyDescent="0.2">
      <c r="B171"/>
      <c r="C171"/>
      <c r="D171"/>
      <c r="E171"/>
    </row>
    <row r="172" spans="1:9" x14ac:dyDescent="0.2">
      <c r="B172"/>
      <c r="C172"/>
      <c r="D172"/>
      <c r="E172"/>
    </row>
    <row r="173" spans="1:9" x14ac:dyDescent="0.2">
      <c r="B173"/>
      <c r="C173"/>
      <c r="D173"/>
      <c r="E173"/>
    </row>
    <row r="174" spans="1:9" x14ac:dyDescent="0.2">
      <c r="B174"/>
      <c r="C174"/>
      <c r="D174"/>
      <c r="E174"/>
    </row>
    <row r="175" spans="1:9" x14ac:dyDescent="0.2">
      <c r="B175"/>
      <c r="C175"/>
      <c r="D175"/>
      <c r="E175"/>
    </row>
    <row r="176" spans="1:9" x14ac:dyDescent="0.2">
      <c r="B176"/>
      <c r="C176"/>
      <c r="D176"/>
      <c r="E176"/>
    </row>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sheetData>
  <autoFilter ref="A2:I166"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8"/>
  <sheetViews>
    <sheetView workbookViewId="0">
      <selection activeCell="H21" sqref="H21"/>
    </sheetView>
  </sheetViews>
  <sheetFormatPr baseColWidth="10" defaultColWidth="8.83203125" defaultRowHeight="15" x14ac:dyDescent="0.2"/>
  <cols>
    <col min="1" max="1" width="15.6640625" customWidth="1"/>
    <col min="2" max="2" width="9.83203125" style="28" customWidth="1"/>
    <col min="3" max="3" width="8.83203125" customWidth="1"/>
    <col min="4" max="4" width="10.6640625" customWidth="1"/>
    <col min="5" max="5" width="6.1640625" customWidth="1"/>
    <col min="7" max="83" width="38.1640625" bestFit="1" customWidth="1"/>
    <col min="84" max="84" width="11.1640625" bestFit="1" customWidth="1"/>
  </cols>
  <sheetData>
    <row r="1" spans="1:84" s="31" customFormat="1" ht="17" thickTop="1" thickBot="1" x14ac:dyDescent="0.25">
      <c r="A1" s="157"/>
      <c r="B1" s="156" t="s">
        <v>242</v>
      </c>
      <c r="C1" s="157"/>
      <c r="D1" s="157"/>
      <c r="E1" s="157"/>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29" customFormat="1" ht="65" thickBot="1" x14ac:dyDescent="0.25">
      <c r="A2" s="155" t="s">
        <v>233</v>
      </c>
      <c r="B2" s="103" t="s">
        <v>475</v>
      </c>
      <c r="C2" s="103" t="s">
        <v>476</v>
      </c>
      <c r="D2" s="103" t="s">
        <v>477</v>
      </c>
      <c r="E2" s="103" t="s">
        <v>478</v>
      </c>
      <c r="F2" s="154" t="s">
        <v>457</v>
      </c>
    </row>
    <row r="3" spans="1:84" x14ac:dyDescent="0.2">
      <c r="A3" s="142" t="s">
        <v>413</v>
      </c>
      <c r="B3" s="139">
        <v>6</v>
      </c>
      <c r="C3" s="140">
        <v>6</v>
      </c>
      <c r="D3" s="140"/>
      <c r="E3" s="141"/>
      <c r="F3" s="133">
        <f>IF(C3&lt;&gt;0,E3/(C3+E3),"")</f>
        <v>0</v>
      </c>
    </row>
    <row r="4" spans="1:84" x14ac:dyDescent="0.2">
      <c r="A4" s="69" t="s">
        <v>390</v>
      </c>
      <c r="B4" s="65">
        <v>327</v>
      </c>
      <c r="C4" s="28">
        <v>234</v>
      </c>
      <c r="D4" s="28">
        <v>188</v>
      </c>
      <c r="E4" s="66">
        <v>93</v>
      </c>
      <c r="F4" s="133">
        <f t="shared" ref="F4:F26" si="0">IF(C4&lt;&gt;0,E4/(C4+E4),"")</f>
        <v>0.28440366972477066</v>
      </c>
    </row>
    <row r="5" spans="1:84" x14ac:dyDescent="0.2">
      <c r="A5" s="69" t="s">
        <v>414</v>
      </c>
      <c r="B5" s="65">
        <v>3</v>
      </c>
      <c r="C5" s="28">
        <v>2</v>
      </c>
      <c r="D5" s="28"/>
      <c r="E5" s="66">
        <v>1</v>
      </c>
      <c r="F5" s="133">
        <f t="shared" si="0"/>
        <v>0.33333333333333331</v>
      </c>
    </row>
    <row r="6" spans="1:84" x14ac:dyDescent="0.2">
      <c r="A6" s="69" t="s">
        <v>415</v>
      </c>
      <c r="B6" s="65">
        <v>45</v>
      </c>
      <c r="C6" s="28">
        <v>13</v>
      </c>
      <c r="D6" s="28">
        <v>3</v>
      </c>
      <c r="E6" s="66">
        <v>6</v>
      </c>
      <c r="F6" s="133">
        <f t="shared" si="0"/>
        <v>0.31578947368421051</v>
      </c>
    </row>
    <row r="7" spans="1:84" x14ac:dyDescent="0.2">
      <c r="A7" s="69" t="s">
        <v>433</v>
      </c>
      <c r="B7" s="65"/>
      <c r="C7" s="28"/>
      <c r="D7" s="28"/>
      <c r="E7" s="66"/>
      <c r="F7" s="133" t="str">
        <f t="shared" si="0"/>
        <v/>
      </c>
    </row>
    <row r="8" spans="1:84" x14ac:dyDescent="0.2">
      <c r="A8" s="69" t="s">
        <v>385</v>
      </c>
      <c r="B8" s="65">
        <v>54</v>
      </c>
      <c r="C8" s="28">
        <v>2</v>
      </c>
      <c r="D8" s="28"/>
      <c r="E8" s="66">
        <v>3</v>
      </c>
      <c r="F8" s="133">
        <f t="shared" si="0"/>
        <v>0.6</v>
      </c>
    </row>
    <row r="9" spans="1:84" x14ac:dyDescent="0.2">
      <c r="A9" s="69" t="s">
        <v>387</v>
      </c>
      <c r="B9" s="65">
        <v>8615</v>
      </c>
      <c r="C9" s="28">
        <v>7095</v>
      </c>
      <c r="D9" s="28"/>
      <c r="E9" s="66">
        <v>1131</v>
      </c>
      <c r="F9" s="133">
        <f t="shared" si="0"/>
        <v>0.137490882567469</v>
      </c>
    </row>
    <row r="10" spans="1:84" x14ac:dyDescent="0.2">
      <c r="A10" s="69" t="s">
        <v>392</v>
      </c>
      <c r="B10" s="65">
        <v>3022</v>
      </c>
      <c r="C10" s="28">
        <v>2843</v>
      </c>
      <c r="D10" s="28">
        <v>2414</v>
      </c>
      <c r="E10" s="66">
        <v>141</v>
      </c>
      <c r="F10" s="133">
        <f t="shared" si="0"/>
        <v>4.7252010723860587E-2</v>
      </c>
    </row>
    <row r="11" spans="1:84" x14ac:dyDescent="0.2">
      <c r="A11" s="69" t="s">
        <v>417</v>
      </c>
      <c r="B11" s="65">
        <v>14</v>
      </c>
      <c r="C11" s="28">
        <v>11</v>
      </c>
      <c r="D11" s="28">
        <v>4</v>
      </c>
      <c r="E11" s="66">
        <v>1</v>
      </c>
      <c r="F11" s="133">
        <f t="shared" si="0"/>
        <v>8.3333333333333329E-2</v>
      </c>
    </row>
    <row r="12" spans="1:84" x14ac:dyDescent="0.2">
      <c r="A12" s="69" t="s">
        <v>391</v>
      </c>
      <c r="B12" s="65"/>
      <c r="C12" s="28"/>
      <c r="D12" s="28"/>
      <c r="E12" s="66"/>
      <c r="F12" s="133" t="str">
        <f t="shared" si="0"/>
        <v/>
      </c>
    </row>
    <row r="13" spans="1:84" x14ac:dyDescent="0.2">
      <c r="A13" s="69" t="s">
        <v>384</v>
      </c>
      <c r="B13" s="65"/>
      <c r="C13" s="28"/>
      <c r="D13" s="28"/>
      <c r="E13" s="66"/>
      <c r="F13" s="133" t="str">
        <f t="shared" si="0"/>
        <v/>
      </c>
    </row>
    <row r="14" spans="1:84" x14ac:dyDescent="0.2">
      <c r="A14" s="69" t="s">
        <v>403</v>
      </c>
      <c r="B14" s="65">
        <v>12</v>
      </c>
      <c r="C14" s="28">
        <v>4</v>
      </c>
      <c r="D14" s="28">
        <v>2</v>
      </c>
      <c r="E14" s="66">
        <v>8</v>
      </c>
      <c r="F14" s="133">
        <f t="shared" si="0"/>
        <v>0.66666666666666663</v>
      </c>
    </row>
    <row r="15" spans="1:84" x14ac:dyDescent="0.2">
      <c r="A15" s="69" t="s">
        <v>421</v>
      </c>
      <c r="B15" s="65"/>
      <c r="C15" s="28"/>
      <c r="D15" s="28"/>
      <c r="E15" s="66"/>
      <c r="F15" s="133" t="str">
        <f t="shared" si="0"/>
        <v/>
      </c>
    </row>
    <row r="16" spans="1:84" x14ac:dyDescent="0.2">
      <c r="A16" s="69" t="s">
        <v>388</v>
      </c>
      <c r="B16" s="65"/>
      <c r="C16" s="28"/>
      <c r="D16" s="28"/>
      <c r="E16" s="66"/>
      <c r="F16" s="133" t="str">
        <f t="shared" si="0"/>
        <v/>
      </c>
    </row>
    <row r="17" spans="1:6" x14ac:dyDescent="0.2">
      <c r="A17" s="69" t="s">
        <v>420</v>
      </c>
      <c r="B17" s="65"/>
      <c r="C17" s="28"/>
      <c r="D17" s="28"/>
      <c r="E17" s="66"/>
      <c r="F17" s="133" t="str">
        <f t="shared" si="0"/>
        <v/>
      </c>
    </row>
    <row r="18" spans="1:6" x14ac:dyDescent="0.2">
      <c r="A18" s="69" t="s">
        <v>424</v>
      </c>
      <c r="B18" s="65">
        <v>0</v>
      </c>
      <c r="C18" s="28">
        <v>0</v>
      </c>
      <c r="D18" s="28">
        <v>0</v>
      </c>
      <c r="E18" s="66">
        <v>0</v>
      </c>
      <c r="F18" s="133" t="str">
        <f t="shared" si="0"/>
        <v/>
      </c>
    </row>
    <row r="19" spans="1:6" x14ac:dyDescent="0.2">
      <c r="A19" s="69" t="s">
        <v>389</v>
      </c>
      <c r="B19" s="65">
        <v>1817</v>
      </c>
      <c r="C19" s="28">
        <v>1360</v>
      </c>
      <c r="D19" s="28">
        <v>1202</v>
      </c>
      <c r="E19" s="66">
        <v>228</v>
      </c>
      <c r="F19" s="133">
        <f t="shared" si="0"/>
        <v>0.14357682619647355</v>
      </c>
    </row>
    <row r="20" spans="1:6" x14ac:dyDescent="0.2">
      <c r="A20" s="69" t="s">
        <v>425</v>
      </c>
      <c r="B20" s="65"/>
      <c r="C20" s="28"/>
      <c r="D20" s="28"/>
      <c r="E20" s="66"/>
      <c r="F20" s="133" t="str">
        <f t="shared" si="0"/>
        <v/>
      </c>
    </row>
    <row r="21" spans="1:6" x14ac:dyDescent="0.2">
      <c r="A21" s="69" t="s">
        <v>426</v>
      </c>
      <c r="B21" s="65">
        <v>102</v>
      </c>
      <c r="C21" s="28">
        <v>102</v>
      </c>
      <c r="D21" s="28"/>
      <c r="E21" s="66"/>
      <c r="F21" s="133">
        <f t="shared" si="0"/>
        <v>0</v>
      </c>
    </row>
    <row r="22" spans="1:6" x14ac:dyDescent="0.2">
      <c r="A22" s="69" t="s">
        <v>393</v>
      </c>
      <c r="B22" s="65">
        <v>44</v>
      </c>
      <c r="C22" s="28">
        <v>32</v>
      </c>
      <c r="D22" s="28"/>
      <c r="E22" s="66">
        <v>11</v>
      </c>
      <c r="F22" s="133">
        <f t="shared" si="0"/>
        <v>0.2558139534883721</v>
      </c>
    </row>
    <row r="23" spans="1:6" x14ac:dyDescent="0.2">
      <c r="A23" s="69" t="s">
        <v>430</v>
      </c>
      <c r="B23" s="65">
        <v>2</v>
      </c>
      <c r="C23" s="28">
        <v>2</v>
      </c>
      <c r="D23" s="28">
        <v>1</v>
      </c>
      <c r="E23" s="66">
        <v>0</v>
      </c>
      <c r="F23" s="133">
        <f t="shared" si="0"/>
        <v>0</v>
      </c>
    </row>
    <row r="24" spans="1:6" x14ac:dyDescent="0.2">
      <c r="A24" s="69" t="s">
        <v>399</v>
      </c>
      <c r="B24" s="65"/>
      <c r="C24" s="28"/>
      <c r="D24" s="28"/>
      <c r="E24" s="66"/>
      <c r="F24" s="133" t="str">
        <f t="shared" si="0"/>
        <v/>
      </c>
    </row>
    <row r="25" spans="1:6" x14ac:dyDescent="0.2">
      <c r="A25" s="69" t="s">
        <v>386</v>
      </c>
      <c r="B25" s="65">
        <v>1224</v>
      </c>
      <c r="C25" s="28">
        <v>1072</v>
      </c>
      <c r="D25" s="28"/>
      <c r="E25" s="66">
        <v>100</v>
      </c>
      <c r="F25" s="133">
        <f t="shared" si="0"/>
        <v>8.5324232081911269E-2</v>
      </c>
    </row>
    <row r="26" spans="1:6" x14ac:dyDescent="0.2">
      <c r="A26" s="69" t="s">
        <v>431</v>
      </c>
      <c r="B26" s="65"/>
      <c r="C26" s="28"/>
      <c r="D26" s="28"/>
      <c r="E26" s="66"/>
      <c r="F26" s="133" t="str">
        <f t="shared" si="0"/>
        <v/>
      </c>
    </row>
    <row r="27" spans="1:6" ht="16" thickBot="1" x14ac:dyDescent="0.25">
      <c r="A27" s="70" t="s">
        <v>394</v>
      </c>
      <c r="B27" s="67">
        <v>351</v>
      </c>
      <c r="C27" s="64">
        <v>251</v>
      </c>
      <c r="D27" s="64">
        <v>190</v>
      </c>
      <c r="E27" s="68">
        <v>100</v>
      </c>
      <c r="F27" s="150">
        <f>IF(C27&lt;&gt;0,E27/(C27+E27),"")</f>
        <v>0.28490028490028491</v>
      </c>
    </row>
    <row r="28" spans="1:6" ht="17" thickTop="1" thickBot="1" x14ac:dyDescent="0.25">
      <c r="A28" s="73" t="s">
        <v>241</v>
      </c>
      <c r="B28" s="71">
        <v>15638</v>
      </c>
      <c r="C28" s="72">
        <v>13029</v>
      </c>
      <c r="D28" s="72">
        <v>4004</v>
      </c>
      <c r="E28" s="153">
        <v>1823</v>
      </c>
      <c r="F28" s="151">
        <f>IF(C28&lt;&gt;0,E28/(C28+E28),"")</f>
        <v>0.12274441152706707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S296"/>
  <sheetViews>
    <sheetView zoomScaleNormal="100" workbookViewId="0">
      <pane ySplit="1" topLeftCell="A2" activePane="bottomLeft" state="frozen"/>
      <selection pane="bottomLeft" activeCell="A2" sqref="A2"/>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9" ht="157" x14ac:dyDescent="0.2">
      <c r="A1" s="3" t="s">
        <v>521</v>
      </c>
      <c r="B1" s="4" t="s">
        <v>234</v>
      </c>
      <c r="C1" s="5" t="s">
        <v>235</v>
      </c>
      <c r="D1" s="6" t="s">
        <v>453</v>
      </c>
      <c r="E1" s="7" t="s">
        <v>454</v>
      </c>
      <c r="F1" s="7" t="s">
        <v>455</v>
      </c>
      <c r="G1" s="7" t="s">
        <v>456</v>
      </c>
      <c r="H1" s="8" t="s">
        <v>457</v>
      </c>
      <c r="I1" s="9" t="s">
        <v>493</v>
      </c>
      <c r="J1" s="10" t="s">
        <v>494</v>
      </c>
      <c r="K1" s="10" t="s">
        <v>495</v>
      </c>
      <c r="L1" s="10" t="s">
        <v>496</v>
      </c>
      <c r="M1" s="10" t="s">
        <v>497</v>
      </c>
      <c r="N1" s="159" t="s">
        <v>498</v>
      </c>
      <c r="O1" s="11" t="s">
        <v>499</v>
      </c>
      <c r="P1" s="12" t="s">
        <v>500</v>
      </c>
      <c r="Q1" s="12" t="s">
        <v>501</v>
      </c>
      <c r="R1" s="13" t="s">
        <v>502</v>
      </c>
    </row>
    <row r="2" spans="1:19" x14ac:dyDescent="0.2">
      <c r="A2" s="88" t="s">
        <v>445</v>
      </c>
      <c r="B2" s="175" t="s">
        <v>0</v>
      </c>
      <c r="C2" s="176" t="s">
        <v>1</v>
      </c>
      <c r="D2" s="168"/>
      <c r="E2" s="169"/>
      <c r="F2" s="169"/>
      <c r="G2" s="169"/>
      <c r="H2" s="177" t="str">
        <f t="shared" ref="H2:H62" si="0">IF((E2+G2)&lt;&gt;0,G2/(E2+G2),"")</f>
        <v/>
      </c>
      <c r="I2" s="234">
        <v>107</v>
      </c>
      <c r="J2" s="138">
        <v>97</v>
      </c>
      <c r="K2" s="138">
        <v>88</v>
      </c>
      <c r="L2" s="178">
        <f t="shared" ref="L2:L62" si="1">IF(J2&lt;&gt;0,K2/J2,"")</f>
        <v>0.90721649484536082</v>
      </c>
      <c r="M2" s="138">
        <v>1</v>
      </c>
      <c r="N2" s="178">
        <f t="shared" ref="N2:N62" si="2">IF((J2+M2)&lt;&gt;0,M2/(J2+M2),"")</f>
        <v>1.020408163265306E-2</v>
      </c>
      <c r="O2" s="171">
        <f t="shared" ref="O2:O62" si="3">IF(SUM(D2,I2)&gt;0,SUM(D2,I2),"")</f>
        <v>107</v>
      </c>
      <c r="P2" s="171">
        <f t="shared" ref="P2:P62" si="4">IF( SUM(E2,J2)&gt;0, SUM(E2,J2),"")</f>
        <v>97</v>
      </c>
      <c r="Q2" s="171">
        <f t="shared" ref="Q2:Q62" si="5">IF(SUM(G2,M2)&gt;0,SUM(G2,M2),"")</f>
        <v>1</v>
      </c>
      <c r="R2" s="179">
        <f t="shared" ref="R2:R62" si="6">IFERROR(IF((P2+Q2)&lt;&gt;0,Q2/(P2+Q2),""),"")</f>
        <v>1.020408163265306E-2</v>
      </c>
      <c r="S2" s="248"/>
    </row>
    <row r="3" spans="1:19" x14ac:dyDescent="0.2">
      <c r="A3" s="88" t="s">
        <v>445</v>
      </c>
      <c r="B3" s="175" t="s">
        <v>2</v>
      </c>
      <c r="C3" s="176" t="s">
        <v>3</v>
      </c>
      <c r="D3" s="168"/>
      <c r="E3" s="169"/>
      <c r="F3" s="169"/>
      <c r="G3" s="169"/>
      <c r="H3" s="177" t="str">
        <f t="shared" si="0"/>
        <v/>
      </c>
      <c r="I3" s="234">
        <v>908</v>
      </c>
      <c r="J3" s="138">
        <v>555</v>
      </c>
      <c r="K3" s="138">
        <v>22</v>
      </c>
      <c r="L3" s="178">
        <f t="shared" si="1"/>
        <v>3.9639639639639637E-2</v>
      </c>
      <c r="M3" s="138">
        <v>7</v>
      </c>
      <c r="N3" s="178">
        <f t="shared" si="2"/>
        <v>1.2455516014234875E-2</v>
      </c>
      <c r="O3" s="171">
        <f t="shared" si="3"/>
        <v>908</v>
      </c>
      <c r="P3" s="171">
        <f t="shared" si="4"/>
        <v>555</v>
      </c>
      <c r="Q3" s="171">
        <f t="shared" si="5"/>
        <v>7</v>
      </c>
      <c r="R3" s="179">
        <f t="shared" si="6"/>
        <v>1.2455516014234875E-2</v>
      </c>
      <c r="S3" s="248"/>
    </row>
    <row r="4" spans="1:19" x14ac:dyDescent="0.2">
      <c r="A4" s="88" t="s">
        <v>445</v>
      </c>
      <c r="B4" s="175" t="s">
        <v>6</v>
      </c>
      <c r="C4" s="176" t="s">
        <v>7</v>
      </c>
      <c r="D4" s="168"/>
      <c r="E4" s="169"/>
      <c r="F4" s="169"/>
      <c r="G4" s="169"/>
      <c r="H4" s="177" t="str">
        <f t="shared" si="0"/>
        <v/>
      </c>
      <c r="I4" s="234">
        <v>6</v>
      </c>
      <c r="J4" s="138">
        <v>6</v>
      </c>
      <c r="K4" s="138">
        <v>1</v>
      </c>
      <c r="L4" s="178">
        <f t="shared" si="1"/>
        <v>0.16666666666666666</v>
      </c>
      <c r="M4" s="138"/>
      <c r="N4" s="178">
        <f t="shared" si="2"/>
        <v>0</v>
      </c>
      <c r="O4" s="171">
        <f t="shared" si="3"/>
        <v>6</v>
      </c>
      <c r="P4" s="171">
        <f t="shared" si="4"/>
        <v>6</v>
      </c>
      <c r="Q4" s="171" t="str">
        <f t="shared" si="5"/>
        <v/>
      </c>
      <c r="R4" s="179" t="str">
        <f t="shared" si="6"/>
        <v/>
      </c>
      <c r="S4" s="248"/>
    </row>
    <row r="5" spans="1:19" x14ac:dyDescent="0.2">
      <c r="A5" s="88" t="s">
        <v>445</v>
      </c>
      <c r="B5" s="175" t="s">
        <v>308</v>
      </c>
      <c r="C5" s="176" t="s">
        <v>309</v>
      </c>
      <c r="D5" s="168"/>
      <c r="E5" s="169"/>
      <c r="F5" s="169"/>
      <c r="G5" s="169"/>
      <c r="H5" s="177" t="str">
        <f t="shared" si="0"/>
        <v/>
      </c>
      <c r="I5" s="234">
        <v>2570</v>
      </c>
      <c r="J5" s="138">
        <v>2449</v>
      </c>
      <c r="K5" s="138">
        <v>489</v>
      </c>
      <c r="L5" s="178">
        <f t="shared" si="1"/>
        <v>0.19967333605553286</v>
      </c>
      <c r="M5" s="138">
        <v>59</v>
      </c>
      <c r="N5" s="178">
        <f t="shared" si="2"/>
        <v>2.3524720893141945E-2</v>
      </c>
      <c r="O5" s="171">
        <f t="shared" si="3"/>
        <v>2570</v>
      </c>
      <c r="P5" s="171">
        <f t="shared" si="4"/>
        <v>2449</v>
      </c>
      <c r="Q5" s="171">
        <f t="shared" si="5"/>
        <v>59</v>
      </c>
      <c r="R5" s="179">
        <f t="shared" si="6"/>
        <v>2.3524720893141945E-2</v>
      </c>
      <c r="S5" s="248"/>
    </row>
    <row r="6" spans="1:19" x14ac:dyDescent="0.2">
      <c r="A6" s="88" t="s">
        <v>445</v>
      </c>
      <c r="B6" s="175" t="s">
        <v>8</v>
      </c>
      <c r="C6" s="176" t="s">
        <v>9</v>
      </c>
      <c r="D6" s="168"/>
      <c r="E6" s="169"/>
      <c r="F6" s="169"/>
      <c r="G6" s="169"/>
      <c r="H6" s="177" t="str">
        <f t="shared" si="0"/>
        <v/>
      </c>
      <c r="I6" s="234">
        <v>22</v>
      </c>
      <c r="J6" s="138">
        <v>21</v>
      </c>
      <c r="K6" s="138">
        <v>10</v>
      </c>
      <c r="L6" s="178">
        <f t="shared" si="1"/>
        <v>0.47619047619047616</v>
      </c>
      <c r="M6" s="138"/>
      <c r="N6" s="178">
        <f t="shared" si="2"/>
        <v>0</v>
      </c>
      <c r="O6" s="171">
        <f t="shared" si="3"/>
        <v>22</v>
      </c>
      <c r="P6" s="171">
        <f t="shared" si="4"/>
        <v>21</v>
      </c>
      <c r="Q6" s="171" t="str">
        <f t="shared" si="5"/>
        <v/>
      </c>
      <c r="R6" s="179" t="str">
        <f t="shared" si="6"/>
        <v/>
      </c>
      <c r="S6" s="248"/>
    </row>
    <row r="7" spans="1:19" x14ac:dyDescent="0.2">
      <c r="A7" s="88" t="s">
        <v>445</v>
      </c>
      <c r="B7" s="175" t="s">
        <v>11</v>
      </c>
      <c r="C7" s="176" t="s">
        <v>12</v>
      </c>
      <c r="D7" s="168"/>
      <c r="E7" s="169"/>
      <c r="F7" s="169"/>
      <c r="G7" s="169"/>
      <c r="H7" s="177" t="str">
        <f t="shared" si="0"/>
        <v/>
      </c>
      <c r="I7" s="234">
        <v>1</v>
      </c>
      <c r="J7" s="138">
        <v>1</v>
      </c>
      <c r="K7" s="138"/>
      <c r="L7" s="178">
        <f t="shared" si="1"/>
        <v>0</v>
      </c>
      <c r="M7" s="138"/>
      <c r="N7" s="178">
        <f t="shared" si="2"/>
        <v>0</v>
      </c>
      <c r="O7" s="171">
        <f t="shared" si="3"/>
        <v>1</v>
      </c>
      <c r="P7" s="171">
        <f t="shared" si="4"/>
        <v>1</v>
      </c>
      <c r="Q7" s="171" t="str">
        <f t="shared" si="5"/>
        <v/>
      </c>
      <c r="R7" s="179" t="str">
        <f t="shared" si="6"/>
        <v/>
      </c>
      <c r="S7" s="248"/>
    </row>
    <row r="8" spans="1:19" x14ac:dyDescent="0.2">
      <c r="A8" s="88" t="s">
        <v>445</v>
      </c>
      <c r="B8" s="175" t="s">
        <v>13</v>
      </c>
      <c r="C8" s="176" t="s">
        <v>14</v>
      </c>
      <c r="D8" s="168"/>
      <c r="E8" s="169"/>
      <c r="F8" s="169"/>
      <c r="G8" s="169"/>
      <c r="H8" s="177" t="str">
        <f t="shared" si="0"/>
        <v/>
      </c>
      <c r="I8" s="234">
        <v>1392</v>
      </c>
      <c r="J8" s="138">
        <v>1335</v>
      </c>
      <c r="K8" s="138">
        <v>698</v>
      </c>
      <c r="L8" s="178">
        <f t="shared" si="1"/>
        <v>0.52284644194756558</v>
      </c>
      <c r="M8" s="138">
        <v>29</v>
      </c>
      <c r="N8" s="178">
        <f t="shared" si="2"/>
        <v>2.1260997067448679E-2</v>
      </c>
      <c r="O8" s="171">
        <f t="shared" si="3"/>
        <v>1392</v>
      </c>
      <c r="P8" s="171">
        <f t="shared" si="4"/>
        <v>1335</v>
      </c>
      <c r="Q8" s="171">
        <f t="shared" si="5"/>
        <v>29</v>
      </c>
      <c r="R8" s="179">
        <f t="shared" si="6"/>
        <v>2.1260997067448679E-2</v>
      </c>
      <c r="S8" s="248"/>
    </row>
    <row r="9" spans="1:19" x14ac:dyDescent="0.2">
      <c r="A9" s="88" t="s">
        <v>445</v>
      </c>
      <c r="B9" s="175" t="s">
        <v>17</v>
      </c>
      <c r="C9" s="176" t="s">
        <v>18</v>
      </c>
      <c r="D9" s="168"/>
      <c r="E9" s="169"/>
      <c r="F9" s="169"/>
      <c r="G9" s="169"/>
      <c r="H9" s="177" t="str">
        <f t="shared" si="0"/>
        <v/>
      </c>
      <c r="I9" s="234">
        <v>1096</v>
      </c>
      <c r="J9" s="138">
        <v>1021</v>
      </c>
      <c r="K9" s="138">
        <v>902</v>
      </c>
      <c r="L9" s="178">
        <f t="shared" si="1"/>
        <v>0.88344760039177272</v>
      </c>
      <c r="M9" s="138">
        <v>44</v>
      </c>
      <c r="N9" s="178">
        <f t="shared" si="2"/>
        <v>4.1314553990610327E-2</v>
      </c>
      <c r="O9" s="171">
        <f t="shared" si="3"/>
        <v>1096</v>
      </c>
      <c r="P9" s="171">
        <f t="shared" si="4"/>
        <v>1021</v>
      </c>
      <c r="Q9" s="171">
        <f t="shared" si="5"/>
        <v>44</v>
      </c>
      <c r="R9" s="179">
        <f t="shared" si="6"/>
        <v>4.1314553990610327E-2</v>
      </c>
      <c r="S9" s="248"/>
    </row>
    <row r="10" spans="1:19" ht="29" x14ac:dyDescent="0.2">
      <c r="A10" s="88" t="s">
        <v>445</v>
      </c>
      <c r="B10" s="175" t="s">
        <v>24</v>
      </c>
      <c r="C10" s="176" t="s">
        <v>25</v>
      </c>
      <c r="D10" s="168"/>
      <c r="E10" s="169"/>
      <c r="F10" s="169"/>
      <c r="G10" s="169"/>
      <c r="H10" s="177" t="str">
        <f t="shared" si="0"/>
        <v/>
      </c>
      <c r="I10" s="234">
        <v>133</v>
      </c>
      <c r="J10" s="138">
        <v>123</v>
      </c>
      <c r="K10" s="138">
        <v>119</v>
      </c>
      <c r="L10" s="178">
        <f t="shared" si="1"/>
        <v>0.96747967479674801</v>
      </c>
      <c r="M10" s="138">
        <v>5</v>
      </c>
      <c r="N10" s="178">
        <f t="shared" si="2"/>
        <v>3.90625E-2</v>
      </c>
      <c r="O10" s="171">
        <f t="shared" si="3"/>
        <v>133</v>
      </c>
      <c r="P10" s="171">
        <f t="shared" si="4"/>
        <v>123</v>
      </c>
      <c r="Q10" s="171">
        <f t="shared" si="5"/>
        <v>5</v>
      </c>
      <c r="R10" s="179">
        <f t="shared" si="6"/>
        <v>3.90625E-2</v>
      </c>
      <c r="S10" s="248"/>
    </row>
    <row r="11" spans="1:19" x14ac:dyDescent="0.2">
      <c r="A11" s="88" t="s">
        <v>445</v>
      </c>
      <c r="B11" s="175" t="s">
        <v>26</v>
      </c>
      <c r="C11" s="176" t="s">
        <v>27</v>
      </c>
      <c r="D11" s="168"/>
      <c r="E11" s="169"/>
      <c r="F11" s="169"/>
      <c r="G11" s="169"/>
      <c r="H11" s="177" t="str">
        <f t="shared" si="0"/>
        <v/>
      </c>
      <c r="I11" s="234">
        <v>9</v>
      </c>
      <c r="J11" s="138">
        <v>7</v>
      </c>
      <c r="K11" s="138">
        <v>1</v>
      </c>
      <c r="L11" s="178">
        <f t="shared" si="1"/>
        <v>0.14285714285714285</v>
      </c>
      <c r="M11" s="138">
        <v>2</v>
      </c>
      <c r="N11" s="178">
        <f t="shared" si="2"/>
        <v>0.22222222222222221</v>
      </c>
      <c r="O11" s="171">
        <f t="shared" si="3"/>
        <v>9</v>
      </c>
      <c r="P11" s="171">
        <f t="shared" si="4"/>
        <v>7</v>
      </c>
      <c r="Q11" s="171">
        <f t="shared" si="5"/>
        <v>2</v>
      </c>
      <c r="R11" s="179">
        <f t="shared" si="6"/>
        <v>0.22222222222222221</v>
      </c>
      <c r="S11" s="248"/>
    </row>
    <row r="12" spans="1:19" x14ac:dyDescent="0.2">
      <c r="A12" s="88" t="s">
        <v>445</v>
      </c>
      <c r="B12" s="175" t="s">
        <v>33</v>
      </c>
      <c r="C12" s="176" t="s">
        <v>34</v>
      </c>
      <c r="D12" s="168"/>
      <c r="E12" s="169"/>
      <c r="F12" s="169"/>
      <c r="G12" s="169"/>
      <c r="H12" s="177" t="str">
        <f t="shared" si="0"/>
        <v/>
      </c>
      <c r="I12" s="234">
        <v>6</v>
      </c>
      <c r="J12" s="138">
        <v>6</v>
      </c>
      <c r="K12" s="138">
        <v>1</v>
      </c>
      <c r="L12" s="178">
        <f t="shared" si="1"/>
        <v>0.16666666666666666</v>
      </c>
      <c r="M12" s="138"/>
      <c r="N12" s="178">
        <f t="shared" si="2"/>
        <v>0</v>
      </c>
      <c r="O12" s="171">
        <f t="shared" si="3"/>
        <v>6</v>
      </c>
      <c r="P12" s="171">
        <f t="shared" si="4"/>
        <v>6</v>
      </c>
      <c r="Q12" s="171" t="str">
        <f t="shared" si="5"/>
        <v/>
      </c>
      <c r="R12" s="179" t="str">
        <f t="shared" si="6"/>
        <v/>
      </c>
      <c r="S12" s="248"/>
    </row>
    <row r="13" spans="1:19" x14ac:dyDescent="0.2">
      <c r="A13" s="88" t="s">
        <v>445</v>
      </c>
      <c r="B13" s="175" t="s">
        <v>33</v>
      </c>
      <c r="C13" s="176" t="s">
        <v>35</v>
      </c>
      <c r="D13" s="168"/>
      <c r="E13" s="169"/>
      <c r="F13" s="169"/>
      <c r="G13" s="169"/>
      <c r="H13" s="177" t="str">
        <f t="shared" si="0"/>
        <v/>
      </c>
      <c r="I13" s="234">
        <v>48</v>
      </c>
      <c r="J13" s="138">
        <v>48</v>
      </c>
      <c r="K13" s="138">
        <v>18</v>
      </c>
      <c r="L13" s="178">
        <f t="shared" si="1"/>
        <v>0.375</v>
      </c>
      <c r="M13" s="138"/>
      <c r="N13" s="178">
        <f t="shared" si="2"/>
        <v>0</v>
      </c>
      <c r="O13" s="171">
        <f t="shared" si="3"/>
        <v>48</v>
      </c>
      <c r="P13" s="171">
        <f t="shared" si="4"/>
        <v>48</v>
      </c>
      <c r="Q13" s="171" t="str">
        <f t="shared" si="5"/>
        <v/>
      </c>
      <c r="R13" s="179" t="str">
        <f t="shared" si="6"/>
        <v/>
      </c>
      <c r="S13" s="248"/>
    </row>
    <row r="14" spans="1:19" x14ac:dyDescent="0.2">
      <c r="A14" s="88" t="s">
        <v>445</v>
      </c>
      <c r="B14" s="175" t="s">
        <v>40</v>
      </c>
      <c r="C14" s="176" t="s">
        <v>41</v>
      </c>
      <c r="D14" s="168"/>
      <c r="E14" s="169"/>
      <c r="F14" s="169"/>
      <c r="G14" s="169"/>
      <c r="H14" s="177" t="str">
        <f t="shared" si="0"/>
        <v/>
      </c>
      <c r="I14" s="234">
        <v>157</v>
      </c>
      <c r="J14" s="138">
        <v>147</v>
      </c>
      <c r="K14" s="138">
        <v>33</v>
      </c>
      <c r="L14" s="178">
        <f t="shared" si="1"/>
        <v>0.22448979591836735</v>
      </c>
      <c r="M14" s="138">
        <v>5</v>
      </c>
      <c r="N14" s="178">
        <f t="shared" si="2"/>
        <v>3.2894736842105261E-2</v>
      </c>
      <c r="O14" s="171">
        <f t="shared" si="3"/>
        <v>157</v>
      </c>
      <c r="P14" s="171">
        <f t="shared" si="4"/>
        <v>147</v>
      </c>
      <c r="Q14" s="171">
        <f t="shared" si="5"/>
        <v>5</v>
      </c>
      <c r="R14" s="179">
        <f t="shared" si="6"/>
        <v>3.2894736842105261E-2</v>
      </c>
      <c r="S14" s="248"/>
    </row>
    <row r="15" spans="1:19" x14ac:dyDescent="0.2">
      <c r="A15" s="88" t="s">
        <v>445</v>
      </c>
      <c r="B15" s="175" t="s">
        <v>40</v>
      </c>
      <c r="C15" s="176" t="s">
        <v>44</v>
      </c>
      <c r="D15" s="168"/>
      <c r="E15" s="169"/>
      <c r="F15" s="169"/>
      <c r="G15" s="169"/>
      <c r="H15" s="177" t="str">
        <f t="shared" si="0"/>
        <v/>
      </c>
      <c r="I15" s="234">
        <v>236</v>
      </c>
      <c r="J15" s="138">
        <v>225</v>
      </c>
      <c r="K15" s="138">
        <v>68</v>
      </c>
      <c r="L15" s="178">
        <f t="shared" si="1"/>
        <v>0.30222222222222223</v>
      </c>
      <c r="M15" s="138">
        <v>5</v>
      </c>
      <c r="N15" s="178">
        <f t="shared" si="2"/>
        <v>2.1739130434782608E-2</v>
      </c>
      <c r="O15" s="171">
        <f t="shared" si="3"/>
        <v>236</v>
      </c>
      <c r="P15" s="171">
        <f t="shared" si="4"/>
        <v>225</v>
      </c>
      <c r="Q15" s="171">
        <f t="shared" si="5"/>
        <v>5</v>
      </c>
      <c r="R15" s="179">
        <f t="shared" si="6"/>
        <v>2.1739130434782608E-2</v>
      </c>
      <c r="S15" s="248"/>
    </row>
    <row r="16" spans="1:19" x14ac:dyDescent="0.2">
      <c r="A16" s="88" t="s">
        <v>445</v>
      </c>
      <c r="B16" s="175" t="s">
        <v>53</v>
      </c>
      <c r="C16" s="176" t="s">
        <v>54</v>
      </c>
      <c r="D16" s="168"/>
      <c r="E16" s="169"/>
      <c r="F16" s="169"/>
      <c r="G16" s="169"/>
      <c r="H16" s="177" t="str">
        <f t="shared" si="0"/>
        <v/>
      </c>
      <c r="I16" s="234">
        <v>73</v>
      </c>
      <c r="J16" s="138">
        <v>57</v>
      </c>
      <c r="K16" s="138">
        <v>10</v>
      </c>
      <c r="L16" s="178">
        <f t="shared" si="1"/>
        <v>0.17543859649122806</v>
      </c>
      <c r="M16" s="138">
        <v>16</v>
      </c>
      <c r="N16" s="178">
        <f t="shared" si="2"/>
        <v>0.21917808219178081</v>
      </c>
      <c r="O16" s="171">
        <f t="shared" si="3"/>
        <v>73</v>
      </c>
      <c r="P16" s="171">
        <f t="shared" si="4"/>
        <v>57</v>
      </c>
      <c r="Q16" s="171">
        <f t="shared" si="5"/>
        <v>16</v>
      </c>
      <c r="R16" s="179">
        <f t="shared" si="6"/>
        <v>0.21917808219178081</v>
      </c>
      <c r="S16" s="248"/>
    </row>
    <row r="17" spans="1:19" x14ac:dyDescent="0.2">
      <c r="A17" s="88" t="s">
        <v>445</v>
      </c>
      <c r="B17" s="175" t="s">
        <v>55</v>
      </c>
      <c r="C17" s="176" t="s">
        <v>56</v>
      </c>
      <c r="D17" s="168"/>
      <c r="E17" s="169"/>
      <c r="F17" s="169"/>
      <c r="G17" s="169"/>
      <c r="H17" s="177" t="str">
        <f t="shared" si="0"/>
        <v/>
      </c>
      <c r="I17" s="234">
        <v>59</v>
      </c>
      <c r="J17" s="138">
        <v>50</v>
      </c>
      <c r="K17" s="138">
        <v>15</v>
      </c>
      <c r="L17" s="178">
        <f t="shared" si="1"/>
        <v>0.3</v>
      </c>
      <c r="M17" s="138">
        <v>2</v>
      </c>
      <c r="N17" s="178">
        <f t="shared" si="2"/>
        <v>3.8461538461538464E-2</v>
      </c>
      <c r="O17" s="171">
        <f t="shared" si="3"/>
        <v>59</v>
      </c>
      <c r="P17" s="171">
        <f t="shared" si="4"/>
        <v>50</v>
      </c>
      <c r="Q17" s="171">
        <f t="shared" si="5"/>
        <v>2</v>
      </c>
      <c r="R17" s="179">
        <f t="shared" si="6"/>
        <v>3.8461538461538464E-2</v>
      </c>
      <c r="S17" s="248"/>
    </row>
    <row r="18" spans="1:19" x14ac:dyDescent="0.2">
      <c r="A18" s="88" t="s">
        <v>445</v>
      </c>
      <c r="B18" s="175" t="s">
        <v>57</v>
      </c>
      <c r="C18" s="176" t="s">
        <v>58</v>
      </c>
      <c r="D18" s="168"/>
      <c r="E18" s="169"/>
      <c r="F18" s="169"/>
      <c r="G18" s="169"/>
      <c r="H18" s="177" t="str">
        <f t="shared" si="0"/>
        <v/>
      </c>
      <c r="I18" s="234">
        <v>6</v>
      </c>
      <c r="J18" s="138">
        <v>3</v>
      </c>
      <c r="K18" s="138"/>
      <c r="L18" s="178">
        <f t="shared" si="1"/>
        <v>0</v>
      </c>
      <c r="M18" s="138"/>
      <c r="N18" s="178">
        <f t="shared" si="2"/>
        <v>0</v>
      </c>
      <c r="O18" s="171">
        <f t="shared" si="3"/>
        <v>6</v>
      </c>
      <c r="P18" s="171">
        <f t="shared" si="4"/>
        <v>3</v>
      </c>
      <c r="Q18" s="171" t="str">
        <f t="shared" si="5"/>
        <v/>
      </c>
      <c r="R18" s="179" t="str">
        <f t="shared" si="6"/>
        <v/>
      </c>
      <c r="S18" s="248"/>
    </row>
    <row r="19" spans="1:19" x14ac:dyDescent="0.2">
      <c r="A19" s="88" t="s">
        <v>445</v>
      </c>
      <c r="B19" s="175" t="s">
        <v>63</v>
      </c>
      <c r="C19" s="176" t="s">
        <v>64</v>
      </c>
      <c r="D19" s="168"/>
      <c r="E19" s="169"/>
      <c r="F19" s="169"/>
      <c r="G19" s="169"/>
      <c r="H19" s="177" t="str">
        <f t="shared" si="0"/>
        <v/>
      </c>
      <c r="I19" s="234">
        <v>1210</v>
      </c>
      <c r="J19" s="138">
        <v>1069</v>
      </c>
      <c r="K19" s="138">
        <v>172</v>
      </c>
      <c r="L19" s="178">
        <f t="shared" si="1"/>
        <v>0.16089803554724041</v>
      </c>
      <c r="M19" s="138">
        <v>139</v>
      </c>
      <c r="N19" s="178">
        <f t="shared" si="2"/>
        <v>0.11506622516556292</v>
      </c>
      <c r="O19" s="171">
        <f t="shared" si="3"/>
        <v>1210</v>
      </c>
      <c r="P19" s="171">
        <f t="shared" si="4"/>
        <v>1069</v>
      </c>
      <c r="Q19" s="171">
        <f t="shared" si="5"/>
        <v>139</v>
      </c>
      <c r="R19" s="179">
        <f t="shared" si="6"/>
        <v>0.11506622516556292</v>
      </c>
      <c r="S19" s="248"/>
    </row>
    <row r="20" spans="1:19" x14ac:dyDescent="0.2">
      <c r="A20" s="88" t="s">
        <v>445</v>
      </c>
      <c r="B20" s="175" t="s">
        <v>69</v>
      </c>
      <c r="C20" s="176" t="s">
        <v>70</v>
      </c>
      <c r="D20" s="168"/>
      <c r="E20" s="169"/>
      <c r="F20" s="169"/>
      <c r="G20" s="169"/>
      <c r="H20" s="177" t="str">
        <f t="shared" si="0"/>
        <v/>
      </c>
      <c r="I20" s="234">
        <v>4</v>
      </c>
      <c r="J20" s="138">
        <v>1</v>
      </c>
      <c r="K20" s="138">
        <v>1</v>
      </c>
      <c r="L20" s="178">
        <f t="shared" si="1"/>
        <v>1</v>
      </c>
      <c r="M20" s="138">
        <v>2</v>
      </c>
      <c r="N20" s="178">
        <f t="shared" si="2"/>
        <v>0.66666666666666663</v>
      </c>
      <c r="O20" s="171">
        <f t="shared" si="3"/>
        <v>4</v>
      </c>
      <c r="P20" s="171">
        <f t="shared" si="4"/>
        <v>1</v>
      </c>
      <c r="Q20" s="171">
        <f t="shared" si="5"/>
        <v>2</v>
      </c>
      <c r="R20" s="179">
        <f t="shared" si="6"/>
        <v>0.66666666666666663</v>
      </c>
      <c r="S20" s="248"/>
    </row>
    <row r="21" spans="1:19" ht="57" x14ac:dyDescent="0.2">
      <c r="A21" s="88" t="s">
        <v>445</v>
      </c>
      <c r="B21" s="175" t="s">
        <v>566</v>
      </c>
      <c r="C21" s="176" t="s">
        <v>401</v>
      </c>
      <c r="D21" s="168"/>
      <c r="E21" s="169"/>
      <c r="F21" s="169"/>
      <c r="G21" s="169"/>
      <c r="H21" s="177" t="str">
        <f t="shared" si="0"/>
        <v/>
      </c>
      <c r="I21" s="234">
        <v>35</v>
      </c>
      <c r="J21" s="138">
        <v>32</v>
      </c>
      <c r="K21" s="138">
        <v>21</v>
      </c>
      <c r="L21" s="178">
        <f t="shared" si="1"/>
        <v>0.65625</v>
      </c>
      <c r="M21" s="138">
        <v>1</v>
      </c>
      <c r="N21" s="178">
        <f t="shared" si="2"/>
        <v>3.0303030303030304E-2</v>
      </c>
      <c r="O21" s="171">
        <f t="shared" si="3"/>
        <v>35</v>
      </c>
      <c r="P21" s="171">
        <f t="shared" si="4"/>
        <v>32</v>
      </c>
      <c r="Q21" s="171">
        <f t="shared" si="5"/>
        <v>1</v>
      </c>
      <c r="R21" s="179">
        <f t="shared" si="6"/>
        <v>3.0303030303030304E-2</v>
      </c>
      <c r="S21" s="248"/>
    </row>
    <row r="22" spans="1:19" ht="57" x14ac:dyDescent="0.2">
      <c r="A22" s="88" t="s">
        <v>445</v>
      </c>
      <c r="B22" s="175" t="s">
        <v>566</v>
      </c>
      <c r="C22" s="176" t="s">
        <v>71</v>
      </c>
      <c r="D22" s="168"/>
      <c r="E22" s="169"/>
      <c r="F22" s="169"/>
      <c r="G22" s="169"/>
      <c r="H22" s="177" t="str">
        <f t="shared" si="0"/>
        <v/>
      </c>
      <c r="I22" s="234">
        <v>572</v>
      </c>
      <c r="J22" s="138">
        <v>520</v>
      </c>
      <c r="K22" s="138">
        <v>419</v>
      </c>
      <c r="L22" s="178">
        <f t="shared" si="1"/>
        <v>0.80576923076923079</v>
      </c>
      <c r="M22" s="138">
        <v>32</v>
      </c>
      <c r="N22" s="178">
        <f t="shared" si="2"/>
        <v>5.7971014492753624E-2</v>
      </c>
      <c r="O22" s="171">
        <f t="shared" si="3"/>
        <v>572</v>
      </c>
      <c r="P22" s="171">
        <f t="shared" si="4"/>
        <v>520</v>
      </c>
      <c r="Q22" s="171">
        <f t="shared" si="5"/>
        <v>32</v>
      </c>
      <c r="R22" s="179">
        <f t="shared" si="6"/>
        <v>5.7971014492753624E-2</v>
      </c>
      <c r="S22" s="248"/>
    </row>
    <row r="23" spans="1:19" x14ac:dyDescent="0.2">
      <c r="A23" s="88" t="s">
        <v>445</v>
      </c>
      <c r="B23" s="175" t="s">
        <v>72</v>
      </c>
      <c r="C23" s="176" t="s">
        <v>244</v>
      </c>
      <c r="D23" s="168"/>
      <c r="E23" s="169"/>
      <c r="F23" s="169"/>
      <c r="G23" s="169"/>
      <c r="H23" s="177" t="str">
        <f t="shared" si="0"/>
        <v/>
      </c>
      <c r="I23" s="234">
        <v>33</v>
      </c>
      <c r="J23" s="138">
        <v>31</v>
      </c>
      <c r="K23" s="138">
        <v>25</v>
      </c>
      <c r="L23" s="178">
        <f t="shared" si="1"/>
        <v>0.80645161290322576</v>
      </c>
      <c r="M23" s="138">
        <v>1</v>
      </c>
      <c r="N23" s="178">
        <f t="shared" si="2"/>
        <v>3.125E-2</v>
      </c>
      <c r="O23" s="171">
        <f t="shared" si="3"/>
        <v>33</v>
      </c>
      <c r="P23" s="171">
        <f t="shared" si="4"/>
        <v>31</v>
      </c>
      <c r="Q23" s="171">
        <f t="shared" si="5"/>
        <v>1</v>
      </c>
      <c r="R23" s="179">
        <f t="shared" si="6"/>
        <v>3.125E-2</v>
      </c>
      <c r="S23" s="248"/>
    </row>
    <row r="24" spans="1:19" x14ac:dyDescent="0.2">
      <c r="A24" s="88" t="s">
        <v>445</v>
      </c>
      <c r="B24" s="175" t="s">
        <v>74</v>
      </c>
      <c r="C24" s="176" t="s">
        <v>75</v>
      </c>
      <c r="D24" s="168"/>
      <c r="E24" s="169"/>
      <c r="F24" s="169"/>
      <c r="G24" s="169"/>
      <c r="H24" s="177" t="str">
        <f t="shared" si="0"/>
        <v/>
      </c>
      <c r="I24" s="234">
        <v>794</v>
      </c>
      <c r="J24" s="138">
        <v>764</v>
      </c>
      <c r="K24" s="138">
        <v>254</v>
      </c>
      <c r="L24" s="178">
        <f t="shared" si="1"/>
        <v>0.33246073298429318</v>
      </c>
      <c r="M24" s="138">
        <v>11</v>
      </c>
      <c r="N24" s="178">
        <f t="shared" si="2"/>
        <v>1.4193548387096775E-2</v>
      </c>
      <c r="O24" s="171">
        <f t="shared" si="3"/>
        <v>794</v>
      </c>
      <c r="P24" s="171">
        <f t="shared" si="4"/>
        <v>764</v>
      </c>
      <c r="Q24" s="171">
        <f t="shared" si="5"/>
        <v>11</v>
      </c>
      <c r="R24" s="179">
        <f t="shared" si="6"/>
        <v>1.4193548387096775E-2</v>
      </c>
      <c r="S24" s="248"/>
    </row>
    <row r="25" spans="1:19" ht="29" x14ac:dyDescent="0.2">
      <c r="A25" s="88" t="s">
        <v>445</v>
      </c>
      <c r="B25" s="175" t="s">
        <v>76</v>
      </c>
      <c r="C25" s="176" t="s">
        <v>275</v>
      </c>
      <c r="D25" s="168"/>
      <c r="E25" s="169"/>
      <c r="F25" s="169"/>
      <c r="G25" s="169"/>
      <c r="H25" s="177" t="str">
        <f t="shared" si="0"/>
        <v/>
      </c>
      <c r="I25" s="234">
        <v>18</v>
      </c>
      <c r="J25" s="138">
        <v>16</v>
      </c>
      <c r="K25" s="138">
        <v>15</v>
      </c>
      <c r="L25" s="178">
        <f t="shared" si="1"/>
        <v>0.9375</v>
      </c>
      <c r="M25" s="138"/>
      <c r="N25" s="178">
        <f t="shared" si="2"/>
        <v>0</v>
      </c>
      <c r="O25" s="171">
        <f t="shared" si="3"/>
        <v>18</v>
      </c>
      <c r="P25" s="171">
        <f t="shared" si="4"/>
        <v>16</v>
      </c>
      <c r="Q25" s="171" t="str">
        <f t="shared" si="5"/>
        <v/>
      </c>
      <c r="R25" s="179" t="str">
        <f t="shared" si="6"/>
        <v/>
      </c>
      <c r="S25" s="248"/>
    </row>
    <row r="26" spans="1:19" x14ac:dyDescent="0.2">
      <c r="A26" s="88" t="s">
        <v>445</v>
      </c>
      <c r="B26" s="175" t="s">
        <v>81</v>
      </c>
      <c r="C26" s="176" t="s">
        <v>82</v>
      </c>
      <c r="D26" s="168"/>
      <c r="E26" s="169"/>
      <c r="F26" s="169"/>
      <c r="G26" s="169"/>
      <c r="H26" s="177" t="str">
        <f t="shared" si="0"/>
        <v/>
      </c>
      <c r="I26" s="234">
        <v>153</v>
      </c>
      <c r="J26" s="138">
        <v>147</v>
      </c>
      <c r="K26" s="138">
        <v>103</v>
      </c>
      <c r="L26" s="178">
        <f t="shared" si="1"/>
        <v>0.70068027210884354</v>
      </c>
      <c r="M26" s="138"/>
      <c r="N26" s="178">
        <f t="shared" si="2"/>
        <v>0</v>
      </c>
      <c r="O26" s="171">
        <f t="shared" si="3"/>
        <v>153</v>
      </c>
      <c r="P26" s="171">
        <f t="shared" si="4"/>
        <v>147</v>
      </c>
      <c r="Q26" s="171" t="str">
        <f t="shared" si="5"/>
        <v/>
      </c>
      <c r="R26" s="179" t="str">
        <f t="shared" si="6"/>
        <v/>
      </c>
      <c r="S26" s="248"/>
    </row>
    <row r="27" spans="1:19" x14ac:dyDescent="0.2">
      <c r="A27" s="88" t="s">
        <v>445</v>
      </c>
      <c r="B27" s="175" t="s">
        <v>81</v>
      </c>
      <c r="C27" s="176" t="s">
        <v>440</v>
      </c>
      <c r="D27" s="168"/>
      <c r="E27" s="169"/>
      <c r="F27" s="169"/>
      <c r="G27" s="169"/>
      <c r="H27" s="177" t="str">
        <f t="shared" si="0"/>
        <v/>
      </c>
      <c r="I27" s="234">
        <v>137</v>
      </c>
      <c r="J27" s="138">
        <v>126</v>
      </c>
      <c r="K27" s="138">
        <v>98</v>
      </c>
      <c r="L27" s="178">
        <f t="shared" si="1"/>
        <v>0.77777777777777779</v>
      </c>
      <c r="M27" s="138">
        <v>2</v>
      </c>
      <c r="N27" s="178">
        <f t="shared" si="2"/>
        <v>1.5625E-2</v>
      </c>
      <c r="O27" s="171">
        <f t="shared" si="3"/>
        <v>137</v>
      </c>
      <c r="P27" s="171">
        <f t="shared" si="4"/>
        <v>126</v>
      </c>
      <c r="Q27" s="171">
        <f t="shared" si="5"/>
        <v>2</v>
      </c>
      <c r="R27" s="179">
        <f t="shared" si="6"/>
        <v>1.5625E-2</v>
      </c>
      <c r="S27" s="248"/>
    </row>
    <row r="28" spans="1:19" x14ac:dyDescent="0.2">
      <c r="A28" s="88" t="s">
        <v>445</v>
      </c>
      <c r="B28" s="175" t="s">
        <v>88</v>
      </c>
      <c r="C28" s="176" t="s">
        <v>89</v>
      </c>
      <c r="D28" s="168"/>
      <c r="E28" s="169"/>
      <c r="F28" s="169"/>
      <c r="G28" s="169"/>
      <c r="H28" s="177" t="str">
        <f t="shared" si="0"/>
        <v/>
      </c>
      <c r="I28" s="234">
        <v>25</v>
      </c>
      <c r="J28" s="138">
        <v>22</v>
      </c>
      <c r="K28" s="138">
        <v>9</v>
      </c>
      <c r="L28" s="178">
        <f t="shared" si="1"/>
        <v>0.40909090909090912</v>
      </c>
      <c r="M28" s="138"/>
      <c r="N28" s="178">
        <f t="shared" si="2"/>
        <v>0</v>
      </c>
      <c r="O28" s="171">
        <f t="shared" si="3"/>
        <v>25</v>
      </c>
      <c r="P28" s="171">
        <f t="shared" si="4"/>
        <v>22</v>
      </c>
      <c r="Q28" s="171" t="str">
        <f t="shared" si="5"/>
        <v/>
      </c>
      <c r="R28" s="179" t="str">
        <f t="shared" si="6"/>
        <v/>
      </c>
      <c r="S28" s="248"/>
    </row>
    <row r="29" spans="1:19" x14ac:dyDescent="0.2">
      <c r="A29" s="88" t="s">
        <v>445</v>
      </c>
      <c r="B29" s="175" t="s">
        <v>90</v>
      </c>
      <c r="C29" s="176" t="s">
        <v>91</v>
      </c>
      <c r="D29" s="168"/>
      <c r="E29" s="169"/>
      <c r="F29" s="169"/>
      <c r="G29" s="169"/>
      <c r="H29" s="177" t="str">
        <f t="shared" si="0"/>
        <v/>
      </c>
      <c r="I29" s="234">
        <v>1699</v>
      </c>
      <c r="J29" s="138">
        <v>1161</v>
      </c>
      <c r="K29" s="138">
        <v>203</v>
      </c>
      <c r="L29" s="178">
        <f t="shared" si="1"/>
        <v>0.17484926787252369</v>
      </c>
      <c r="M29" s="138">
        <v>486</v>
      </c>
      <c r="N29" s="178">
        <f t="shared" si="2"/>
        <v>0.29508196721311475</v>
      </c>
      <c r="O29" s="171">
        <f t="shared" si="3"/>
        <v>1699</v>
      </c>
      <c r="P29" s="171">
        <f t="shared" si="4"/>
        <v>1161</v>
      </c>
      <c r="Q29" s="171">
        <f t="shared" si="5"/>
        <v>486</v>
      </c>
      <c r="R29" s="179">
        <f t="shared" si="6"/>
        <v>0.29508196721311475</v>
      </c>
      <c r="S29" s="248"/>
    </row>
    <row r="30" spans="1:19" x14ac:dyDescent="0.2">
      <c r="A30" s="88" t="s">
        <v>445</v>
      </c>
      <c r="B30" s="175" t="s">
        <v>96</v>
      </c>
      <c r="C30" s="176" t="s">
        <v>97</v>
      </c>
      <c r="D30" s="168"/>
      <c r="E30" s="169"/>
      <c r="F30" s="169"/>
      <c r="G30" s="169"/>
      <c r="H30" s="177" t="str">
        <f t="shared" si="0"/>
        <v/>
      </c>
      <c r="I30" s="234">
        <v>103</v>
      </c>
      <c r="J30" s="138">
        <v>93</v>
      </c>
      <c r="K30" s="138">
        <v>23</v>
      </c>
      <c r="L30" s="178">
        <f t="shared" si="1"/>
        <v>0.24731182795698925</v>
      </c>
      <c r="M30" s="138">
        <v>3</v>
      </c>
      <c r="N30" s="178">
        <f t="shared" si="2"/>
        <v>3.125E-2</v>
      </c>
      <c r="O30" s="171">
        <f t="shared" si="3"/>
        <v>103</v>
      </c>
      <c r="P30" s="171">
        <f t="shared" si="4"/>
        <v>93</v>
      </c>
      <c r="Q30" s="171">
        <f t="shared" si="5"/>
        <v>3</v>
      </c>
      <c r="R30" s="179">
        <f t="shared" si="6"/>
        <v>3.125E-2</v>
      </c>
      <c r="S30" s="248"/>
    </row>
    <row r="31" spans="1:19" x14ac:dyDescent="0.2">
      <c r="A31" s="88" t="s">
        <v>445</v>
      </c>
      <c r="B31" s="175" t="s">
        <v>532</v>
      </c>
      <c r="C31" s="176" t="s">
        <v>98</v>
      </c>
      <c r="D31" s="168"/>
      <c r="E31" s="169"/>
      <c r="F31" s="169"/>
      <c r="G31" s="169"/>
      <c r="H31" s="177" t="str">
        <f t="shared" si="0"/>
        <v/>
      </c>
      <c r="I31" s="234">
        <v>6852</v>
      </c>
      <c r="J31" s="138">
        <v>6394</v>
      </c>
      <c r="K31" s="138">
        <v>1699</v>
      </c>
      <c r="L31" s="178">
        <f t="shared" si="1"/>
        <v>0.26571786049421331</v>
      </c>
      <c r="M31" s="138">
        <v>373</v>
      </c>
      <c r="N31" s="178">
        <f t="shared" si="2"/>
        <v>5.5120437416876014E-2</v>
      </c>
      <c r="O31" s="171">
        <f t="shared" si="3"/>
        <v>6852</v>
      </c>
      <c r="P31" s="171">
        <f t="shared" si="4"/>
        <v>6394</v>
      </c>
      <c r="Q31" s="171">
        <f t="shared" si="5"/>
        <v>373</v>
      </c>
      <c r="R31" s="179">
        <f t="shared" si="6"/>
        <v>5.5120437416876014E-2</v>
      </c>
      <c r="S31" s="248"/>
    </row>
    <row r="32" spans="1:19" x14ac:dyDescent="0.2">
      <c r="A32" s="88" t="s">
        <v>445</v>
      </c>
      <c r="B32" s="175" t="s">
        <v>101</v>
      </c>
      <c r="C32" s="176" t="s">
        <v>102</v>
      </c>
      <c r="D32" s="168"/>
      <c r="E32" s="169"/>
      <c r="F32" s="169"/>
      <c r="G32" s="169"/>
      <c r="H32" s="177" t="str">
        <f t="shared" si="0"/>
        <v/>
      </c>
      <c r="I32" s="234">
        <v>82</v>
      </c>
      <c r="J32" s="138">
        <v>64</v>
      </c>
      <c r="K32" s="138">
        <v>3</v>
      </c>
      <c r="L32" s="178">
        <f t="shared" si="1"/>
        <v>4.6875E-2</v>
      </c>
      <c r="M32" s="138">
        <v>10</v>
      </c>
      <c r="N32" s="178">
        <f t="shared" si="2"/>
        <v>0.13513513513513514</v>
      </c>
      <c r="O32" s="171">
        <f t="shared" si="3"/>
        <v>82</v>
      </c>
      <c r="P32" s="171">
        <f t="shared" si="4"/>
        <v>64</v>
      </c>
      <c r="Q32" s="171">
        <f t="shared" si="5"/>
        <v>10</v>
      </c>
      <c r="R32" s="179">
        <f t="shared" si="6"/>
        <v>0.13513513513513514</v>
      </c>
      <c r="S32" s="248"/>
    </row>
    <row r="33" spans="1:19" x14ac:dyDescent="0.2">
      <c r="A33" s="88" t="s">
        <v>445</v>
      </c>
      <c r="B33" s="175" t="s">
        <v>103</v>
      </c>
      <c r="C33" s="176" t="s">
        <v>104</v>
      </c>
      <c r="D33" s="168"/>
      <c r="E33" s="169"/>
      <c r="F33" s="169"/>
      <c r="G33" s="169"/>
      <c r="H33" s="177" t="str">
        <f t="shared" si="0"/>
        <v/>
      </c>
      <c r="I33" s="234">
        <v>176</v>
      </c>
      <c r="J33" s="138">
        <v>144</v>
      </c>
      <c r="K33" s="138">
        <v>9</v>
      </c>
      <c r="L33" s="178">
        <f t="shared" si="1"/>
        <v>6.25E-2</v>
      </c>
      <c r="M33" s="138">
        <v>1</v>
      </c>
      <c r="N33" s="178">
        <f t="shared" si="2"/>
        <v>6.8965517241379309E-3</v>
      </c>
      <c r="O33" s="171">
        <f t="shared" si="3"/>
        <v>176</v>
      </c>
      <c r="P33" s="171">
        <f t="shared" si="4"/>
        <v>144</v>
      </c>
      <c r="Q33" s="171">
        <f t="shared" si="5"/>
        <v>1</v>
      </c>
      <c r="R33" s="179">
        <f t="shared" si="6"/>
        <v>6.8965517241379309E-3</v>
      </c>
      <c r="S33" s="248"/>
    </row>
    <row r="34" spans="1:19" x14ac:dyDescent="0.2">
      <c r="A34" s="88" t="s">
        <v>445</v>
      </c>
      <c r="B34" s="175" t="s">
        <v>105</v>
      </c>
      <c r="C34" s="176" t="s">
        <v>106</v>
      </c>
      <c r="D34" s="168"/>
      <c r="E34" s="169"/>
      <c r="F34" s="169"/>
      <c r="G34" s="169"/>
      <c r="H34" s="177" t="str">
        <f t="shared" si="0"/>
        <v/>
      </c>
      <c r="I34" s="234">
        <v>2</v>
      </c>
      <c r="J34" s="138">
        <v>2</v>
      </c>
      <c r="K34" s="138"/>
      <c r="L34" s="178">
        <f t="shared" si="1"/>
        <v>0</v>
      </c>
      <c r="M34" s="138"/>
      <c r="N34" s="178">
        <f t="shared" si="2"/>
        <v>0</v>
      </c>
      <c r="O34" s="171">
        <f t="shared" si="3"/>
        <v>2</v>
      </c>
      <c r="P34" s="171">
        <f t="shared" si="4"/>
        <v>2</v>
      </c>
      <c r="Q34" s="171" t="str">
        <f t="shared" si="5"/>
        <v/>
      </c>
      <c r="R34" s="179" t="str">
        <f t="shared" si="6"/>
        <v/>
      </c>
      <c r="S34" s="248"/>
    </row>
    <row r="35" spans="1:19" x14ac:dyDescent="0.2">
      <c r="A35" s="88" t="s">
        <v>445</v>
      </c>
      <c r="B35" s="175" t="s">
        <v>105</v>
      </c>
      <c r="C35" s="176" t="s">
        <v>284</v>
      </c>
      <c r="D35" s="168"/>
      <c r="E35" s="169"/>
      <c r="F35" s="169"/>
      <c r="G35" s="169"/>
      <c r="H35" s="177" t="str">
        <f t="shared" si="0"/>
        <v/>
      </c>
      <c r="I35" s="234">
        <v>4</v>
      </c>
      <c r="J35" s="138">
        <v>3</v>
      </c>
      <c r="K35" s="138">
        <v>1</v>
      </c>
      <c r="L35" s="178">
        <f t="shared" si="1"/>
        <v>0.33333333333333331</v>
      </c>
      <c r="M35" s="138"/>
      <c r="N35" s="178">
        <f t="shared" si="2"/>
        <v>0</v>
      </c>
      <c r="O35" s="171">
        <f t="shared" si="3"/>
        <v>4</v>
      </c>
      <c r="P35" s="171">
        <f t="shared" si="4"/>
        <v>3</v>
      </c>
      <c r="Q35" s="171" t="str">
        <f t="shared" si="5"/>
        <v/>
      </c>
      <c r="R35" s="179" t="str">
        <f t="shared" si="6"/>
        <v/>
      </c>
      <c r="S35" s="248"/>
    </row>
    <row r="36" spans="1:19" x14ac:dyDescent="0.2">
      <c r="A36" s="88" t="s">
        <v>445</v>
      </c>
      <c r="B36" s="175" t="s">
        <v>108</v>
      </c>
      <c r="C36" s="176" t="s">
        <v>109</v>
      </c>
      <c r="D36" s="168"/>
      <c r="E36" s="169"/>
      <c r="F36" s="169"/>
      <c r="G36" s="169"/>
      <c r="H36" s="177" t="str">
        <f t="shared" si="0"/>
        <v/>
      </c>
      <c r="I36" s="234">
        <v>14</v>
      </c>
      <c r="J36" s="138">
        <v>13</v>
      </c>
      <c r="K36" s="138">
        <v>5</v>
      </c>
      <c r="L36" s="178">
        <f t="shared" si="1"/>
        <v>0.38461538461538464</v>
      </c>
      <c r="M36" s="138"/>
      <c r="N36" s="178">
        <f t="shared" si="2"/>
        <v>0</v>
      </c>
      <c r="O36" s="171">
        <f t="shared" si="3"/>
        <v>14</v>
      </c>
      <c r="P36" s="171">
        <f t="shared" si="4"/>
        <v>13</v>
      </c>
      <c r="Q36" s="171" t="str">
        <f t="shared" si="5"/>
        <v/>
      </c>
      <c r="R36" s="179" t="str">
        <f t="shared" si="6"/>
        <v/>
      </c>
      <c r="S36" s="248"/>
    </row>
    <row r="37" spans="1:19" x14ac:dyDescent="0.2">
      <c r="A37" s="88" t="s">
        <v>445</v>
      </c>
      <c r="B37" s="175" t="s">
        <v>110</v>
      </c>
      <c r="C37" s="176" t="s">
        <v>111</v>
      </c>
      <c r="D37" s="168"/>
      <c r="E37" s="169"/>
      <c r="F37" s="169"/>
      <c r="G37" s="169"/>
      <c r="H37" s="177" t="str">
        <f t="shared" si="0"/>
        <v/>
      </c>
      <c r="I37" s="234">
        <v>604</v>
      </c>
      <c r="J37" s="138">
        <v>472</v>
      </c>
      <c r="K37" s="138">
        <v>238</v>
      </c>
      <c r="L37" s="178">
        <f t="shared" si="1"/>
        <v>0.50423728813559321</v>
      </c>
      <c r="M37" s="138">
        <v>86</v>
      </c>
      <c r="N37" s="178">
        <f t="shared" si="2"/>
        <v>0.15412186379928317</v>
      </c>
      <c r="O37" s="171">
        <f t="shared" si="3"/>
        <v>604</v>
      </c>
      <c r="P37" s="171">
        <f t="shared" si="4"/>
        <v>472</v>
      </c>
      <c r="Q37" s="171">
        <f t="shared" si="5"/>
        <v>86</v>
      </c>
      <c r="R37" s="179">
        <f t="shared" si="6"/>
        <v>0.15412186379928317</v>
      </c>
      <c r="S37" s="248"/>
    </row>
    <row r="38" spans="1:19" x14ac:dyDescent="0.2">
      <c r="A38" s="88" t="s">
        <v>445</v>
      </c>
      <c r="B38" s="175" t="s">
        <v>112</v>
      </c>
      <c r="C38" s="176" t="s">
        <v>549</v>
      </c>
      <c r="D38" s="168"/>
      <c r="E38" s="169"/>
      <c r="F38" s="169"/>
      <c r="G38" s="169"/>
      <c r="H38" s="177" t="str">
        <f t="shared" si="0"/>
        <v/>
      </c>
      <c r="I38" s="234">
        <v>4065</v>
      </c>
      <c r="J38" s="138">
        <v>3851</v>
      </c>
      <c r="K38" s="138">
        <v>2030</v>
      </c>
      <c r="L38" s="178">
        <f t="shared" si="1"/>
        <v>0.52713580888081013</v>
      </c>
      <c r="M38" s="138">
        <v>65</v>
      </c>
      <c r="N38" s="178">
        <f t="shared" si="2"/>
        <v>1.6598569969356484E-2</v>
      </c>
      <c r="O38" s="171">
        <f t="shared" si="3"/>
        <v>4065</v>
      </c>
      <c r="P38" s="171">
        <f t="shared" si="4"/>
        <v>3851</v>
      </c>
      <c r="Q38" s="171">
        <f t="shared" si="5"/>
        <v>65</v>
      </c>
      <c r="R38" s="179">
        <f t="shared" si="6"/>
        <v>1.6598569969356484E-2</v>
      </c>
      <c r="S38" s="248"/>
    </row>
    <row r="39" spans="1:19" x14ac:dyDescent="0.2">
      <c r="A39" s="88" t="s">
        <v>445</v>
      </c>
      <c r="B39" s="175" t="s">
        <v>117</v>
      </c>
      <c r="C39" s="176" t="s">
        <v>118</v>
      </c>
      <c r="D39" s="168"/>
      <c r="E39" s="169"/>
      <c r="F39" s="169"/>
      <c r="G39" s="169"/>
      <c r="H39" s="177" t="str">
        <f t="shared" si="0"/>
        <v/>
      </c>
      <c r="I39" s="234">
        <v>7899</v>
      </c>
      <c r="J39" s="138">
        <v>7727</v>
      </c>
      <c r="K39" s="138">
        <v>6430</v>
      </c>
      <c r="L39" s="178">
        <f t="shared" si="1"/>
        <v>0.83214701695353954</v>
      </c>
      <c r="M39" s="138">
        <v>138</v>
      </c>
      <c r="N39" s="178">
        <f t="shared" si="2"/>
        <v>1.7546090273362999E-2</v>
      </c>
      <c r="O39" s="171">
        <f t="shared" si="3"/>
        <v>7899</v>
      </c>
      <c r="P39" s="171">
        <f t="shared" si="4"/>
        <v>7727</v>
      </c>
      <c r="Q39" s="171">
        <f t="shared" si="5"/>
        <v>138</v>
      </c>
      <c r="R39" s="179">
        <f t="shared" si="6"/>
        <v>1.7546090273362999E-2</v>
      </c>
      <c r="S39" s="248"/>
    </row>
    <row r="40" spans="1:19" x14ac:dyDescent="0.2">
      <c r="A40" s="88" t="s">
        <v>445</v>
      </c>
      <c r="B40" s="175" t="s">
        <v>119</v>
      </c>
      <c r="C40" s="176" t="s">
        <v>119</v>
      </c>
      <c r="D40" s="168"/>
      <c r="E40" s="169"/>
      <c r="F40" s="169"/>
      <c r="G40" s="169"/>
      <c r="H40" s="177" t="str">
        <f t="shared" si="0"/>
        <v/>
      </c>
      <c r="I40" s="234">
        <v>1031</v>
      </c>
      <c r="J40" s="138">
        <v>981</v>
      </c>
      <c r="K40" s="138">
        <v>663</v>
      </c>
      <c r="L40" s="178">
        <f t="shared" si="1"/>
        <v>0.67584097859327219</v>
      </c>
      <c r="M40" s="138">
        <v>38</v>
      </c>
      <c r="N40" s="178">
        <f t="shared" si="2"/>
        <v>3.7291462217860651E-2</v>
      </c>
      <c r="O40" s="171">
        <f t="shared" si="3"/>
        <v>1031</v>
      </c>
      <c r="P40" s="171">
        <f t="shared" si="4"/>
        <v>981</v>
      </c>
      <c r="Q40" s="171">
        <f t="shared" si="5"/>
        <v>38</v>
      </c>
      <c r="R40" s="179">
        <f t="shared" si="6"/>
        <v>3.7291462217860651E-2</v>
      </c>
      <c r="S40" s="248"/>
    </row>
    <row r="41" spans="1:19" x14ac:dyDescent="0.2">
      <c r="A41" s="88" t="s">
        <v>445</v>
      </c>
      <c r="B41" s="175" t="s">
        <v>120</v>
      </c>
      <c r="C41" s="176" t="s">
        <v>121</v>
      </c>
      <c r="D41" s="168"/>
      <c r="E41" s="169"/>
      <c r="F41" s="169"/>
      <c r="G41" s="169"/>
      <c r="H41" s="177" t="str">
        <f t="shared" si="0"/>
        <v/>
      </c>
      <c r="I41" s="234">
        <v>745</v>
      </c>
      <c r="J41" s="138">
        <v>460</v>
      </c>
      <c r="K41" s="138">
        <v>144</v>
      </c>
      <c r="L41" s="178">
        <f t="shared" si="1"/>
        <v>0.31304347826086959</v>
      </c>
      <c r="M41" s="138">
        <v>253</v>
      </c>
      <c r="N41" s="178">
        <f t="shared" si="2"/>
        <v>0.35483870967741937</v>
      </c>
      <c r="O41" s="171">
        <f t="shared" si="3"/>
        <v>745</v>
      </c>
      <c r="P41" s="171">
        <f t="shared" si="4"/>
        <v>460</v>
      </c>
      <c r="Q41" s="171">
        <f t="shared" si="5"/>
        <v>253</v>
      </c>
      <c r="R41" s="179">
        <f t="shared" si="6"/>
        <v>0.35483870967741937</v>
      </c>
      <c r="S41" s="248"/>
    </row>
    <row r="42" spans="1:19" x14ac:dyDescent="0.2">
      <c r="A42" s="88" t="s">
        <v>445</v>
      </c>
      <c r="B42" s="175" t="s">
        <v>128</v>
      </c>
      <c r="C42" s="176" t="s">
        <v>129</v>
      </c>
      <c r="D42" s="168"/>
      <c r="E42" s="169"/>
      <c r="F42" s="169"/>
      <c r="G42" s="169"/>
      <c r="H42" s="177" t="str">
        <f t="shared" si="0"/>
        <v/>
      </c>
      <c r="I42" s="234">
        <v>2</v>
      </c>
      <c r="J42" s="138">
        <v>2</v>
      </c>
      <c r="K42" s="138">
        <v>1</v>
      </c>
      <c r="L42" s="178">
        <f t="shared" si="1"/>
        <v>0.5</v>
      </c>
      <c r="M42" s="138"/>
      <c r="N42" s="178">
        <f t="shared" si="2"/>
        <v>0</v>
      </c>
      <c r="O42" s="171">
        <f t="shared" si="3"/>
        <v>2</v>
      </c>
      <c r="P42" s="171">
        <f t="shared" si="4"/>
        <v>2</v>
      </c>
      <c r="Q42" s="171" t="str">
        <f t="shared" si="5"/>
        <v/>
      </c>
      <c r="R42" s="179" t="str">
        <f t="shared" si="6"/>
        <v/>
      </c>
      <c r="S42" s="248"/>
    </row>
    <row r="43" spans="1:19" x14ac:dyDescent="0.2">
      <c r="A43" s="88" t="s">
        <v>445</v>
      </c>
      <c r="B43" s="175" t="s">
        <v>481</v>
      </c>
      <c r="C43" s="176" t="s">
        <v>130</v>
      </c>
      <c r="D43" s="168"/>
      <c r="E43" s="169"/>
      <c r="F43" s="169"/>
      <c r="G43" s="169"/>
      <c r="H43" s="177" t="str">
        <f t="shared" si="0"/>
        <v/>
      </c>
      <c r="I43" s="234">
        <v>844</v>
      </c>
      <c r="J43" s="138">
        <v>798</v>
      </c>
      <c r="K43" s="138">
        <v>701</v>
      </c>
      <c r="L43" s="178">
        <f t="shared" si="1"/>
        <v>0.87844611528822059</v>
      </c>
      <c r="M43" s="138">
        <v>17</v>
      </c>
      <c r="N43" s="178">
        <f t="shared" si="2"/>
        <v>2.0858895705521473E-2</v>
      </c>
      <c r="O43" s="171">
        <f t="shared" si="3"/>
        <v>844</v>
      </c>
      <c r="P43" s="171">
        <f t="shared" si="4"/>
        <v>798</v>
      </c>
      <c r="Q43" s="171">
        <f t="shared" si="5"/>
        <v>17</v>
      </c>
      <c r="R43" s="179">
        <f t="shared" si="6"/>
        <v>2.0858895705521473E-2</v>
      </c>
      <c r="S43" s="248"/>
    </row>
    <row r="44" spans="1:19" x14ac:dyDescent="0.2">
      <c r="A44" s="88" t="s">
        <v>445</v>
      </c>
      <c r="B44" s="175" t="s">
        <v>375</v>
      </c>
      <c r="C44" s="176" t="s">
        <v>376</v>
      </c>
      <c r="D44" s="168"/>
      <c r="E44" s="169"/>
      <c r="F44" s="169"/>
      <c r="G44" s="169"/>
      <c r="H44" s="177" t="str">
        <f t="shared" si="0"/>
        <v/>
      </c>
      <c r="I44" s="234">
        <v>267</v>
      </c>
      <c r="J44" s="138">
        <v>259</v>
      </c>
      <c r="K44" s="138">
        <v>200</v>
      </c>
      <c r="L44" s="178">
        <f t="shared" si="1"/>
        <v>0.77220077220077221</v>
      </c>
      <c r="M44" s="138">
        <v>6</v>
      </c>
      <c r="N44" s="178">
        <f t="shared" si="2"/>
        <v>2.2641509433962263E-2</v>
      </c>
      <c r="O44" s="171">
        <f t="shared" si="3"/>
        <v>267</v>
      </c>
      <c r="P44" s="171">
        <f t="shared" si="4"/>
        <v>259</v>
      </c>
      <c r="Q44" s="171">
        <f t="shared" si="5"/>
        <v>6</v>
      </c>
      <c r="R44" s="179">
        <f t="shared" si="6"/>
        <v>2.2641509433962263E-2</v>
      </c>
      <c r="S44" s="248"/>
    </row>
    <row r="45" spans="1:19" x14ac:dyDescent="0.2">
      <c r="A45" s="88" t="s">
        <v>445</v>
      </c>
      <c r="B45" s="175" t="s">
        <v>131</v>
      </c>
      <c r="C45" s="176" t="s">
        <v>132</v>
      </c>
      <c r="D45" s="168"/>
      <c r="E45" s="169"/>
      <c r="F45" s="169"/>
      <c r="G45" s="169"/>
      <c r="H45" s="177" t="str">
        <f t="shared" si="0"/>
        <v/>
      </c>
      <c r="I45" s="234">
        <v>872</v>
      </c>
      <c r="J45" s="138">
        <v>790</v>
      </c>
      <c r="K45" s="138">
        <v>615</v>
      </c>
      <c r="L45" s="178">
        <f t="shared" si="1"/>
        <v>0.77848101265822789</v>
      </c>
      <c r="M45" s="138">
        <v>45</v>
      </c>
      <c r="N45" s="178">
        <f t="shared" si="2"/>
        <v>5.3892215568862277E-2</v>
      </c>
      <c r="O45" s="171">
        <f t="shared" si="3"/>
        <v>872</v>
      </c>
      <c r="P45" s="171">
        <f t="shared" si="4"/>
        <v>790</v>
      </c>
      <c r="Q45" s="171">
        <f t="shared" si="5"/>
        <v>45</v>
      </c>
      <c r="R45" s="179">
        <f t="shared" si="6"/>
        <v>5.3892215568862277E-2</v>
      </c>
      <c r="S45" s="248"/>
    </row>
    <row r="46" spans="1:19" x14ac:dyDescent="0.2">
      <c r="A46" s="88" t="s">
        <v>445</v>
      </c>
      <c r="B46" s="175" t="s">
        <v>138</v>
      </c>
      <c r="C46" s="176" t="s">
        <v>140</v>
      </c>
      <c r="D46" s="168"/>
      <c r="E46" s="169"/>
      <c r="F46" s="169"/>
      <c r="G46" s="169"/>
      <c r="H46" s="177" t="str">
        <f t="shared" si="0"/>
        <v/>
      </c>
      <c r="I46" s="234">
        <v>6</v>
      </c>
      <c r="J46" s="138">
        <v>5</v>
      </c>
      <c r="K46" s="138">
        <v>3</v>
      </c>
      <c r="L46" s="178">
        <f t="shared" si="1"/>
        <v>0.6</v>
      </c>
      <c r="M46" s="138">
        <v>1</v>
      </c>
      <c r="N46" s="178">
        <f t="shared" si="2"/>
        <v>0.16666666666666666</v>
      </c>
      <c r="O46" s="171">
        <f t="shared" si="3"/>
        <v>6</v>
      </c>
      <c r="P46" s="171">
        <f t="shared" si="4"/>
        <v>5</v>
      </c>
      <c r="Q46" s="171">
        <f t="shared" si="5"/>
        <v>1</v>
      </c>
      <c r="R46" s="179">
        <f t="shared" si="6"/>
        <v>0.16666666666666666</v>
      </c>
      <c r="S46" s="248"/>
    </row>
    <row r="47" spans="1:19" x14ac:dyDescent="0.2">
      <c r="A47" s="88" t="s">
        <v>445</v>
      </c>
      <c r="B47" s="175" t="s">
        <v>145</v>
      </c>
      <c r="C47" s="176" t="s">
        <v>146</v>
      </c>
      <c r="D47" s="168"/>
      <c r="E47" s="169"/>
      <c r="F47" s="169"/>
      <c r="G47" s="169"/>
      <c r="H47" s="177" t="str">
        <f t="shared" si="0"/>
        <v/>
      </c>
      <c r="I47" s="234">
        <v>485</v>
      </c>
      <c r="J47" s="138">
        <v>282</v>
      </c>
      <c r="K47" s="138">
        <v>118</v>
      </c>
      <c r="L47" s="178">
        <f t="shared" si="1"/>
        <v>0.41843971631205673</v>
      </c>
      <c r="M47" s="138">
        <v>191</v>
      </c>
      <c r="N47" s="178">
        <f t="shared" si="2"/>
        <v>0.40380549682875266</v>
      </c>
      <c r="O47" s="171">
        <f t="shared" si="3"/>
        <v>485</v>
      </c>
      <c r="P47" s="171">
        <f t="shared" si="4"/>
        <v>282</v>
      </c>
      <c r="Q47" s="171">
        <f t="shared" si="5"/>
        <v>191</v>
      </c>
      <c r="R47" s="179">
        <f t="shared" si="6"/>
        <v>0.40380549682875266</v>
      </c>
      <c r="S47" s="248"/>
    </row>
    <row r="48" spans="1:19" x14ac:dyDescent="0.2">
      <c r="A48" s="88" t="s">
        <v>445</v>
      </c>
      <c r="B48" s="175" t="s">
        <v>151</v>
      </c>
      <c r="C48" s="176" t="s">
        <v>152</v>
      </c>
      <c r="D48" s="168"/>
      <c r="E48" s="169"/>
      <c r="F48" s="169"/>
      <c r="G48" s="169"/>
      <c r="H48" s="177" t="str">
        <f t="shared" si="0"/>
        <v/>
      </c>
      <c r="I48" s="234">
        <v>229</v>
      </c>
      <c r="J48" s="138">
        <v>85</v>
      </c>
      <c r="K48" s="138">
        <v>28</v>
      </c>
      <c r="L48" s="178">
        <f t="shared" si="1"/>
        <v>0.32941176470588235</v>
      </c>
      <c r="M48" s="138">
        <v>121</v>
      </c>
      <c r="N48" s="178">
        <f t="shared" si="2"/>
        <v>0.58737864077669899</v>
      </c>
      <c r="O48" s="171">
        <f t="shared" si="3"/>
        <v>229</v>
      </c>
      <c r="P48" s="171">
        <f t="shared" si="4"/>
        <v>85</v>
      </c>
      <c r="Q48" s="171">
        <f t="shared" si="5"/>
        <v>121</v>
      </c>
      <c r="R48" s="179">
        <f t="shared" si="6"/>
        <v>0.58737864077669899</v>
      </c>
      <c r="S48" s="248"/>
    </row>
    <row r="49" spans="1:19" ht="29" x14ac:dyDescent="0.2">
      <c r="A49" s="88" t="s">
        <v>445</v>
      </c>
      <c r="B49" s="175" t="s">
        <v>535</v>
      </c>
      <c r="C49" s="176" t="s">
        <v>153</v>
      </c>
      <c r="D49" s="168"/>
      <c r="E49" s="169"/>
      <c r="F49" s="169"/>
      <c r="G49" s="169"/>
      <c r="H49" s="177" t="str">
        <f t="shared" si="0"/>
        <v/>
      </c>
      <c r="I49" s="234">
        <v>202</v>
      </c>
      <c r="J49" s="138">
        <v>191</v>
      </c>
      <c r="K49" s="138">
        <v>65</v>
      </c>
      <c r="L49" s="178">
        <f t="shared" si="1"/>
        <v>0.34031413612565448</v>
      </c>
      <c r="M49" s="138">
        <v>1</v>
      </c>
      <c r="N49" s="178">
        <f t="shared" si="2"/>
        <v>5.208333333333333E-3</v>
      </c>
      <c r="O49" s="171">
        <f t="shared" si="3"/>
        <v>202</v>
      </c>
      <c r="P49" s="171">
        <f t="shared" si="4"/>
        <v>191</v>
      </c>
      <c r="Q49" s="171">
        <f t="shared" si="5"/>
        <v>1</v>
      </c>
      <c r="R49" s="179">
        <f t="shared" si="6"/>
        <v>5.208333333333333E-3</v>
      </c>
      <c r="S49" s="248"/>
    </row>
    <row r="50" spans="1:19" x14ac:dyDescent="0.2">
      <c r="A50" s="88" t="s">
        <v>445</v>
      </c>
      <c r="B50" s="175" t="s">
        <v>160</v>
      </c>
      <c r="C50" s="176" t="s">
        <v>246</v>
      </c>
      <c r="D50" s="168"/>
      <c r="E50" s="169"/>
      <c r="F50" s="169"/>
      <c r="G50" s="169"/>
      <c r="H50" s="177" t="str">
        <f t="shared" si="0"/>
        <v/>
      </c>
      <c r="I50" s="234">
        <v>27</v>
      </c>
      <c r="J50" s="138">
        <v>22</v>
      </c>
      <c r="K50" s="138">
        <v>13</v>
      </c>
      <c r="L50" s="178">
        <f t="shared" si="1"/>
        <v>0.59090909090909094</v>
      </c>
      <c r="M50" s="138"/>
      <c r="N50" s="178">
        <f t="shared" si="2"/>
        <v>0</v>
      </c>
      <c r="O50" s="171">
        <f t="shared" si="3"/>
        <v>27</v>
      </c>
      <c r="P50" s="171">
        <f t="shared" si="4"/>
        <v>22</v>
      </c>
      <c r="Q50" s="171" t="str">
        <f t="shared" si="5"/>
        <v/>
      </c>
      <c r="R50" s="179" t="str">
        <f t="shared" si="6"/>
        <v/>
      </c>
      <c r="S50" s="248"/>
    </row>
    <row r="51" spans="1:19" x14ac:dyDescent="0.2">
      <c r="A51" s="88" t="s">
        <v>445</v>
      </c>
      <c r="B51" s="175" t="s">
        <v>161</v>
      </c>
      <c r="C51" s="176" t="s">
        <v>247</v>
      </c>
      <c r="D51" s="168"/>
      <c r="E51" s="169"/>
      <c r="F51" s="169"/>
      <c r="G51" s="169"/>
      <c r="H51" s="177" t="str">
        <f t="shared" si="0"/>
        <v/>
      </c>
      <c r="I51" s="234">
        <v>9</v>
      </c>
      <c r="J51" s="138">
        <v>6</v>
      </c>
      <c r="K51" s="138"/>
      <c r="L51" s="178">
        <f t="shared" si="1"/>
        <v>0</v>
      </c>
      <c r="M51" s="138">
        <v>1</v>
      </c>
      <c r="N51" s="178">
        <f t="shared" si="2"/>
        <v>0.14285714285714285</v>
      </c>
      <c r="O51" s="171">
        <f t="shared" si="3"/>
        <v>9</v>
      </c>
      <c r="P51" s="171">
        <f t="shared" si="4"/>
        <v>6</v>
      </c>
      <c r="Q51" s="171">
        <f t="shared" si="5"/>
        <v>1</v>
      </c>
      <c r="R51" s="179">
        <f t="shared" si="6"/>
        <v>0.14285714285714285</v>
      </c>
      <c r="S51" s="248"/>
    </row>
    <row r="52" spans="1:19" x14ac:dyDescent="0.2">
      <c r="A52" s="88" t="s">
        <v>445</v>
      </c>
      <c r="B52" s="175" t="s">
        <v>162</v>
      </c>
      <c r="C52" s="176" t="s">
        <v>163</v>
      </c>
      <c r="D52" s="168"/>
      <c r="E52" s="169"/>
      <c r="F52" s="169"/>
      <c r="G52" s="169"/>
      <c r="H52" s="177" t="str">
        <f t="shared" si="0"/>
        <v/>
      </c>
      <c r="I52" s="234">
        <v>250</v>
      </c>
      <c r="J52" s="138">
        <v>169</v>
      </c>
      <c r="K52" s="138">
        <v>26</v>
      </c>
      <c r="L52" s="178">
        <f t="shared" si="1"/>
        <v>0.15384615384615385</v>
      </c>
      <c r="M52" s="138">
        <v>50</v>
      </c>
      <c r="N52" s="178">
        <f t="shared" si="2"/>
        <v>0.22831050228310501</v>
      </c>
      <c r="O52" s="171">
        <f t="shared" si="3"/>
        <v>250</v>
      </c>
      <c r="P52" s="171">
        <f t="shared" si="4"/>
        <v>169</v>
      </c>
      <c r="Q52" s="171">
        <f t="shared" si="5"/>
        <v>50</v>
      </c>
      <c r="R52" s="179">
        <f t="shared" si="6"/>
        <v>0.22831050228310501</v>
      </c>
      <c r="S52" s="248"/>
    </row>
    <row r="53" spans="1:19" x14ac:dyDescent="0.2">
      <c r="A53" s="88" t="s">
        <v>445</v>
      </c>
      <c r="B53" s="175" t="s">
        <v>164</v>
      </c>
      <c r="C53" s="176" t="s">
        <v>165</v>
      </c>
      <c r="D53" s="168"/>
      <c r="E53" s="169"/>
      <c r="F53" s="169"/>
      <c r="G53" s="169"/>
      <c r="H53" s="177" t="str">
        <f t="shared" si="0"/>
        <v/>
      </c>
      <c r="I53" s="234">
        <v>272</v>
      </c>
      <c r="J53" s="138">
        <v>244</v>
      </c>
      <c r="K53" s="138">
        <v>98</v>
      </c>
      <c r="L53" s="178">
        <f t="shared" si="1"/>
        <v>0.40163934426229508</v>
      </c>
      <c r="M53" s="138">
        <v>12</v>
      </c>
      <c r="N53" s="178">
        <f t="shared" si="2"/>
        <v>4.6875E-2</v>
      </c>
      <c r="O53" s="171">
        <f t="shared" si="3"/>
        <v>272</v>
      </c>
      <c r="P53" s="171">
        <f t="shared" si="4"/>
        <v>244</v>
      </c>
      <c r="Q53" s="171">
        <f t="shared" si="5"/>
        <v>12</v>
      </c>
      <c r="R53" s="179">
        <f t="shared" si="6"/>
        <v>4.6875E-2</v>
      </c>
      <c r="S53" s="248"/>
    </row>
    <row r="54" spans="1:19" ht="29" x14ac:dyDescent="0.2">
      <c r="A54" s="88" t="s">
        <v>445</v>
      </c>
      <c r="B54" s="175" t="s">
        <v>166</v>
      </c>
      <c r="C54" s="176" t="s">
        <v>168</v>
      </c>
      <c r="D54" s="168"/>
      <c r="E54" s="169"/>
      <c r="F54" s="169"/>
      <c r="G54" s="169"/>
      <c r="H54" s="177" t="str">
        <f t="shared" si="0"/>
        <v/>
      </c>
      <c r="I54" s="234">
        <v>67315</v>
      </c>
      <c r="J54" s="138">
        <v>63596</v>
      </c>
      <c r="K54" s="138">
        <v>61362</v>
      </c>
      <c r="L54" s="178">
        <f t="shared" si="1"/>
        <v>0.96487200452858668</v>
      </c>
      <c r="M54" s="138">
        <v>953</v>
      </c>
      <c r="N54" s="178">
        <f t="shared" si="2"/>
        <v>1.4763977753334675E-2</v>
      </c>
      <c r="O54" s="171">
        <f t="shared" si="3"/>
        <v>67315</v>
      </c>
      <c r="P54" s="171">
        <f t="shared" si="4"/>
        <v>63596</v>
      </c>
      <c r="Q54" s="171">
        <f t="shared" si="5"/>
        <v>953</v>
      </c>
      <c r="R54" s="179">
        <f t="shared" si="6"/>
        <v>1.4763977753334675E-2</v>
      </c>
      <c r="S54" s="248"/>
    </row>
    <row r="55" spans="1:19" ht="29" x14ac:dyDescent="0.2">
      <c r="A55" s="88" t="s">
        <v>445</v>
      </c>
      <c r="B55" s="175" t="s">
        <v>166</v>
      </c>
      <c r="C55" s="176" t="s">
        <v>167</v>
      </c>
      <c r="D55" s="168"/>
      <c r="E55" s="169"/>
      <c r="F55" s="169"/>
      <c r="G55" s="169"/>
      <c r="H55" s="177" t="str">
        <f t="shared" si="0"/>
        <v/>
      </c>
      <c r="I55" s="234">
        <v>8728</v>
      </c>
      <c r="J55" s="138">
        <v>7636</v>
      </c>
      <c r="K55" s="138">
        <v>7463</v>
      </c>
      <c r="L55" s="178">
        <f t="shared" si="1"/>
        <v>0.97734415924567841</v>
      </c>
      <c r="M55" s="138">
        <v>339</v>
      </c>
      <c r="N55" s="178">
        <f t="shared" si="2"/>
        <v>4.2507836990595613E-2</v>
      </c>
      <c r="O55" s="171">
        <f t="shared" si="3"/>
        <v>8728</v>
      </c>
      <c r="P55" s="171">
        <f t="shared" si="4"/>
        <v>7636</v>
      </c>
      <c r="Q55" s="171">
        <f t="shared" si="5"/>
        <v>339</v>
      </c>
      <c r="R55" s="179">
        <f t="shared" si="6"/>
        <v>4.2507836990595613E-2</v>
      </c>
      <c r="S55" s="248"/>
    </row>
    <row r="56" spans="1:19" ht="29" x14ac:dyDescent="0.2">
      <c r="A56" s="88" t="s">
        <v>445</v>
      </c>
      <c r="B56" s="175" t="s">
        <v>166</v>
      </c>
      <c r="C56" s="176" t="s">
        <v>169</v>
      </c>
      <c r="D56" s="168"/>
      <c r="E56" s="169"/>
      <c r="F56" s="169"/>
      <c r="G56" s="169"/>
      <c r="H56" s="177" t="str">
        <f t="shared" si="0"/>
        <v/>
      </c>
      <c r="I56" s="234">
        <v>575</v>
      </c>
      <c r="J56" s="138">
        <v>554</v>
      </c>
      <c r="K56" s="138">
        <v>434</v>
      </c>
      <c r="L56" s="178">
        <f t="shared" si="1"/>
        <v>0.78339350180505418</v>
      </c>
      <c r="M56" s="138">
        <v>11</v>
      </c>
      <c r="N56" s="178">
        <f t="shared" si="2"/>
        <v>1.9469026548672566E-2</v>
      </c>
      <c r="O56" s="171">
        <f t="shared" si="3"/>
        <v>575</v>
      </c>
      <c r="P56" s="171">
        <f t="shared" si="4"/>
        <v>554</v>
      </c>
      <c r="Q56" s="171">
        <f t="shared" si="5"/>
        <v>11</v>
      </c>
      <c r="R56" s="179">
        <f t="shared" si="6"/>
        <v>1.9469026548672566E-2</v>
      </c>
      <c r="S56" s="248"/>
    </row>
    <row r="57" spans="1:19" x14ac:dyDescent="0.2">
      <c r="A57" s="88" t="s">
        <v>445</v>
      </c>
      <c r="B57" s="175" t="s">
        <v>172</v>
      </c>
      <c r="C57" s="176" t="s">
        <v>173</v>
      </c>
      <c r="D57" s="168"/>
      <c r="E57" s="169"/>
      <c r="F57" s="169"/>
      <c r="G57" s="169"/>
      <c r="H57" s="177" t="str">
        <f t="shared" si="0"/>
        <v/>
      </c>
      <c r="I57" s="234">
        <v>272</v>
      </c>
      <c r="J57" s="138">
        <v>228</v>
      </c>
      <c r="K57" s="138">
        <v>35</v>
      </c>
      <c r="L57" s="178">
        <f t="shared" si="1"/>
        <v>0.15350877192982457</v>
      </c>
      <c r="M57" s="138">
        <v>28</v>
      </c>
      <c r="N57" s="178">
        <f t="shared" si="2"/>
        <v>0.109375</v>
      </c>
      <c r="O57" s="171">
        <f t="shared" si="3"/>
        <v>272</v>
      </c>
      <c r="P57" s="171">
        <f t="shared" si="4"/>
        <v>228</v>
      </c>
      <c r="Q57" s="171">
        <f t="shared" si="5"/>
        <v>28</v>
      </c>
      <c r="R57" s="179">
        <f t="shared" si="6"/>
        <v>0.109375</v>
      </c>
      <c r="S57" s="248"/>
    </row>
    <row r="58" spans="1:19" x14ac:dyDescent="0.2">
      <c r="A58" s="88" t="s">
        <v>445</v>
      </c>
      <c r="B58" s="175" t="s">
        <v>176</v>
      </c>
      <c r="C58" s="176" t="s">
        <v>487</v>
      </c>
      <c r="D58" s="168"/>
      <c r="E58" s="169"/>
      <c r="F58" s="169"/>
      <c r="G58" s="169"/>
      <c r="H58" s="177" t="str">
        <f t="shared" si="0"/>
        <v/>
      </c>
      <c r="I58" s="234">
        <v>526</v>
      </c>
      <c r="J58" s="138">
        <v>491</v>
      </c>
      <c r="K58" s="138">
        <v>346</v>
      </c>
      <c r="L58" s="178">
        <f t="shared" si="1"/>
        <v>0.70468431771894091</v>
      </c>
      <c r="M58" s="138">
        <v>21</v>
      </c>
      <c r="N58" s="178">
        <f t="shared" si="2"/>
        <v>4.1015625E-2</v>
      </c>
      <c r="O58" s="171">
        <f t="shared" si="3"/>
        <v>526</v>
      </c>
      <c r="P58" s="171">
        <f t="shared" si="4"/>
        <v>491</v>
      </c>
      <c r="Q58" s="171">
        <f t="shared" si="5"/>
        <v>21</v>
      </c>
      <c r="R58" s="179">
        <f t="shared" si="6"/>
        <v>4.1015625E-2</v>
      </c>
      <c r="S58" s="248"/>
    </row>
    <row r="59" spans="1:19" x14ac:dyDescent="0.2">
      <c r="A59" s="88" t="s">
        <v>445</v>
      </c>
      <c r="B59" s="175" t="s">
        <v>176</v>
      </c>
      <c r="C59" s="176" t="s">
        <v>567</v>
      </c>
      <c r="D59" s="168"/>
      <c r="E59" s="169"/>
      <c r="F59" s="169"/>
      <c r="G59" s="169"/>
      <c r="H59" s="177" t="str">
        <f t="shared" si="0"/>
        <v/>
      </c>
      <c r="I59" s="234">
        <v>903</v>
      </c>
      <c r="J59" s="138">
        <v>875</v>
      </c>
      <c r="K59" s="138">
        <v>171</v>
      </c>
      <c r="L59" s="178">
        <f t="shared" si="1"/>
        <v>0.19542857142857142</v>
      </c>
      <c r="M59" s="138">
        <v>17</v>
      </c>
      <c r="N59" s="178">
        <f t="shared" si="2"/>
        <v>1.905829596412556E-2</v>
      </c>
      <c r="O59" s="171">
        <f t="shared" si="3"/>
        <v>903</v>
      </c>
      <c r="P59" s="171">
        <f t="shared" si="4"/>
        <v>875</v>
      </c>
      <c r="Q59" s="171">
        <f t="shared" si="5"/>
        <v>17</v>
      </c>
      <c r="R59" s="179">
        <f t="shared" si="6"/>
        <v>1.905829596412556E-2</v>
      </c>
      <c r="S59" s="248"/>
    </row>
    <row r="60" spans="1:19" x14ac:dyDescent="0.2">
      <c r="A60" s="88" t="s">
        <v>445</v>
      </c>
      <c r="B60" s="175" t="s">
        <v>379</v>
      </c>
      <c r="C60" s="176" t="s">
        <v>380</v>
      </c>
      <c r="D60" s="168"/>
      <c r="E60" s="169"/>
      <c r="F60" s="169"/>
      <c r="G60" s="169"/>
      <c r="H60" s="177" t="str">
        <f t="shared" si="0"/>
        <v/>
      </c>
      <c r="I60" s="234">
        <v>3</v>
      </c>
      <c r="J60" s="138">
        <v>3</v>
      </c>
      <c r="K60" s="138">
        <v>1</v>
      </c>
      <c r="L60" s="178">
        <f t="shared" si="1"/>
        <v>0.33333333333333331</v>
      </c>
      <c r="M60" s="138"/>
      <c r="N60" s="178">
        <f t="shared" si="2"/>
        <v>0</v>
      </c>
      <c r="O60" s="171">
        <f t="shared" si="3"/>
        <v>3</v>
      </c>
      <c r="P60" s="171">
        <f t="shared" si="4"/>
        <v>3</v>
      </c>
      <c r="Q60" s="171" t="str">
        <f t="shared" si="5"/>
        <v/>
      </c>
      <c r="R60" s="179" t="str">
        <f t="shared" si="6"/>
        <v/>
      </c>
      <c r="S60" s="248"/>
    </row>
    <row r="61" spans="1:19" x14ac:dyDescent="0.2">
      <c r="A61" s="88" t="s">
        <v>445</v>
      </c>
      <c r="B61" s="175" t="s">
        <v>180</v>
      </c>
      <c r="C61" s="176" t="s">
        <v>182</v>
      </c>
      <c r="D61" s="168"/>
      <c r="E61" s="169"/>
      <c r="F61" s="169"/>
      <c r="G61" s="169"/>
      <c r="H61" s="177" t="str">
        <f t="shared" si="0"/>
        <v/>
      </c>
      <c r="I61" s="234">
        <v>530</v>
      </c>
      <c r="J61" s="138">
        <v>461</v>
      </c>
      <c r="K61" s="138">
        <v>137</v>
      </c>
      <c r="L61" s="178">
        <f t="shared" si="1"/>
        <v>0.29718004338394793</v>
      </c>
      <c r="M61" s="138">
        <v>35</v>
      </c>
      <c r="N61" s="178">
        <f t="shared" si="2"/>
        <v>7.0564516129032265E-2</v>
      </c>
      <c r="O61" s="171">
        <f t="shared" si="3"/>
        <v>530</v>
      </c>
      <c r="P61" s="171">
        <f t="shared" si="4"/>
        <v>461</v>
      </c>
      <c r="Q61" s="171">
        <f t="shared" si="5"/>
        <v>35</v>
      </c>
      <c r="R61" s="179">
        <f t="shared" si="6"/>
        <v>7.0564516129032265E-2</v>
      </c>
      <c r="S61" s="248"/>
    </row>
    <row r="62" spans="1:19" x14ac:dyDescent="0.2">
      <c r="A62" s="88" t="s">
        <v>445</v>
      </c>
      <c r="B62" s="175" t="s">
        <v>536</v>
      </c>
      <c r="C62" s="176" t="s">
        <v>116</v>
      </c>
      <c r="D62" s="168"/>
      <c r="E62" s="169"/>
      <c r="F62" s="169"/>
      <c r="G62" s="169"/>
      <c r="H62" s="177" t="str">
        <f t="shared" si="0"/>
        <v/>
      </c>
      <c r="I62" s="234">
        <v>54</v>
      </c>
      <c r="J62" s="138">
        <v>54</v>
      </c>
      <c r="K62" s="138">
        <v>5</v>
      </c>
      <c r="L62" s="178">
        <f t="shared" si="1"/>
        <v>9.2592592592592587E-2</v>
      </c>
      <c r="M62" s="138"/>
      <c r="N62" s="178">
        <f t="shared" si="2"/>
        <v>0</v>
      </c>
      <c r="O62" s="171">
        <f t="shared" si="3"/>
        <v>54</v>
      </c>
      <c r="P62" s="171">
        <f t="shared" si="4"/>
        <v>54</v>
      </c>
      <c r="Q62" s="171" t="str">
        <f t="shared" si="5"/>
        <v/>
      </c>
      <c r="R62" s="179" t="str">
        <f t="shared" si="6"/>
        <v/>
      </c>
      <c r="S62" s="248"/>
    </row>
    <row r="63" spans="1:19" x14ac:dyDescent="0.2">
      <c r="A63" s="88" t="s">
        <v>445</v>
      </c>
      <c r="B63" s="175" t="s">
        <v>183</v>
      </c>
      <c r="C63" s="176" t="s">
        <v>397</v>
      </c>
      <c r="D63" s="168"/>
      <c r="E63" s="169"/>
      <c r="F63" s="169"/>
      <c r="G63" s="169"/>
      <c r="H63" s="177" t="str">
        <f t="shared" ref="H63:H124" si="7">IF((E63+G63)&lt;&gt;0,G63/(E63+G63),"")</f>
        <v/>
      </c>
      <c r="I63" s="234">
        <v>12</v>
      </c>
      <c r="J63" s="138">
        <v>7</v>
      </c>
      <c r="K63" s="138">
        <v>4</v>
      </c>
      <c r="L63" s="178">
        <f t="shared" ref="L63:L124" si="8">IF(J63&lt;&gt;0,K63/J63,"")</f>
        <v>0.5714285714285714</v>
      </c>
      <c r="M63" s="138"/>
      <c r="N63" s="178">
        <f t="shared" ref="N63:N124" si="9">IF((J63+M63)&lt;&gt;0,M63/(J63+M63),"")</f>
        <v>0</v>
      </c>
      <c r="O63" s="171">
        <f t="shared" ref="O63:O124" si="10">IF(SUM(D63,I63)&gt;0,SUM(D63,I63),"")</f>
        <v>12</v>
      </c>
      <c r="P63" s="171">
        <f t="shared" ref="P63:P124" si="11">IF( SUM(E63,J63)&gt;0, SUM(E63,J63),"")</f>
        <v>7</v>
      </c>
      <c r="Q63" s="171" t="str">
        <f t="shared" ref="Q63:Q124" si="12">IF(SUM(G63,M63)&gt;0,SUM(G63,M63),"")</f>
        <v/>
      </c>
      <c r="R63" s="179" t="str">
        <f t="shared" ref="R63:R124" si="13">IFERROR(IF((P63+Q63)&lt;&gt;0,Q63/(P63+Q63),""),"")</f>
        <v/>
      </c>
      <c r="S63" s="248"/>
    </row>
    <row r="64" spans="1:19" x14ac:dyDescent="0.2">
      <c r="A64" s="88" t="s">
        <v>445</v>
      </c>
      <c r="B64" s="175" t="s">
        <v>183</v>
      </c>
      <c r="C64" s="176" t="s">
        <v>184</v>
      </c>
      <c r="D64" s="168"/>
      <c r="E64" s="169"/>
      <c r="F64" s="169"/>
      <c r="G64" s="169"/>
      <c r="H64" s="177" t="str">
        <f t="shared" si="7"/>
        <v/>
      </c>
      <c r="I64" s="234">
        <v>2</v>
      </c>
      <c r="J64" s="138">
        <v>1</v>
      </c>
      <c r="K64" s="138"/>
      <c r="L64" s="178">
        <f t="shared" si="8"/>
        <v>0</v>
      </c>
      <c r="M64" s="138"/>
      <c r="N64" s="178">
        <f t="shared" si="9"/>
        <v>0</v>
      </c>
      <c r="O64" s="171">
        <f t="shared" si="10"/>
        <v>2</v>
      </c>
      <c r="P64" s="171">
        <f t="shared" si="11"/>
        <v>1</v>
      </c>
      <c r="Q64" s="171" t="str">
        <f t="shared" si="12"/>
        <v/>
      </c>
      <c r="R64" s="179" t="str">
        <f t="shared" si="13"/>
        <v/>
      </c>
      <c r="S64" s="248"/>
    </row>
    <row r="65" spans="1:19" x14ac:dyDescent="0.2">
      <c r="A65" s="88" t="s">
        <v>445</v>
      </c>
      <c r="B65" s="175" t="s">
        <v>191</v>
      </c>
      <c r="C65" s="176" t="s">
        <v>192</v>
      </c>
      <c r="D65" s="168"/>
      <c r="E65" s="169"/>
      <c r="F65" s="169"/>
      <c r="G65" s="169"/>
      <c r="H65" s="177" t="str">
        <f t="shared" si="7"/>
        <v/>
      </c>
      <c r="I65" s="234">
        <v>3</v>
      </c>
      <c r="J65" s="138">
        <v>2</v>
      </c>
      <c r="K65" s="138">
        <v>2</v>
      </c>
      <c r="L65" s="178">
        <f t="shared" si="8"/>
        <v>1</v>
      </c>
      <c r="M65" s="138"/>
      <c r="N65" s="178">
        <f t="shared" si="9"/>
        <v>0</v>
      </c>
      <c r="O65" s="171">
        <f t="shared" si="10"/>
        <v>3</v>
      </c>
      <c r="P65" s="171">
        <f t="shared" si="11"/>
        <v>2</v>
      </c>
      <c r="Q65" s="171" t="str">
        <f t="shared" si="12"/>
        <v/>
      </c>
      <c r="R65" s="179" t="str">
        <f t="shared" si="13"/>
        <v/>
      </c>
      <c r="S65" s="248"/>
    </row>
    <row r="66" spans="1:19" x14ac:dyDescent="0.2">
      <c r="A66" s="88" t="s">
        <v>445</v>
      </c>
      <c r="B66" s="175" t="s">
        <v>193</v>
      </c>
      <c r="C66" s="176" t="s">
        <v>250</v>
      </c>
      <c r="D66" s="168"/>
      <c r="E66" s="169"/>
      <c r="F66" s="169"/>
      <c r="G66" s="169"/>
      <c r="H66" s="177" t="str">
        <f t="shared" si="7"/>
        <v/>
      </c>
      <c r="I66" s="234">
        <v>4</v>
      </c>
      <c r="J66" s="138">
        <v>4</v>
      </c>
      <c r="K66" s="138"/>
      <c r="L66" s="178">
        <f t="shared" si="8"/>
        <v>0</v>
      </c>
      <c r="M66" s="138"/>
      <c r="N66" s="178">
        <f t="shared" si="9"/>
        <v>0</v>
      </c>
      <c r="O66" s="171">
        <f t="shared" si="10"/>
        <v>4</v>
      </c>
      <c r="P66" s="171">
        <f t="shared" si="11"/>
        <v>4</v>
      </c>
      <c r="Q66" s="171" t="str">
        <f t="shared" si="12"/>
        <v/>
      </c>
      <c r="R66" s="179" t="str">
        <f t="shared" si="13"/>
        <v/>
      </c>
      <c r="S66" s="248"/>
    </row>
    <row r="67" spans="1:19" x14ac:dyDescent="0.2">
      <c r="A67" s="88" t="s">
        <v>445</v>
      </c>
      <c r="B67" s="175" t="s">
        <v>200</v>
      </c>
      <c r="C67" s="176" t="s">
        <v>201</v>
      </c>
      <c r="D67" s="168"/>
      <c r="E67" s="169"/>
      <c r="F67" s="169"/>
      <c r="G67" s="169"/>
      <c r="H67" s="177" t="str">
        <f t="shared" si="7"/>
        <v/>
      </c>
      <c r="I67" s="234">
        <v>589</v>
      </c>
      <c r="J67" s="138">
        <v>540</v>
      </c>
      <c r="K67" s="138">
        <v>189</v>
      </c>
      <c r="L67" s="178">
        <f t="shared" si="8"/>
        <v>0.35</v>
      </c>
      <c r="M67" s="138">
        <v>36</v>
      </c>
      <c r="N67" s="178">
        <f t="shared" si="9"/>
        <v>6.25E-2</v>
      </c>
      <c r="O67" s="171">
        <f t="shared" si="10"/>
        <v>589</v>
      </c>
      <c r="P67" s="171">
        <f t="shared" si="11"/>
        <v>540</v>
      </c>
      <c r="Q67" s="171">
        <f t="shared" si="12"/>
        <v>36</v>
      </c>
      <c r="R67" s="179">
        <f t="shared" si="13"/>
        <v>6.25E-2</v>
      </c>
      <c r="S67" s="248"/>
    </row>
    <row r="68" spans="1:19" x14ac:dyDescent="0.2">
      <c r="A68" s="88" t="s">
        <v>445</v>
      </c>
      <c r="B68" s="175" t="s">
        <v>550</v>
      </c>
      <c r="C68" s="176" t="s">
        <v>202</v>
      </c>
      <c r="D68" s="168"/>
      <c r="E68" s="169"/>
      <c r="F68" s="169"/>
      <c r="G68" s="169"/>
      <c r="H68" s="177" t="str">
        <f t="shared" si="7"/>
        <v/>
      </c>
      <c r="I68" s="234">
        <v>3855</v>
      </c>
      <c r="J68" s="138">
        <v>3319</v>
      </c>
      <c r="K68" s="138">
        <v>2003</v>
      </c>
      <c r="L68" s="178">
        <f t="shared" si="8"/>
        <v>0.60349502862307924</v>
      </c>
      <c r="M68" s="138">
        <v>407</v>
      </c>
      <c r="N68" s="178">
        <f t="shared" si="9"/>
        <v>0.10923242082662372</v>
      </c>
      <c r="O68" s="171">
        <f t="shared" si="10"/>
        <v>3855</v>
      </c>
      <c r="P68" s="171">
        <f t="shared" si="11"/>
        <v>3319</v>
      </c>
      <c r="Q68" s="171">
        <f t="shared" si="12"/>
        <v>407</v>
      </c>
      <c r="R68" s="179">
        <f t="shared" si="13"/>
        <v>0.10923242082662372</v>
      </c>
      <c r="S68" s="248"/>
    </row>
    <row r="69" spans="1:19" x14ac:dyDescent="0.2">
      <c r="A69" s="88" t="s">
        <v>445</v>
      </c>
      <c r="B69" s="175" t="s">
        <v>550</v>
      </c>
      <c r="C69" s="176" t="s">
        <v>568</v>
      </c>
      <c r="D69" s="168"/>
      <c r="E69" s="169"/>
      <c r="F69" s="169"/>
      <c r="G69" s="169"/>
      <c r="H69" s="177" t="str">
        <f t="shared" si="7"/>
        <v/>
      </c>
      <c r="I69" s="234">
        <v>9358</v>
      </c>
      <c r="J69" s="138">
        <v>8966</v>
      </c>
      <c r="K69" s="138">
        <v>3383</v>
      </c>
      <c r="L69" s="178">
        <f t="shared" si="8"/>
        <v>0.37731429846085213</v>
      </c>
      <c r="M69" s="138">
        <v>268</v>
      </c>
      <c r="N69" s="178">
        <f t="shared" si="9"/>
        <v>2.9023175222005631E-2</v>
      </c>
      <c r="O69" s="171">
        <f t="shared" si="10"/>
        <v>9358</v>
      </c>
      <c r="P69" s="171">
        <f t="shared" si="11"/>
        <v>8966</v>
      </c>
      <c r="Q69" s="171">
        <f t="shared" si="12"/>
        <v>268</v>
      </c>
      <c r="R69" s="179">
        <f t="shared" si="13"/>
        <v>2.9023175222005631E-2</v>
      </c>
      <c r="S69" s="248"/>
    </row>
    <row r="70" spans="1:19" x14ac:dyDescent="0.2">
      <c r="A70" s="88" t="s">
        <v>445</v>
      </c>
      <c r="B70" s="175" t="s">
        <v>550</v>
      </c>
      <c r="C70" s="176" t="s">
        <v>402</v>
      </c>
      <c r="D70" s="168"/>
      <c r="E70" s="169"/>
      <c r="F70" s="169"/>
      <c r="G70" s="169"/>
      <c r="H70" s="177" t="str">
        <f t="shared" si="7"/>
        <v/>
      </c>
      <c r="I70" s="234">
        <v>12475</v>
      </c>
      <c r="J70" s="138">
        <v>11091</v>
      </c>
      <c r="K70" s="138">
        <v>9228</v>
      </c>
      <c r="L70" s="178">
        <f t="shared" si="8"/>
        <v>0.83202596700027054</v>
      </c>
      <c r="M70" s="138">
        <v>1186</v>
      </c>
      <c r="N70" s="178">
        <f t="shared" si="9"/>
        <v>9.6603404740571802E-2</v>
      </c>
      <c r="O70" s="171">
        <f t="shared" si="10"/>
        <v>12475</v>
      </c>
      <c r="P70" s="171">
        <f t="shared" si="11"/>
        <v>11091</v>
      </c>
      <c r="Q70" s="171">
        <f t="shared" si="12"/>
        <v>1186</v>
      </c>
      <c r="R70" s="179">
        <f t="shared" si="13"/>
        <v>9.6603404740571802E-2</v>
      </c>
      <c r="S70" s="248"/>
    </row>
    <row r="71" spans="1:19" x14ac:dyDescent="0.2">
      <c r="A71" s="88" t="s">
        <v>445</v>
      </c>
      <c r="B71" s="175" t="s">
        <v>550</v>
      </c>
      <c r="C71" s="176" t="s">
        <v>203</v>
      </c>
      <c r="D71" s="168"/>
      <c r="E71" s="169"/>
      <c r="F71" s="169"/>
      <c r="G71" s="169"/>
      <c r="H71" s="177" t="str">
        <f t="shared" si="7"/>
        <v/>
      </c>
      <c r="I71" s="234">
        <v>33163</v>
      </c>
      <c r="J71" s="138">
        <v>30498</v>
      </c>
      <c r="K71" s="138">
        <v>18398</v>
      </c>
      <c r="L71" s="178">
        <f t="shared" si="8"/>
        <v>0.6032526723063808</v>
      </c>
      <c r="M71" s="138">
        <v>2331</v>
      </c>
      <c r="N71" s="178">
        <f t="shared" si="9"/>
        <v>7.1004294983094213E-2</v>
      </c>
      <c r="O71" s="171">
        <f t="shared" si="10"/>
        <v>33163</v>
      </c>
      <c r="P71" s="171">
        <f t="shared" si="11"/>
        <v>30498</v>
      </c>
      <c r="Q71" s="171">
        <f t="shared" si="12"/>
        <v>2331</v>
      </c>
      <c r="R71" s="179">
        <f t="shared" si="13"/>
        <v>7.1004294983094213E-2</v>
      </c>
      <c r="S71" s="248"/>
    </row>
    <row r="72" spans="1:19" x14ac:dyDescent="0.2">
      <c r="A72" s="88" t="s">
        <v>445</v>
      </c>
      <c r="B72" s="175" t="s">
        <v>206</v>
      </c>
      <c r="C72" s="176" t="s">
        <v>484</v>
      </c>
      <c r="D72" s="168"/>
      <c r="E72" s="169"/>
      <c r="F72" s="169"/>
      <c r="G72" s="169"/>
      <c r="H72" s="177" t="str">
        <f t="shared" si="7"/>
        <v/>
      </c>
      <c r="I72" s="234">
        <v>417</v>
      </c>
      <c r="J72" s="138">
        <v>395</v>
      </c>
      <c r="K72" s="138">
        <v>392</v>
      </c>
      <c r="L72" s="178">
        <f t="shared" si="8"/>
        <v>0.9924050632911392</v>
      </c>
      <c r="M72" s="138">
        <v>11</v>
      </c>
      <c r="N72" s="178">
        <f t="shared" si="9"/>
        <v>2.7093596059113302E-2</v>
      </c>
      <c r="O72" s="171">
        <f t="shared" si="10"/>
        <v>417</v>
      </c>
      <c r="P72" s="171">
        <f t="shared" si="11"/>
        <v>395</v>
      </c>
      <c r="Q72" s="171">
        <f t="shared" si="12"/>
        <v>11</v>
      </c>
      <c r="R72" s="179">
        <f t="shared" si="13"/>
        <v>2.7093596059113302E-2</v>
      </c>
      <c r="S72" s="248"/>
    </row>
    <row r="73" spans="1:19" x14ac:dyDescent="0.2">
      <c r="A73" s="88" t="s">
        <v>445</v>
      </c>
      <c r="B73" s="175" t="s">
        <v>206</v>
      </c>
      <c r="C73" s="176" t="s">
        <v>486</v>
      </c>
      <c r="D73" s="168"/>
      <c r="E73" s="169"/>
      <c r="F73" s="169"/>
      <c r="G73" s="169"/>
      <c r="H73" s="177" t="str">
        <f t="shared" si="7"/>
        <v/>
      </c>
      <c r="I73" s="234">
        <v>16</v>
      </c>
      <c r="J73" s="138">
        <v>13</v>
      </c>
      <c r="K73" s="138">
        <v>11</v>
      </c>
      <c r="L73" s="178">
        <f t="shared" si="8"/>
        <v>0.84615384615384615</v>
      </c>
      <c r="M73" s="138"/>
      <c r="N73" s="178">
        <f t="shared" si="9"/>
        <v>0</v>
      </c>
      <c r="O73" s="171">
        <f t="shared" si="10"/>
        <v>16</v>
      </c>
      <c r="P73" s="171">
        <f t="shared" si="11"/>
        <v>13</v>
      </c>
      <c r="Q73" s="171" t="str">
        <f t="shared" si="12"/>
        <v/>
      </c>
      <c r="R73" s="179" t="str">
        <f t="shared" si="13"/>
        <v/>
      </c>
      <c r="S73" s="248"/>
    </row>
    <row r="74" spans="1:19" ht="29" x14ac:dyDescent="0.2">
      <c r="A74" s="88" t="s">
        <v>445</v>
      </c>
      <c r="B74" s="175" t="s">
        <v>209</v>
      </c>
      <c r="C74" s="176" t="s">
        <v>211</v>
      </c>
      <c r="D74" s="168"/>
      <c r="E74" s="169"/>
      <c r="F74" s="169"/>
      <c r="G74" s="169"/>
      <c r="H74" s="177" t="str">
        <f t="shared" si="7"/>
        <v/>
      </c>
      <c r="I74" s="234">
        <v>1341</v>
      </c>
      <c r="J74" s="138">
        <v>1066</v>
      </c>
      <c r="K74" s="138">
        <v>306</v>
      </c>
      <c r="L74" s="178">
        <f t="shared" si="8"/>
        <v>0.28705440900562851</v>
      </c>
      <c r="M74" s="138">
        <v>237</v>
      </c>
      <c r="N74" s="178">
        <f t="shared" si="9"/>
        <v>0.18188795088257867</v>
      </c>
      <c r="O74" s="171">
        <f t="shared" si="10"/>
        <v>1341</v>
      </c>
      <c r="P74" s="171">
        <f t="shared" si="11"/>
        <v>1066</v>
      </c>
      <c r="Q74" s="171">
        <f t="shared" si="12"/>
        <v>237</v>
      </c>
      <c r="R74" s="179">
        <f t="shared" si="13"/>
        <v>0.18188795088257867</v>
      </c>
      <c r="S74" s="248"/>
    </row>
    <row r="75" spans="1:19" x14ac:dyDescent="0.2">
      <c r="A75" s="88" t="s">
        <v>445</v>
      </c>
      <c r="B75" s="175" t="s">
        <v>212</v>
      </c>
      <c r="C75" s="176" t="s">
        <v>214</v>
      </c>
      <c r="D75" s="168"/>
      <c r="E75" s="169"/>
      <c r="F75" s="169"/>
      <c r="G75" s="169"/>
      <c r="H75" s="177" t="str">
        <f t="shared" si="7"/>
        <v/>
      </c>
      <c r="I75" s="234">
        <v>1153</v>
      </c>
      <c r="J75" s="138">
        <v>1048</v>
      </c>
      <c r="K75" s="138">
        <v>522</v>
      </c>
      <c r="L75" s="178">
        <f t="shared" si="8"/>
        <v>0.49809160305343514</v>
      </c>
      <c r="M75" s="138">
        <v>26</v>
      </c>
      <c r="N75" s="178">
        <f t="shared" si="9"/>
        <v>2.4208566108007448E-2</v>
      </c>
      <c r="O75" s="171">
        <f t="shared" si="10"/>
        <v>1153</v>
      </c>
      <c r="P75" s="171">
        <f t="shared" si="11"/>
        <v>1048</v>
      </c>
      <c r="Q75" s="171">
        <f t="shared" si="12"/>
        <v>26</v>
      </c>
      <c r="R75" s="179">
        <f t="shared" si="13"/>
        <v>2.4208566108007448E-2</v>
      </c>
      <c r="S75" s="248"/>
    </row>
    <row r="76" spans="1:19" x14ac:dyDescent="0.2">
      <c r="A76" s="88" t="s">
        <v>445</v>
      </c>
      <c r="B76" s="175" t="s">
        <v>217</v>
      </c>
      <c r="C76" s="176" t="s">
        <v>218</v>
      </c>
      <c r="D76" s="168"/>
      <c r="E76" s="169"/>
      <c r="F76" s="169"/>
      <c r="G76" s="169"/>
      <c r="H76" s="177" t="str">
        <f t="shared" si="7"/>
        <v/>
      </c>
      <c r="I76" s="234">
        <v>32</v>
      </c>
      <c r="J76" s="138">
        <v>31</v>
      </c>
      <c r="K76" s="138">
        <v>11</v>
      </c>
      <c r="L76" s="178">
        <f t="shared" si="8"/>
        <v>0.35483870967741937</v>
      </c>
      <c r="M76" s="138"/>
      <c r="N76" s="178">
        <f t="shared" si="9"/>
        <v>0</v>
      </c>
      <c r="O76" s="171">
        <f t="shared" si="10"/>
        <v>32</v>
      </c>
      <c r="P76" s="171">
        <f t="shared" si="11"/>
        <v>31</v>
      </c>
      <c r="Q76" s="171" t="str">
        <f t="shared" si="12"/>
        <v/>
      </c>
      <c r="R76" s="179" t="str">
        <f t="shared" si="13"/>
        <v/>
      </c>
      <c r="S76" s="248"/>
    </row>
    <row r="77" spans="1:19" ht="29" x14ac:dyDescent="0.2">
      <c r="A77" s="88" t="s">
        <v>445</v>
      </c>
      <c r="B77" s="175" t="s">
        <v>217</v>
      </c>
      <c r="C77" s="176" t="s">
        <v>219</v>
      </c>
      <c r="D77" s="168"/>
      <c r="E77" s="169"/>
      <c r="F77" s="169"/>
      <c r="G77" s="169"/>
      <c r="H77" s="177" t="str">
        <f t="shared" si="7"/>
        <v/>
      </c>
      <c r="I77" s="234">
        <v>59</v>
      </c>
      <c r="J77" s="138">
        <v>53</v>
      </c>
      <c r="K77" s="138">
        <v>14</v>
      </c>
      <c r="L77" s="178">
        <f t="shared" si="8"/>
        <v>0.26415094339622641</v>
      </c>
      <c r="M77" s="138"/>
      <c r="N77" s="178">
        <f t="shared" si="9"/>
        <v>0</v>
      </c>
      <c r="O77" s="171">
        <f t="shared" si="10"/>
        <v>59</v>
      </c>
      <c r="P77" s="171">
        <f t="shared" si="11"/>
        <v>53</v>
      </c>
      <c r="Q77" s="171" t="str">
        <f t="shared" si="12"/>
        <v/>
      </c>
      <c r="R77" s="179" t="str">
        <f t="shared" si="13"/>
        <v/>
      </c>
      <c r="S77" s="248"/>
    </row>
    <row r="78" spans="1:19" x14ac:dyDescent="0.2">
      <c r="A78" s="88" t="s">
        <v>445</v>
      </c>
      <c r="B78" s="175" t="s">
        <v>217</v>
      </c>
      <c r="C78" s="176" t="s">
        <v>221</v>
      </c>
      <c r="D78" s="168"/>
      <c r="E78" s="169"/>
      <c r="F78" s="169"/>
      <c r="G78" s="169"/>
      <c r="H78" s="177" t="str">
        <f t="shared" si="7"/>
        <v/>
      </c>
      <c r="I78" s="234">
        <v>57</v>
      </c>
      <c r="J78" s="138">
        <v>52</v>
      </c>
      <c r="K78" s="138">
        <v>16</v>
      </c>
      <c r="L78" s="178">
        <f t="shared" si="8"/>
        <v>0.30769230769230771</v>
      </c>
      <c r="M78" s="138">
        <v>1</v>
      </c>
      <c r="N78" s="178">
        <f t="shared" si="9"/>
        <v>1.8867924528301886E-2</v>
      </c>
      <c r="O78" s="171">
        <f t="shared" si="10"/>
        <v>57</v>
      </c>
      <c r="P78" s="171">
        <f t="shared" si="11"/>
        <v>52</v>
      </c>
      <c r="Q78" s="171">
        <f t="shared" si="12"/>
        <v>1</v>
      </c>
      <c r="R78" s="179">
        <f t="shared" si="13"/>
        <v>1.8867924528301886E-2</v>
      </c>
      <c r="S78" s="248"/>
    </row>
    <row r="79" spans="1:19" ht="29" x14ac:dyDescent="0.2">
      <c r="A79" s="88" t="s">
        <v>445</v>
      </c>
      <c r="B79" s="175" t="s">
        <v>217</v>
      </c>
      <c r="C79" s="176" t="s">
        <v>223</v>
      </c>
      <c r="D79" s="168"/>
      <c r="E79" s="169"/>
      <c r="F79" s="169"/>
      <c r="G79" s="169"/>
      <c r="H79" s="177" t="str">
        <f t="shared" si="7"/>
        <v/>
      </c>
      <c r="I79" s="234">
        <v>291</v>
      </c>
      <c r="J79" s="138">
        <v>281</v>
      </c>
      <c r="K79" s="138">
        <v>187</v>
      </c>
      <c r="L79" s="178">
        <f t="shared" si="8"/>
        <v>0.66548042704626331</v>
      </c>
      <c r="M79" s="138">
        <v>4</v>
      </c>
      <c r="N79" s="178">
        <f t="shared" si="9"/>
        <v>1.4035087719298246E-2</v>
      </c>
      <c r="O79" s="171">
        <f t="shared" si="10"/>
        <v>291</v>
      </c>
      <c r="P79" s="171">
        <f t="shared" si="11"/>
        <v>281</v>
      </c>
      <c r="Q79" s="171">
        <f t="shared" si="12"/>
        <v>4</v>
      </c>
      <c r="R79" s="179">
        <f t="shared" si="13"/>
        <v>1.4035087719298246E-2</v>
      </c>
      <c r="S79" s="248"/>
    </row>
    <row r="80" spans="1:19" x14ac:dyDescent="0.2">
      <c r="A80" s="88" t="s">
        <v>445</v>
      </c>
      <c r="B80" s="175" t="s">
        <v>224</v>
      </c>
      <c r="C80" s="176" t="s">
        <v>225</v>
      </c>
      <c r="D80" s="168"/>
      <c r="E80" s="169"/>
      <c r="F80" s="169"/>
      <c r="G80" s="169"/>
      <c r="H80" s="177" t="str">
        <f t="shared" si="7"/>
        <v/>
      </c>
      <c r="I80" s="234">
        <v>1212</v>
      </c>
      <c r="J80" s="138">
        <v>1127</v>
      </c>
      <c r="K80" s="138">
        <v>259</v>
      </c>
      <c r="L80" s="178">
        <f t="shared" si="8"/>
        <v>0.22981366459627328</v>
      </c>
      <c r="M80" s="138">
        <v>46</v>
      </c>
      <c r="N80" s="178">
        <f t="shared" si="9"/>
        <v>3.9215686274509803E-2</v>
      </c>
      <c r="O80" s="171">
        <f t="shared" si="10"/>
        <v>1212</v>
      </c>
      <c r="P80" s="171">
        <f t="shared" si="11"/>
        <v>1127</v>
      </c>
      <c r="Q80" s="171">
        <f t="shared" si="12"/>
        <v>46</v>
      </c>
      <c r="R80" s="179">
        <f t="shared" si="13"/>
        <v>3.9215686274509803E-2</v>
      </c>
      <c r="S80" s="248"/>
    </row>
    <row r="81" spans="1:19" x14ac:dyDescent="0.2">
      <c r="A81" s="88" t="s">
        <v>445</v>
      </c>
      <c r="B81" s="175" t="s">
        <v>539</v>
      </c>
      <c r="C81" s="176" t="s">
        <v>228</v>
      </c>
      <c r="D81" s="168"/>
      <c r="E81" s="169"/>
      <c r="F81" s="169"/>
      <c r="G81" s="169"/>
      <c r="H81" s="177" t="str">
        <f t="shared" si="7"/>
        <v/>
      </c>
      <c r="I81" s="234">
        <v>479</v>
      </c>
      <c r="J81" s="138">
        <v>459</v>
      </c>
      <c r="K81" s="138">
        <v>169</v>
      </c>
      <c r="L81" s="178">
        <f t="shared" si="8"/>
        <v>0.36819172113289761</v>
      </c>
      <c r="M81" s="138">
        <v>14</v>
      </c>
      <c r="N81" s="178">
        <f t="shared" si="9"/>
        <v>2.9598308668076109E-2</v>
      </c>
      <c r="O81" s="171">
        <f t="shared" si="10"/>
        <v>479</v>
      </c>
      <c r="P81" s="171">
        <f t="shared" si="11"/>
        <v>459</v>
      </c>
      <c r="Q81" s="171">
        <f t="shared" si="12"/>
        <v>14</v>
      </c>
      <c r="R81" s="179">
        <f t="shared" si="13"/>
        <v>2.9598308668076109E-2</v>
      </c>
      <c r="S81" s="248"/>
    </row>
    <row r="82" spans="1:19" x14ac:dyDescent="0.2">
      <c r="A82" s="88" t="s">
        <v>446</v>
      </c>
      <c r="B82" s="175" t="s">
        <v>0</v>
      </c>
      <c r="C82" s="176" t="s">
        <v>1</v>
      </c>
      <c r="D82" s="168"/>
      <c r="E82" s="169"/>
      <c r="F82" s="169"/>
      <c r="G82" s="169"/>
      <c r="H82" s="177" t="str">
        <f t="shared" si="7"/>
        <v/>
      </c>
      <c r="I82" s="234">
        <v>3</v>
      </c>
      <c r="J82" s="138">
        <v>3</v>
      </c>
      <c r="K82" s="138">
        <v>3</v>
      </c>
      <c r="L82" s="178">
        <f t="shared" si="8"/>
        <v>1</v>
      </c>
      <c r="M82" s="138"/>
      <c r="N82" s="178">
        <f t="shared" si="9"/>
        <v>0</v>
      </c>
      <c r="O82" s="171">
        <f t="shared" si="10"/>
        <v>3</v>
      </c>
      <c r="P82" s="171">
        <f t="shared" si="11"/>
        <v>3</v>
      </c>
      <c r="Q82" s="171" t="str">
        <f t="shared" si="12"/>
        <v/>
      </c>
      <c r="R82" s="179" t="str">
        <f t="shared" si="13"/>
        <v/>
      </c>
      <c r="S82" s="248"/>
    </row>
    <row r="83" spans="1:19" x14ac:dyDescent="0.2">
      <c r="A83" s="88" t="s">
        <v>446</v>
      </c>
      <c r="B83" s="175" t="s">
        <v>2</v>
      </c>
      <c r="C83" s="176" t="s">
        <v>3</v>
      </c>
      <c r="D83" s="168"/>
      <c r="E83" s="169"/>
      <c r="F83" s="169"/>
      <c r="G83" s="169"/>
      <c r="H83" s="177" t="str">
        <f t="shared" si="7"/>
        <v/>
      </c>
      <c r="I83" s="234">
        <v>296</v>
      </c>
      <c r="J83" s="138">
        <v>135</v>
      </c>
      <c r="K83" s="138">
        <v>48</v>
      </c>
      <c r="L83" s="178">
        <f t="shared" si="8"/>
        <v>0.35555555555555557</v>
      </c>
      <c r="M83" s="138">
        <v>134</v>
      </c>
      <c r="N83" s="178">
        <f t="shared" si="9"/>
        <v>0.49814126394052044</v>
      </c>
      <c r="O83" s="171">
        <f t="shared" si="10"/>
        <v>296</v>
      </c>
      <c r="P83" s="171">
        <f t="shared" si="11"/>
        <v>135</v>
      </c>
      <c r="Q83" s="171">
        <f t="shared" si="12"/>
        <v>134</v>
      </c>
      <c r="R83" s="179">
        <f t="shared" si="13"/>
        <v>0.49814126394052044</v>
      </c>
      <c r="S83" s="248"/>
    </row>
    <row r="84" spans="1:19" x14ac:dyDescent="0.2">
      <c r="A84" s="88" t="s">
        <v>446</v>
      </c>
      <c r="B84" s="175" t="s">
        <v>6</v>
      </c>
      <c r="C84" s="176" t="s">
        <v>7</v>
      </c>
      <c r="D84" s="168"/>
      <c r="E84" s="169"/>
      <c r="F84" s="169"/>
      <c r="G84" s="169"/>
      <c r="H84" s="177" t="str">
        <f t="shared" si="7"/>
        <v/>
      </c>
      <c r="I84" s="234">
        <v>1</v>
      </c>
      <c r="J84" s="138">
        <v>1</v>
      </c>
      <c r="K84" s="138">
        <v>1</v>
      </c>
      <c r="L84" s="178">
        <f t="shared" si="8"/>
        <v>1</v>
      </c>
      <c r="M84" s="138"/>
      <c r="N84" s="178">
        <f t="shared" si="9"/>
        <v>0</v>
      </c>
      <c r="O84" s="171">
        <f t="shared" si="10"/>
        <v>1</v>
      </c>
      <c r="P84" s="171">
        <f t="shared" si="11"/>
        <v>1</v>
      </c>
      <c r="Q84" s="171" t="str">
        <f t="shared" si="12"/>
        <v/>
      </c>
      <c r="R84" s="179" t="str">
        <f t="shared" si="13"/>
        <v/>
      </c>
      <c r="S84" s="248"/>
    </row>
    <row r="85" spans="1:19" x14ac:dyDescent="0.2">
      <c r="A85" s="88" t="s">
        <v>446</v>
      </c>
      <c r="B85" s="175" t="s">
        <v>8</v>
      </c>
      <c r="C85" s="176" t="s">
        <v>9</v>
      </c>
      <c r="D85" s="168"/>
      <c r="E85" s="169"/>
      <c r="F85" s="169"/>
      <c r="G85" s="169"/>
      <c r="H85" s="177" t="str">
        <f t="shared" si="7"/>
        <v/>
      </c>
      <c r="I85" s="234">
        <v>10</v>
      </c>
      <c r="J85" s="138">
        <v>10</v>
      </c>
      <c r="K85" s="138">
        <v>10</v>
      </c>
      <c r="L85" s="178">
        <f t="shared" si="8"/>
        <v>1</v>
      </c>
      <c r="M85" s="138"/>
      <c r="N85" s="178">
        <f t="shared" si="9"/>
        <v>0</v>
      </c>
      <c r="O85" s="171">
        <f t="shared" si="10"/>
        <v>10</v>
      </c>
      <c r="P85" s="171">
        <f t="shared" si="11"/>
        <v>10</v>
      </c>
      <c r="Q85" s="171" t="str">
        <f t="shared" si="12"/>
        <v/>
      </c>
      <c r="R85" s="179" t="str">
        <f t="shared" si="13"/>
        <v/>
      </c>
      <c r="S85" s="248"/>
    </row>
    <row r="86" spans="1:19" x14ac:dyDescent="0.2">
      <c r="A86" s="88" t="s">
        <v>446</v>
      </c>
      <c r="B86" s="175" t="s">
        <v>8</v>
      </c>
      <c r="C86" s="176" t="s">
        <v>258</v>
      </c>
      <c r="D86" s="168"/>
      <c r="E86" s="169"/>
      <c r="F86" s="169"/>
      <c r="G86" s="169"/>
      <c r="H86" s="177" t="str">
        <f t="shared" si="7"/>
        <v/>
      </c>
      <c r="I86" s="234">
        <v>6</v>
      </c>
      <c r="J86" s="138">
        <v>6</v>
      </c>
      <c r="K86" s="138">
        <v>2</v>
      </c>
      <c r="L86" s="178">
        <f t="shared" si="8"/>
        <v>0.33333333333333331</v>
      </c>
      <c r="M86" s="138"/>
      <c r="N86" s="178">
        <f t="shared" si="9"/>
        <v>0</v>
      </c>
      <c r="O86" s="171">
        <f t="shared" si="10"/>
        <v>6</v>
      </c>
      <c r="P86" s="171">
        <f t="shared" si="11"/>
        <v>6</v>
      </c>
      <c r="Q86" s="171" t="str">
        <f t="shared" si="12"/>
        <v/>
      </c>
      <c r="R86" s="179" t="str">
        <f t="shared" si="13"/>
        <v/>
      </c>
      <c r="S86" s="248"/>
    </row>
    <row r="87" spans="1:19" x14ac:dyDescent="0.2">
      <c r="A87" s="88" t="s">
        <v>446</v>
      </c>
      <c r="B87" s="175" t="s">
        <v>8</v>
      </c>
      <c r="C87" s="176" t="s">
        <v>407</v>
      </c>
      <c r="D87" s="168"/>
      <c r="E87" s="169"/>
      <c r="F87" s="169"/>
      <c r="G87" s="169"/>
      <c r="H87" s="177" t="str">
        <f t="shared" si="7"/>
        <v/>
      </c>
      <c r="I87" s="234">
        <v>2</v>
      </c>
      <c r="J87" s="138">
        <v>2</v>
      </c>
      <c r="K87" s="138"/>
      <c r="L87" s="178">
        <f t="shared" si="8"/>
        <v>0</v>
      </c>
      <c r="M87" s="138"/>
      <c r="N87" s="178">
        <f t="shared" si="9"/>
        <v>0</v>
      </c>
      <c r="O87" s="171">
        <f t="shared" si="10"/>
        <v>2</v>
      </c>
      <c r="P87" s="171">
        <f t="shared" si="11"/>
        <v>2</v>
      </c>
      <c r="Q87" s="171" t="str">
        <f t="shared" si="12"/>
        <v/>
      </c>
      <c r="R87" s="179" t="str">
        <f t="shared" si="13"/>
        <v/>
      </c>
      <c r="S87" s="248"/>
    </row>
    <row r="88" spans="1:19" x14ac:dyDescent="0.2">
      <c r="A88" s="88" t="s">
        <v>446</v>
      </c>
      <c r="B88" s="175" t="s">
        <v>8</v>
      </c>
      <c r="C88" s="176" t="s">
        <v>10</v>
      </c>
      <c r="D88" s="168"/>
      <c r="E88" s="169"/>
      <c r="F88" s="169"/>
      <c r="G88" s="169"/>
      <c r="H88" s="177" t="str">
        <f t="shared" si="7"/>
        <v/>
      </c>
      <c r="I88" s="234">
        <v>21</v>
      </c>
      <c r="J88" s="138">
        <v>20</v>
      </c>
      <c r="K88" s="138">
        <v>19</v>
      </c>
      <c r="L88" s="178">
        <f t="shared" si="8"/>
        <v>0.95</v>
      </c>
      <c r="M88" s="138"/>
      <c r="N88" s="178">
        <f t="shared" si="9"/>
        <v>0</v>
      </c>
      <c r="O88" s="171">
        <f t="shared" si="10"/>
        <v>21</v>
      </c>
      <c r="P88" s="171">
        <f t="shared" si="11"/>
        <v>20</v>
      </c>
      <c r="Q88" s="171" t="str">
        <f t="shared" si="12"/>
        <v/>
      </c>
      <c r="R88" s="179" t="str">
        <f t="shared" si="13"/>
        <v/>
      </c>
      <c r="S88" s="248"/>
    </row>
    <row r="89" spans="1:19" x14ac:dyDescent="0.2">
      <c r="A89" s="88" t="s">
        <v>446</v>
      </c>
      <c r="B89" s="175" t="s">
        <v>13</v>
      </c>
      <c r="C89" s="176" t="s">
        <v>14</v>
      </c>
      <c r="D89" s="168"/>
      <c r="E89" s="169"/>
      <c r="F89" s="169"/>
      <c r="G89" s="169"/>
      <c r="H89" s="177" t="str">
        <f t="shared" si="7"/>
        <v/>
      </c>
      <c r="I89" s="234">
        <v>646</v>
      </c>
      <c r="J89" s="138">
        <v>641</v>
      </c>
      <c r="K89" s="138">
        <v>614</v>
      </c>
      <c r="L89" s="178">
        <f t="shared" si="8"/>
        <v>0.95787831513260535</v>
      </c>
      <c r="M89" s="138">
        <v>5</v>
      </c>
      <c r="N89" s="178">
        <f t="shared" si="9"/>
        <v>7.7399380804953561E-3</v>
      </c>
      <c r="O89" s="171">
        <f t="shared" si="10"/>
        <v>646</v>
      </c>
      <c r="P89" s="171">
        <f t="shared" si="11"/>
        <v>641</v>
      </c>
      <c r="Q89" s="171">
        <f t="shared" si="12"/>
        <v>5</v>
      </c>
      <c r="R89" s="179">
        <f t="shared" si="13"/>
        <v>7.7399380804953561E-3</v>
      </c>
      <c r="S89" s="248"/>
    </row>
    <row r="90" spans="1:19" ht="29" x14ac:dyDescent="0.2">
      <c r="A90" s="88" t="s">
        <v>446</v>
      </c>
      <c r="B90" s="175" t="s">
        <v>24</v>
      </c>
      <c r="C90" s="176" t="s">
        <v>447</v>
      </c>
      <c r="D90" s="168"/>
      <c r="E90" s="169"/>
      <c r="F90" s="169"/>
      <c r="G90" s="169"/>
      <c r="H90" s="177" t="str">
        <f t="shared" si="7"/>
        <v/>
      </c>
      <c r="I90" s="234">
        <v>15</v>
      </c>
      <c r="J90" s="138">
        <v>13</v>
      </c>
      <c r="K90" s="138">
        <v>13</v>
      </c>
      <c r="L90" s="178">
        <f t="shared" si="8"/>
        <v>1</v>
      </c>
      <c r="M90" s="138">
        <v>2</v>
      </c>
      <c r="N90" s="178">
        <f t="shared" si="9"/>
        <v>0.13333333333333333</v>
      </c>
      <c r="O90" s="171">
        <f t="shared" si="10"/>
        <v>15</v>
      </c>
      <c r="P90" s="171">
        <f t="shared" si="11"/>
        <v>13</v>
      </c>
      <c r="Q90" s="171">
        <f t="shared" si="12"/>
        <v>2</v>
      </c>
      <c r="R90" s="179">
        <f t="shared" si="13"/>
        <v>0.13333333333333333</v>
      </c>
      <c r="S90" s="248"/>
    </row>
    <row r="91" spans="1:19" ht="29" x14ac:dyDescent="0.2">
      <c r="A91" s="88" t="s">
        <v>446</v>
      </c>
      <c r="B91" s="175" t="s">
        <v>24</v>
      </c>
      <c r="C91" s="176" t="s">
        <v>448</v>
      </c>
      <c r="D91" s="168"/>
      <c r="E91" s="169"/>
      <c r="F91" s="169"/>
      <c r="G91" s="169"/>
      <c r="H91" s="177" t="str">
        <f t="shared" si="7"/>
        <v/>
      </c>
      <c r="I91" s="234">
        <v>23</v>
      </c>
      <c r="J91" s="138">
        <v>23</v>
      </c>
      <c r="K91" s="138">
        <v>10</v>
      </c>
      <c r="L91" s="178">
        <f t="shared" si="8"/>
        <v>0.43478260869565216</v>
      </c>
      <c r="M91" s="138"/>
      <c r="N91" s="178">
        <f t="shared" si="9"/>
        <v>0</v>
      </c>
      <c r="O91" s="171">
        <f t="shared" si="10"/>
        <v>23</v>
      </c>
      <c r="P91" s="171">
        <f t="shared" si="11"/>
        <v>23</v>
      </c>
      <c r="Q91" s="171" t="str">
        <f t="shared" si="12"/>
        <v/>
      </c>
      <c r="R91" s="179" t="str">
        <f t="shared" si="13"/>
        <v/>
      </c>
      <c r="S91" s="248"/>
    </row>
    <row r="92" spans="1:19" ht="29" x14ac:dyDescent="0.2">
      <c r="A92" s="88" t="s">
        <v>446</v>
      </c>
      <c r="B92" s="175" t="s">
        <v>24</v>
      </c>
      <c r="C92" s="176" t="s">
        <v>25</v>
      </c>
      <c r="D92" s="168"/>
      <c r="E92" s="169"/>
      <c r="F92" s="169"/>
      <c r="G92" s="169"/>
      <c r="H92" s="177" t="str">
        <f t="shared" si="7"/>
        <v/>
      </c>
      <c r="I92" s="234">
        <v>115</v>
      </c>
      <c r="J92" s="138">
        <v>99</v>
      </c>
      <c r="K92" s="138">
        <v>92</v>
      </c>
      <c r="L92" s="178">
        <f t="shared" si="8"/>
        <v>0.92929292929292928</v>
      </c>
      <c r="M92" s="138">
        <v>11</v>
      </c>
      <c r="N92" s="178">
        <f t="shared" si="9"/>
        <v>0.1</v>
      </c>
      <c r="O92" s="171">
        <f t="shared" si="10"/>
        <v>115</v>
      </c>
      <c r="P92" s="171">
        <f t="shared" si="11"/>
        <v>99</v>
      </c>
      <c r="Q92" s="171">
        <f t="shared" si="12"/>
        <v>11</v>
      </c>
      <c r="R92" s="179">
        <f t="shared" si="13"/>
        <v>0.1</v>
      </c>
      <c r="S92" s="248"/>
    </row>
    <row r="93" spans="1:19" ht="29" x14ac:dyDescent="0.2">
      <c r="A93" s="88" t="s">
        <v>446</v>
      </c>
      <c r="B93" s="175" t="s">
        <v>24</v>
      </c>
      <c r="C93" s="176" t="s">
        <v>449</v>
      </c>
      <c r="D93" s="168"/>
      <c r="E93" s="169"/>
      <c r="F93" s="169"/>
      <c r="G93" s="169"/>
      <c r="H93" s="177" t="str">
        <f t="shared" si="7"/>
        <v/>
      </c>
      <c r="I93" s="234">
        <v>27</v>
      </c>
      <c r="J93" s="138">
        <v>24</v>
      </c>
      <c r="K93" s="138">
        <v>18</v>
      </c>
      <c r="L93" s="178">
        <f t="shared" si="8"/>
        <v>0.75</v>
      </c>
      <c r="M93" s="138">
        <v>1</v>
      </c>
      <c r="N93" s="178">
        <f t="shared" si="9"/>
        <v>0.04</v>
      </c>
      <c r="O93" s="171">
        <f t="shared" si="10"/>
        <v>27</v>
      </c>
      <c r="P93" s="171">
        <f t="shared" si="11"/>
        <v>24</v>
      </c>
      <c r="Q93" s="171">
        <f t="shared" si="12"/>
        <v>1</v>
      </c>
      <c r="R93" s="179">
        <f t="shared" si="13"/>
        <v>0.04</v>
      </c>
      <c r="S93" s="248"/>
    </row>
    <row r="94" spans="1:19" x14ac:dyDescent="0.2">
      <c r="A94" s="88" t="s">
        <v>446</v>
      </c>
      <c r="B94" s="175" t="s">
        <v>26</v>
      </c>
      <c r="C94" s="176" t="s">
        <v>27</v>
      </c>
      <c r="D94" s="168"/>
      <c r="E94" s="169"/>
      <c r="F94" s="169"/>
      <c r="G94" s="169"/>
      <c r="H94" s="177" t="str">
        <f t="shared" si="7"/>
        <v/>
      </c>
      <c r="I94" s="234">
        <v>1</v>
      </c>
      <c r="J94" s="138"/>
      <c r="K94" s="138"/>
      <c r="L94" s="178" t="str">
        <f t="shared" si="8"/>
        <v/>
      </c>
      <c r="M94" s="138"/>
      <c r="N94" s="178" t="str">
        <f t="shared" si="9"/>
        <v/>
      </c>
      <c r="O94" s="171">
        <f t="shared" si="10"/>
        <v>1</v>
      </c>
      <c r="P94" s="171" t="str">
        <f t="shared" si="11"/>
        <v/>
      </c>
      <c r="Q94" s="171" t="str">
        <f t="shared" si="12"/>
        <v/>
      </c>
      <c r="R94" s="179" t="str">
        <f t="shared" si="13"/>
        <v/>
      </c>
      <c r="S94" s="248"/>
    </row>
    <row r="95" spans="1:19" x14ac:dyDescent="0.2">
      <c r="A95" s="88" t="s">
        <v>446</v>
      </c>
      <c r="B95" s="175" t="s">
        <v>33</v>
      </c>
      <c r="C95" s="176" t="s">
        <v>450</v>
      </c>
      <c r="D95" s="168"/>
      <c r="E95" s="169"/>
      <c r="F95" s="169"/>
      <c r="G95" s="169"/>
      <c r="H95" s="177" t="str">
        <f t="shared" si="7"/>
        <v/>
      </c>
      <c r="I95" s="234">
        <v>82</v>
      </c>
      <c r="J95" s="138">
        <v>81</v>
      </c>
      <c r="K95" s="138">
        <v>37</v>
      </c>
      <c r="L95" s="178">
        <f t="shared" si="8"/>
        <v>0.4567901234567901</v>
      </c>
      <c r="M95" s="138"/>
      <c r="N95" s="178">
        <f t="shared" si="9"/>
        <v>0</v>
      </c>
      <c r="O95" s="171">
        <f t="shared" si="10"/>
        <v>82</v>
      </c>
      <c r="P95" s="171">
        <f t="shared" si="11"/>
        <v>81</v>
      </c>
      <c r="Q95" s="171" t="str">
        <f t="shared" si="12"/>
        <v/>
      </c>
      <c r="R95" s="179" t="str">
        <f t="shared" si="13"/>
        <v/>
      </c>
      <c r="S95" s="248"/>
    </row>
    <row r="96" spans="1:19" x14ac:dyDescent="0.2">
      <c r="A96" s="88" t="s">
        <v>446</v>
      </c>
      <c r="B96" s="175" t="s">
        <v>33</v>
      </c>
      <c r="C96" s="176" t="s">
        <v>34</v>
      </c>
      <c r="D96" s="168"/>
      <c r="E96" s="169"/>
      <c r="F96" s="169"/>
      <c r="G96" s="169"/>
      <c r="H96" s="177" t="str">
        <f t="shared" si="7"/>
        <v/>
      </c>
      <c r="I96" s="234">
        <v>50</v>
      </c>
      <c r="J96" s="138">
        <v>47</v>
      </c>
      <c r="K96" s="138">
        <v>15</v>
      </c>
      <c r="L96" s="178">
        <f t="shared" si="8"/>
        <v>0.31914893617021278</v>
      </c>
      <c r="M96" s="138">
        <v>1</v>
      </c>
      <c r="N96" s="178">
        <f t="shared" si="9"/>
        <v>2.0833333333333332E-2</v>
      </c>
      <c r="O96" s="171">
        <f t="shared" si="10"/>
        <v>50</v>
      </c>
      <c r="P96" s="171">
        <f t="shared" si="11"/>
        <v>47</v>
      </c>
      <c r="Q96" s="171">
        <f t="shared" si="12"/>
        <v>1</v>
      </c>
      <c r="R96" s="179">
        <f t="shared" si="13"/>
        <v>2.0833333333333332E-2</v>
      </c>
      <c r="S96" s="248"/>
    </row>
    <row r="97" spans="1:19" x14ac:dyDescent="0.2">
      <c r="A97" s="88" t="s">
        <v>446</v>
      </c>
      <c r="B97" s="175" t="s">
        <v>40</v>
      </c>
      <c r="C97" s="176" t="s">
        <v>41</v>
      </c>
      <c r="D97" s="168"/>
      <c r="E97" s="169"/>
      <c r="F97" s="169"/>
      <c r="G97" s="169"/>
      <c r="H97" s="177" t="str">
        <f t="shared" si="7"/>
        <v/>
      </c>
      <c r="I97" s="234">
        <v>483</v>
      </c>
      <c r="J97" s="138">
        <v>479</v>
      </c>
      <c r="K97" s="138">
        <v>392</v>
      </c>
      <c r="L97" s="178">
        <f t="shared" si="8"/>
        <v>0.81837160751565763</v>
      </c>
      <c r="M97" s="138">
        <v>4</v>
      </c>
      <c r="N97" s="178">
        <f t="shared" si="9"/>
        <v>8.2815734989648039E-3</v>
      </c>
      <c r="O97" s="171">
        <f t="shared" si="10"/>
        <v>483</v>
      </c>
      <c r="P97" s="171">
        <f t="shared" si="11"/>
        <v>479</v>
      </c>
      <c r="Q97" s="171">
        <f t="shared" si="12"/>
        <v>4</v>
      </c>
      <c r="R97" s="179">
        <f t="shared" si="13"/>
        <v>8.2815734989648039E-3</v>
      </c>
      <c r="S97" s="248"/>
    </row>
    <row r="98" spans="1:19" x14ac:dyDescent="0.2">
      <c r="A98" s="88" t="s">
        <v>446</v>
      </c>
      <c r="B98" s="175" t="s">
        <v>57</v>
      </c>
      <c r="C98" s="176" t="s">
        <v>58</v>
      </c>
      <c r="D98" s="168"/>
      <c r="E98" s="169"/>
      <c r="F98" s="169"/>
      <c r="G98" s="169"/>
      <c r="H98" s="177" t="str">
        <f t="shared" si="7"/>
        <v/>
      </c>
      <c r="I98" s="234">
        <v>7</v>
      </c>
      <c r="J98" s="138">
        <v>7</v>
      </c>
      <c r="K98" s="138"/>
      <c r="L98" s="178">
        <f t="shared" si="8"/>
        <v>0</v>
      </c>
      <c r="M98" s="138"/>
      <c r="N98" s="178">
        <f t="shared" si="9"/>
        <v>0</v>
      </c>
      <c r="O98" s="171">
        <f t="shared" si="10"/>
        <v>7</v>
      </c>
      <c r="P98" s="171">
        <f t="shared" si="11"/>
        <v>7</v>
      </c>
      <c r="Q98" s="171" t="str">
        <f t="shared" si="12"/>
        <v/>
      </c>
      <c r="R98" s="179" t="str">
        <f t="shared" si="13"/>
        <v/>
      </c>
      <c r="S98" s="248"/>
    </row>
    <row r="99" spans="1:19" x14ac:dyDescent="0.2">
      <c r="A99" s="88" t="s">
        <v>446</v>
      </c>
      <c r="B99" s="175" t="s">
        <v>59</v>
      </c>
      <c r="C99" s="176" t="s">
        <v>266</v>
      </c>
      <c r="D99" s="168"/>
      <c r="E99" s="169"/>
      <c r="F99" s="169"/>
      <c r="G99" s="169"/>
      <c r="H99" s="177" t="str">
        <f t="shared" si="7"/>
        <v/>
      </c>
      <c r="I99" s="234">
        <v>2</v>
      </c>
      <c r="J99" s="138">
        <v>2</v>
      </c>
      <c r="K99" s="138"/>
      <c r="L99" s="178">
        <f t="shared" si="8"/>
        <v>0</v>
      </c>
      <c r="M99" s="138"/>
      <c r="N99" s="178">
        <f t="shared" si="9"/>
        <v>0</v>
      </c>
      <c r="O99" s="171">
        <f t="shared" si="10"/>
        <v>2</v>
      </c>
      <c r="P99" s="171">
        <f t="shared" si="11"/>
        <v>2</v>
      </c>
      <c r="Q99" s="171" t="str">
        <f t="shared" si="12"/>
        <v/>
      </c>
      <c r="R99" s="179" t="str">
        <f t="shared" si="13"/>
        <v/>
      </c>
      <c r="S99" s="248"/>
    </row>
    <row r="100" spans="1:19" x14ac:dyDescent="0.2">
      <c r="A100" s="88" t="s">
        <v>446</v>
      </c>
      <c r="B100" s="175" t="s">
        <v>63</v>
      </c>
      <c r="C100" s="176" t="s">
        <v>64</v>
      </c>
      <c r="D100" s="168"/>
      <c r="E100" s="169"/>
      <c r="F100" s="169"/>
      <c r="G100" s="169"/>
      <c r="H100" s="177" t="str">
        <f t="shared" si="7"/>
        <v/>
      </c>
      <c r="I100" s="234">
        <v>1637</v>
      </c>
      <c r="J100" s="138">
        <v>1182</v>
      </c>
      <c r="K100" s="138">
        <v>615</v>
      </c>
      <c r="L100" s="178">
        <f t="shared" si="8"/>
        <v>0.52030456852791873</v>
      </c>
      <c r="M100" s="138">
        <v>433</v>
      </c>
      <c r="N100" s="178">
        <f t="shared" si="9"/>
        <v>0.26811145510835915</v>
      </c>
      <c r="O100" s="171">
        <f t="shared" si="10"/>
        <v>1637</v>
      </c>
      <c r="P100" s="171">
        <f t="shared" si="11"/>
        <v>1182</v>
      </c>
      <c r="Q100" s="171">
        <f t="shared" si="12"/>
        <v>433</v>
      </c>
      <c r="R100" s="179">
        <f t="shared" si="13"/>
        <v>0.26811145510835915</v>
      </c>
      <c r="S100" s="248"/>
    </row>
    <row r="101" spans="1:19" x14ac:dyDescent="0.2">
      <c r="A101" s="88" t="s">
        <v>446</v>
      </c>
      <c r="B101" s="175" t="s">
        <v>72</v>
      </c>
      <c r="C101" s="176" t="s">
        <v>244</v>
      </c>
      <c r="D101" s="168"/>
      <c r="E101" s="169"/>
      <c r="F101" s="169"/>
      <c r="G101" s="169"/>
      <c r="H101" s="177" t="str">
        <f t="shared" si="7"/>
        <v/>
      </c>
      <c r="I101" s="234">
        <v>27</v>
      </c>
      <c r="J101" s="138">
        <v>8</v>
      </c>
      <c r="K101" s="138">
        <v>3</v>
      </c>
      <c r="L101" s="178">
        <f t="shared" si="8"/>
        <v>0.375</v>
      </c>
      <c r="M101" s="138">
        <v>11</v>
      </c>
      <c r="N101" s="178">
        <f t="shared" si="9"/>
        <v>0.57894736842105265</v>
      </c>
      <c r="O101" s="171">
        <f t="shared" si="10"/>
        <v>27</v>
      </c>
      <c r="P101" s="171">
        <f t="shared" si="11"/>
        <v>8</v>
      </c>
      <c r="Q101" s="171">
        <f t="shared" si="12"/>
        <v>11</v>
      </c>
      <c r="R101" s="179">
        <f t="shared" si="13"/>
        <v>0.57894736842105265</v>
      </c>
      <c r="S101" s="248"/>
    </row>
    <row r="102" spans="1:19" ht="29" x14ac:dyDescent="0.2">
      <c r="A102" s="88" t="s">
        <v>446</v>
      </c>
      <c r="B102" s="175" t="s">
        <v>76</v>
      </c>
      <c r="C102" s="176" t="s">
        <v>275</v>
      </c>
      <c r="D102" s="168"/>
      <c r="E102" s="169"/>
      <c r="F102" s="169"/>
      <c r="G102" s="169"/>
      <c r="H102" s="177" t="str">
        <f t="shared" si="7"/>
        <v/>
      </c>
      <c r="I102" s="234">
        <v>9</v>
      </c>
      <c r="J102" s="138"/>
      <c r="K102" s="138"/>
      <c r="L102" s="178" t="str">
        <f t="shared" si="8"/>
        <v/>
      </c>
      <c r="M102" s="138"/>
      <c r="N102" s="178" t="str">
        <f t="shared" si="9"/>
        <v/>
      </c>
      <c r="O102" s="171">
        <f t="shared" si="10"/>
        <v>9</v>
      </c>
      <c r="P102" s="171" t="str">
        <f t="shared" si="11"/>
        <v/>
      </c>
      <c r="Q102" s="171" t="str">
        <f t="shared" si="12"/>
        <v/>
      </c>
      <c r="R102" s="179" t="str">
        <f t="shared" si="13"/>
        <v/>
      </c>
      <c r="S102" s="248"/>
    </row>
    <row r="103" spans="1:19" x14ac:dyDescent="0.2">
      <c r="A103" s="88" t="s">
        <v>446</v>
      </c>
      <c r="B103" s="175" t="s">
        <v>76</v>
      </c>
      <c r="C103" s="176" t="s">
        <v>277</v>
      </c>
      <c r="D103" s="168"/>
      <c r="E103" s="169"/>
      <c r="F103" s="169"/>
      <c r="G103" s="169"/>
      <c r="H103" s="177" t="str">
        <f t="shared" si="7"/>
        <v/>
      </c>
      <c r="I103" s="234">
        <v>2</v>
      </c>
      <c r="J103" s="138">
        <v>2</v>
      </c>
      <c r="K103" s="138">
        <v>2</v>
      </c>
      <c r="L103" s="178">
        <f t="shared" si="8"/>
        <v>1</v>
      </c>
      <c r="M103" s="138"/>
      <c r="N103" s="178">
        <f t="shared" si="9"/>
        <v>0</v>
      </c>
      <c r="O103" s="171">
        <f t="shared" si="10"/>
        <v>2</v>
      </c>
      <c r="P103" s="171">
        <f t="shared" si="11"/>
        <v>2</v>
      </c>
      <c r="Q103" s="171" t="str">
        <f t="shared" si="12"/>
        <v/>
      </c>
      <c r="R103" s="179" t="str">
        <f t="shared" si="13"/>
        <v/>
      </c>
      <c r="S103" s="248"/>
    </row>
    <row r="104" spans="1:19" x14ac:dyDescent="0.2">
      <c r="A104" s="88" t="s">
        <v>446</v>
      </c>
      <c r="B104" s="175" t="s">
        <v>81</v>
      </c>
      <c r="C104" s="176" t="s">
        <v>82</v>
      </c>
      <c r="D104" s="168"/>
      <c r="E104" s="169"/>
      <c r="F104" s="169"/>
      <c r="G104" s="169"/>
      <c r="H104" s="177" t="str">
        <f t="shared" si="7"/>
        <v/>
      </c>
      <c r="I104" s="234">
        <v>234</v>
      </c>
      <c r="J104" s="138">
        <v>204</v>
      </c>
      <c r="K104" s="138">
        <v>61</v>
      </c>
      <c r="L104" s="178">
        <f t="shared" si="8"/>
        <v>0.29901960784313725</v>
      </c>
      <c r="M104" s="138">
        <v>24</v>
      </c>
      <c r="N104" s="178">
        <f t="shared" si="9"/>
        <v>0.10526315789473684</v>
      </c>
      <c r="O104" s="171">
        <f t="shared" si="10"/>
        <v>234</v>
      </c>
      <c r="P104" s="171">
        <f t="shared" si="11"/>
        <v>204</v>
      </c>
      <c r="Q104" s="171">
        <f t="shared" si="12"/>
        <v>24</v>
      </c>
      <c r="R104" s="179">
        <f t="shared" si="13"/>
        <v>0.10526315789473684</v>
      </c>
      <c r="S104" s="248"/>
    </row>
    <row r="105" spans="1:19" x14ac:dyDescent="0.2">
      <c r="A105" s="88" t="s">
        <v>446</v>
      </c>
      <c r="B105" s="175" t="s">
        <v>88</v>
      </c>
      <c r="C105" s="176" t="s">
        <v>89</v>
      </c>
      <c r="D105" s="168"/>
      <c r="E105" s="169"/>
      <c r="F105" s="169"/>
      <c r="G105" s="169"/>
      <c r="H105" s="177" t="str">
        <f t="shared" si="7"/>
        <v/>
      </c>
      <c r="I105" s="234">
        <v>2</v>
      </c>
      <c r="J105" s="138">
        <v>1</v>
      </c>
      <c r="K105" s="138">
        <v>1</v>
      </c>
      <c r="L105" s="178">
        <f t="shared" si="8"/>
        <v>1</v>
      </c>
      <c r="M105" s="138">
        <v>1</v>
      </c>
      <c r="N105" s="178">
        <f t="shared" si="9"/>
        <v>0.5</v>
      </c>
      <c r="O105" s="171">
        <f t="shared" si="10"/>
        <v>2</v>
      </c>
      <c r="P105" s="171">
        <f t="shared" si="11"/>
        <v>1</v>
      </c>
      <c r="Q105" s="171">
        <f t="shared" si="12"/>
        <v>1</v>
      </c>
      <c r="R105" s="179">
        <f t="shared" si="13"/>
        <v>0.5</v>
      </c>
      <c r="S105" s="248"/>
    </row>
    <row r="106" spans="1:19" x14ac:dyDescent="0.2">
      <c r="A106" s="88" t="s">
        <v>446</v>
      </c>
      <c r="B106" s="175" t="s">
        <v>90</v>
      </c>
      <c r="C106" s="176" t="s">
        <v>91</v>
      </c>
      <c r="D106" s="168"/>
      <c r="E106" s="169"/>
      <c r="F106" s="169"/>
      <c r="G106" s="169"/>
      <c r="H106" s="177" t="str">
        <f t="shared" si="7"/>
        <v/>
      </c>
      <c r="I106" s="234">
        <v>2118</v>
      </c>
      <c r="J106" s="138">
        <v>1626</v>
      </c>
      <c r="K106" s="138">
        <v>1103</v>
      </c>
      <c r="L106" s="178">
        <f t="shared" si="8"/>
        <v>0.67835178351783521</v>
      </c>
      <c r="M106" s="138">
        <v>419</v>
      </c>
      <c r="N106" s="178">
        <f t="shared" si="9"/>
        <v>0.20488997555012226</v>
      </c>
      <c r="O106" s="171">
        <f t="shared" si="10"/>
        <v>2118</v>
      </c>
      <c r="P106" s="171">
        <f t="shared" si="11"/>
        <v>1626</v>
      </c>
      <c r="Q106" s="171">
        <f t="shared" si="12"/>
        <v>419</v>
      </c>
      <c r="R106" s="179">
        <f t="shared" si="13"/>
        <v>0.20488997555012226</v>
      </c>
      <c r="S106" s="248"/>
    </row>
    <row r="107" spans="1:19" x14ac:dyDescent="0.2">
      <c r="A107" s="88" t="s">
        <v>446</v>
      </c>
      <c r="B107" s="175" t="s">
        <v>96</v>
      </c>
      <c r="C107" s="176" t="s">
        <v>97</v>
      </c>
      <c r="D107" s="168"/>
      <c r="E107" s="169"/>
      <c r="F107" s="169"/>
      <c r="G107" s="169"/>
      <c r="H107" s="177" t="str">
        <f t="shared" si="7"/>
        <v/>
      </c>
      <c r="I107" s="234">
        <v>1631</v>
      </c>
      <c r="J107" s="138">
        <v>1522</v>
      </c>
      <c r="K107" s="138">
        <v>1348</v>
      </c>
      <c r="L107" s="178">
        <f t="shared" si="8"/>
        <v>0.88567674113009198</v>
      </c>
      <c r="M107" s="138">
        <v>95</v>
      </c>
      <c r="N107" s="178">
        <f t="shared" si="9"/>
        <v>5.8750773036487319E-2</v>
      </c>
      <c r="O107" s="171">
        <f t="shared" si="10"/>
        <v>1631</v>
      </c>
      <c r="P107" s="171">
        <f t="shared" si="11"/>
        <v>1522</v>
      </c>
      <c r="Q107" s="171">
        <f t="shared" si="12"/>
        <v>95</v>
      </c>
      <c r="R107" s="179">
        <f t="shared" si="13"/>
        <v>5.8750773036487319E-2</v>
      </c>
      <c r="S107" s="248"/>
    </row>
    <row r="108" spans="1:19" x14ac:dyDescent="0.2">
      <c r="A108" s="88" t="s">
        <v>446</v>
      </c>
      <c r="B108" s="175" t="s">
        <v>532</v>
      </c>
      <c r="C108" s="176" t="s">
        <v>98</v>
      </c>
      <c r="D108" s="168"/>
      <c r="E108" s="169"/>
      <c r="F108" s="169"/>
      <c r="G108" s="169"/>
      <c r="H108" s="177" t="str">
        <f t="shared" si="7"/>
        <v/>
      </c>
      <c r="I108" s="234">
        <v>499</v>
      </c>
      <c r="J108" s="138">
        <v>215</v>
      </c>
      <c r="K108" s="138">
        <v>49</v>
      </c>
      <c r="L108" s="178">
        <f t="shared" si="8"/>
        <v>0.22790697674418606</v>
      </c>
      <c r="M108" s="138">
        <v>278</v>
      </c>
      <c r="N108" s="178">
        <f t="shared" si="9"/>
        <v>0.56389452332657197</v>
      </c>
      <c r="O108" s="171">
        <f t="shared" si="10"/>
        <v>499</v>
      </c>
      <c r="P108" s="171">
        <f t="shared" si="11"/>
        <v>215</v>
      </c>
      <c r="Q108" s="171">
        <f t="shared" si="12"/>
        <v>278</v>
      </c>
      <c r="R108" s="179">
        <f t="shared" si="13"/>
        <v>0.56389452332657197</v>
      </c>
      <c r="S108" s="248"/>
    </row>
    <row r="109" spans="1:19" x14ac:dyDescent="0.2">
      <c r="A109" s="88" t="s">
        <v>446</v>
      </c>
      <c r="B109" s="175" t="s">
        <v>99</v>
      </c>
      <c r="C109" s="176" t="s">
        <v>492</v>
      </c>
      <c r="D109" s="168"/>
      <c r="E109" s="169"/>
      <c r="F109" s="169"/>
      <c r="G109" s="169"/>
      <c r="H109" s="177" t="str">
        <f t="shared" si="7"/>
        <v/>
      </c>
      <c r="I109" s="234">
        <v>164</v>
      </c>
      <c r="J109" s="138">
        <v>137</v>
      </c>
      <c r="K109" s="138">
        <v>71</v>
      </c>
      <c r="L109" s="178">
        <f t="shared" si="8"/>
        <v>0.51824817518248179</v>
      </c>
      <c r="M109" s="138">
        <v>24</v>
      </c>
      <c r="N109" s="178">
        <f t="shared" si="9"/>
        <v>0.14906832298136646</v>
      </c>
      <c r="O109" s="171">
        <f t="shared" si="10"/>
        <v>164</v>
      </c>
      <c r="P109" s="171">
        <f t="shared" si="11"/>
        <v>137</v>
      </c>
      <c r="Q109" s="171">
        <f t="shared" si="12"/>
        <v>24</v>
      </c>
      <c r="R109" s="179">
        <f t="shared" si="13"/>
        <v>0.14906832298136646</v>
      </c>
      <c r="S109" s="248"/>
    </row>
    <row r="110" spans="1:19" x14ac:dyDescent="0.2">
      <c r="A110" s="88" t="s">
        <v>446</v>
      </c>
      <c r="B110" s="175" t="s">
        <v>101</v>
      </c>
      <c r="C110" s="176" t="s">
        <v>102</v>
      </c>
      <c r="D110" s="168"/>
      <c r="E110" s="169"/>
      <c r="F110" s="169"/>
      <c r="G110" s="169"/>
      <c r="H110" s="177" t="str">
        <f t="shared" si="7"/>
        <v/>
      </c>
      <c r="I110" s="234">
        <v>221</v>
      </c>
      <c r="J110" s="138">
        <v>219</v>
      </c>
      <c r="K110" s="138">
        <v>189</v>
      </c>
      <c r="L110" s="178">
        <f t="shared" si="8"/>
        <v>0.86301369863013699</v>
      </c>
      <c r="M110" s="138"/>
      <c r="N110" s="178">
        <f t="shared" si="9"/>
        <v>0</v>
      </c>
      <c r="O110" s="171">
        <f t="shared" si="10"/>
        <v>221</v>
      </c>
      <c r="P110" s="171">
        <f t="shared" si="11"/>
        <v>219</v>
      </c>
      <c r="Q110" s="171" t="str">
        <f t="shared" si="12"/>
        <v/>
      </c>
      <c r="R110" s="179" t="str">
        <f t="shared" si="13"/>
        <v/>
      </c>
      <c r="S110" s="248"/>
    </row>
    <row r="111" spans="1:19" x14ac:dyDescent="0.2">
      <c r="A111" s="88" t="s">
        <v>446</v>
      </c>
      <c r="B111" s="175" t="s">
        <v>103</v>
      </c>
      <c r="C111" s="176" t="s">
        <v>104</v>
      </c>
      <c r="D111" s="168"/>
      <c r="E111" s="169"/>
      <c r="F111" s="169"/>
      <c r="G111" s="169"/>
      <c r="H111" s="177" t="str">
        <f t="shared" si="7"/>
        <v/>
      </c>
      <c r="I111" s="234">
        <v>60</v>
      </c>
      <c r="J111" s="138">
        <v>50</v>
      </c>
      <c r="K111" s="138">
        <v>31</v>
      </c>
      <c r="L111" s="178">
        <f t="shared" si="8"/>
        <v>0.62</v>
      </c>
      <c r="M111" s="138">
        <v>4</v>
      </c>
      <c r="N111" s="178">
        <f t="shared" si="9"/>
        <v>7.407407407407407E-2</v>
      </c>
      <c r="O111" s="171">
        <f t="shared" si="10"/>
        <v>60</v>
      </c>
      <c r="P111" s="171">
        <f t="shared" si="11"/>
        <v>50</v>
      </c>
      <c r="Q111" s="171">
        <f t="shared" si="12"/>
        <v>4</v>
      </c>
      <c r="R111" s="179">
        <f t="shared" si="13"/>
        <v>7.407407407407407E-2</v>
      </c>
      <c r="S111" s="248"/>
    </row>
    <row r="112" spans="1:19" x14ac:dyDescent="0.2">
      <c r="A112" s="88" t="s">
        <v>446</v>
      </c>
      <c r="B112" s="175" t="s">
        <v>105</v>
      </c>
      <c r="C112" s="176" t="s">
        <v>106</v>
      </c>
      <c r="D112" s="168"/>
      <c r="E112" s="169"/>
      <c r="F112" s="169"/>
      <c r="G112" s="169"/>
      <c r="H112" s="177" t="str">
        <f t="shared" si="7"/>
        <v/>
      </c>
      <c r="I112" s="234">
        <v>5</v>
      </c>
      <c r="J112" s="138">
        <v>5</v>
      </c>
      <c r="K112" s="138">
        <v>3</v>
      </c>
      <c r="L112" s="178">
        <f t="shared" si="8"/>
        <v>0.6</v>
      </c>
      <c r="M112" s="138"/>
      <c r="N112" s="178">
        <f t="shared" si="9"/>
        <v>0</v>
      </c>
      <c r="O112" s="171">
        <f t="shared" si="10"/>
        <v>5</v>
      </c>
      <c r="P112" s="171">
        <f t="shared" si="11"/>
        <v>5</v>
      </c>
      <c r="Q112" s="171" t="str">
        <f t="shared" si="12"/>
        <v/>
      </c>
      <c r="R112" s="179" t="str">
        <f t="shared" si="13"/>
        <v/>
      </c>
      <c r="S112" s="248"/>
    </row>
    <row r="113" spans="1:19" x14ac:dyDescent="0.2">
      <c r="A113" s="88" t="s">
        <v>446</v>
      </c>
      <c r="B113" s="175" t="s">
        <v>105</v>
      </c>
      <c r="C113" s="176" t="s">
        <v>284</v>
      </c>
      <c r="D113" s="168"/>
      <c r="E113" s="169"/>
      <c r="F113" s="169"/>
      <c r="G113" s="169"/>
      <c r="H113" s="177" t="str">
        <f t="shared" si="7"/>
        <v/>
      </c>
      <c r="I113" s="234">
        <v>15</v>
      </c>
      <c r="J113" s="138">
        <v>13</v>
      </c>
      <c r="K113" s="138">
        <v>6</v>
      </c>
      <c r="L113" s="178">
        <f t="shared" si="8"/>
        <v>0.46153846153846156</v>
      </c>
      <c r="M113" s="138">
        <v>1</v>
      </c>
      <c r="N113" s="178">
        <f t="shared" si="9"/>
        <v>7.1428571428571425E-2</v>
      </c>
      <c r="O113" s="171">
        <f t="shared" si="10"/>
        <v>15</v>
      </c>
      <c r="P113" s="171">
        <f t="shared" si="11"/>
        <v>13</v>
      </c>
      <c r="Q113" s="171">
        <f t="shared" si="12"/>
        <v>1</v>
      </c>
      <c r="R113" s="179">
        <f t="shared" si="13"/>
        <v>7.1428571428571425E-2</v>
      </c>
      <c r="S113" s="248"/>
    </row>
    <row r="114" spans="1:19" x14ac:dyDescent="0.2">
      <c r="A114" s="88" t="s">
        <v>446</v>
      </c>
      <c r="B114" s="175" t="s">
        <v>108</v>
      </c>
      <c r="C114" s="176" t="s">
        <v>109</v>
      </c>
      <c r="D114" s="168"/>
      <c r="E114" s="169"/>
      <c r="F114" s="169"/>
      <c r="G114" s="169"/>
      <c r="H114" s="177" t="str">
        <f t="shared" si="7"/>
        <v/>
      </c>
      <c r="I114" s="234">
        <v>23</v>
      </c>
      <c r="J114" s="138">
        <v>23</v>
      </c>
      <c r="K114" s="138">
        <v>15</v>
      </c>
      <c r="L114" s="178">
        <f t="shared" si="8"/>
        <v>0.65217391304347827</v>
      </c>
      <c r="M114" s="138"/>
      <c r="N114" s="178">
        <f t="shared" si="9"/>
        <v>0</v>
      </c>
      <c r="O114" s="171">
        <f t="shared" si="10"/>
        <v>23</v>
      </c>
      <c r="P114" s="171">
        <f t="shared" si="11"/>
        <v>23</v>
      </c>
      <c r="Q114" s="171" t="str">
        <f t="shared" si="12"/>
        <v/>
      </c>
      <c r="R114" s="179" t="str">
        <f t="shared" si="13"/>
        <v/>
      </c>
      <c r="S114" s="248"/>
    </row>
    <row r="115" spans="1:19" x14ac:dyDescent="0.2">
      <c r="A115" s="88" t="s">
        <v>446</v>
      </c>
      <c r="B115" s="175" t="s">
        <v>112</v>
      </c>
      <c r="C115" s="176" t="s">
        <v>549</v>
      </c>
      <c r="D115" s="168"/>
      <c r="E115" s="169"/>
      <c r="F115" s="169"/>
      <c r="G115" s="169"/>
      <c r="H115" s="177" t="str">
        <f t="shared" si="7"/>
        <v/>
      </c>
      <c r="I115" s="234">
        <v>836</v>
      </c>
      <c r="J115" s="138">
        <v>822</v>
      </c>
      <c r="K115" s="138">
        <v>316</v>
      </c>
      <c r="L115" s="178">
        <f t="shared" si="8"/>
        <v>0.38442822384428221</v>
      </c>
      <c r="M115" s="138">
        <v>4</v>
      </c>
      <c r="N115" s="178">
        <f t="shared" si="9"/>
        <v>4.8426150121065378E-3</v>
      </c>
      <c r="O115" s="171">
        <f t="shared" si="10"/>
        <v>836</v>
      </c>
      <c r="P115" s="171">
        <f t="shared" si="11"/>
        <v>822</v>
      </c>
      <c r="Q115" s="171">
        <f t="shared" si="12"/>
        <v>4</v>
      </c>
      <c r="R115" s="179">
        <f t="shared" si="13"/>
        <v>4.8426150121065378E-3</v>
      </c>
      <c r="S115" s="248"/>
    </row>
    <row r="116" spans="1:19" x14ac:dyDescent="0.2">
      <c r="A116" s="88" t="s">
        <v>446</v>
      </c>
      <c r="B116" s="175" t="s">
        <v>117</v>
      </c>
      <c r="C116" s="176" t="s">
        <v>118</v>
      </c>
      <c r="D116" s="168"/>
      <c r="E116" s="169"/>
      <c r="F116" s="169"/>
      <c r="G116" s="169"/>
      <c r="H116" s="177" t="str">
        <f t="shared" si="7"/>
        <v/>
      </c>
      <c r="I116" s="234">
        <v>2939</v>
      </c>
      <c r="J116" s="138">
        <v>2547</v>
      </c>
      <c r="K116" s="138">
        <v>1597</v>
      </c>
      <c r="L116" s="178">
        <f t="shared" si="8"/>
        <v>0.62701217118178254</v>
      </c>
      <c r="M116" s="138">
        <v>351</v>
      </c>
      <c r="N116" s="178">
        <f t="shared" si="9"/>
        <v>0.12111801242236025</v>
      </c>
      <c r="O116" s="171">
        <f t="shared" si="10"/>
        <v>2939</v>
      </c>
      <c r="P116" s="171">
        <f t="shared" si="11"/>
        <v>2547</v>
      </c>
      <c r="Q116" s="171">
        <f t="shared" si="12"/>
        <v>351</v>
      </c>
      <c r="R116" s="179">
        <f t="shared" si="13"/>
        <v>0.12111801242236025</v>
      </c>
      <c r="S116" s="248"/>
    </row>
    <row r="117" spans="1:19" x14ac:dyDescent="0.2">
      <c r="A117" s="88" t="s">
        <v>446</v>
      </c>
      <c r="B117" s="175" t="s">
        <v>119</v>
      </c>
      <c r="C117" s="176" t="s">
        <v>119</v>
      </c>
      <c r="D117" s="168"/>
      <c r="E117" s="169"/>
      <c r="F117" s="169"/>
      <c r="G117" s="169"/>
      <c r="H117" s="177" t="str">
        <f t="shared" si="7"/>
        <v/>
      </c>
      <c r="I117" s="234">
        <v>184</v>
      </c>
      <c r="J117" s="138">
        <v>155</v>
      </c>
      <c r="K117" s="138">
        <v>105</v>
      </c>
      <c r="L117" s="178">
        <f t="shared" si="8"/>
        <v>0.67741935483870963</v>
      </c>
      <c r="M117" s="138">
        <v>23</v>
      </c>
      <c r="N117" s="178">
        <f t="shared" si="9"/>
        <v>0.12921348314606743</v>
      </c>
      <c r="O117" s="171">
        <f t="shared" si="10"/>
        <v>184</v>
      </c>
      <c r="P117" s="171">
        <f t="shared" si="11"/>
        <v>155</v>
      </c>
      <c r="Q117" s="171">
        <f t="shared" si="12"/>
        <v>23</v>
      </c>
      <c r="R117" s="179">
        <f t="shared" si="13"/>
        <v>0.12921348314606743</v>
      </c>
      <c r="S117" s="248"/>
    </row>
    <row r="118" spans="1:19" x14ac:dyDescent="0.2">
      <c r="A118" s="88" t="s">
        <v>446</v>
      </c>
      <c r="B118" s="175" t="s">
        <v>375</v>
      </c>
      <c r="C118" s="176" t="s">
        <v>451</v>
      </c>
      <c r="D118" s="168"/>
      <c r="E118" s="169"/>
      <c r="F118" s="169"/>
      <c r="G118" s="169"/>
      <c r="H118" s="177" t="str">
        <f t="shared" si="7"/>
        <v/>
      </c>
      <c r="I118" s="234">
        <v>356</v>
      </c>
      <c r="J118" s="138">
        <v>323</v>
      </c>
      <c r="K118" s="138">
        <v>183</v>
      </c>
      <c r="L118" s="178">
        <f t="shared" si="8"/>
        <v>0.56656346749226005</v>
      </c>
      <c r="M118" s="138">
        <v>12</v>
      </c>
      <c r="N118" s="178">
        <f t="shared" si="9"/>
        <v>3.5820895522388062E-2</v>
      </c>
      <c r="O118" s="171">
        <f t="shared" si="10"/>
        <v>356</v>
      </c>
      <c r="P118" s="171">
        <f t="shared" si="11"/>
        <v>323</v>
      </c>
      <c r="Q118" s="171">
        <f t="shared" si="12"/>
        <v>12</v>
      </c>
      <c r="R118" s="179">
        <f t="shared" si="13"/>
        <v>3.5820895522388062E-2</v>
      </c>
      <c r="S118" s="248"/>
    </row>
    <row r="119" spans="1:19" x14ac:dyDescent="0.2">
      <c r="A119" s="88" t="s">
        <v>446</v>
      </c>
      <c r="B119" s="175" t="s">
        <v>375</v>
      </c>
      <c r="C119" s="176" t="s">
        <v>376</v>
      </c>
      <c r="D119" s="168"/>
      <c r="E119" s="169"/>
      <c r="F119" s="169"/>
      <c r="G119" s="169"/>
      <c r="H119" s="177" t="str">
        <f t="shared" si="7"/>
        <v/>
      </c>
      <c r="I119" s="234">
        <v>94</v>
      </c>
      <c r="J119" s="138">
        <v>77</v>
      </c>
      <c r="K119" s="138">
        <v>44</v>
      </c>
      <c r="L119" s="178">
        <f t="shared" si="8"/>
        <v>0.5714285714285714</v>
      </c>
      <c r="M119" s="138">
        <v>11</v>
      </c>
      <c r="N119" s="178">
        <f t="shared" si="9"/>
        <v>0.125</v>
      </c>
      <c r="O119" s="171">
        <f t="shared" si="10"/>
        <v>94</v>
      </c>
      <c r="P119" s="171">
        <f t="shared" si="11"/>
        <v>77</v>
      </c>
      <c r="Q119" s="171">
        <f t="shared" si="12"/>
        <v>11</v>
      </c>
      <c r="R119" s="179">
        <f t="shared" si="13"/>
        <v>0.125</v>
      </c>
      <c r="S119" s="248"/>
    </row>
    <row r="120" spans="1:19" x14ac:dyDescent="0.2">
      <c r="A120" s="88" t="s">
        <v>446</v>
      </c>
      <c r="B120" s="175" t="s">
        <v>131</v>
      </c>
      <c r="C120" s="176" t="s">
        <v>132</v>
      </c>
      <c r="D120" s="168"/>
      <c r="E120" s="169"/>
      <c r="F120" s="169"/>
      <c r="G120" s="169"/>
      <c r="H120" s="177" t="str">
        <f t="shared" si="7"/>
        <v/>
      </c>
      <c r="I120" s="234">
        <v>251</v>
      </c>
      <c r="J120" s="138">
        <v>92</v>
      </c>
      <c r="K120" s="138">
        <v>50</v>
      </c>
      <c r="L120" s="178">
        <f t="shared" si="8"/>
        <v>0.54347826086956519</v>
      </c>
      <c r="M120" s="138">
        <v>114</v>
      </c>
      <c r="N120" s="178">
        <f t="shared" si="9"/>
        <v>0.55339805825242716</v>
      </c>
      <c r="O120" s="171">
        <f t="shared" si="10"/>
        <v>251</v>
      </c>
      <c r="P120" s="171">
        <f t="shared" si="11"/>
        <v>92</v>
      </c>
      <c r="Q120" s="171">
        <f t="shared" si="12"/>
        <v>114</v>
      </c>
      <c r="R120" s="179">
        <f t="shared" si="13"/>
        <v>0.55339805825242716</v>
      </c>
      <c r="S120" s="248"/>
    </row>
    <row r="121" spans="1:19" x14ac:dyDescent="0.2">
      <c r="A121" s="88" t="s">
        <v>446</v>
      </c>
      <c r="B121" s="175" t="s">
        <v>138</v>
      </c>
      <c r="C121" s="176" t="s">
        <v>140</v>
      </c>
      <c r="D121" s="168"/>
      <c r="E121" s="169"/>
      <c r="F121" s="169"/>
      <c r="G121" s="169"/>
      <c r="H121" s="177" t="str">
        <f t="shared" si="7"/>
        <v/>
      </c>
      <c r="I121" s="234">
        <v>2</v>
      </c>
      <c r="J121" s="138">
        <v>2</v>
      </c>
      <c r="K121" s="138"/>
      <c r="L121" s="178">
        <f t="shared" si="8"/>
        <v>0</v>
      </c>
      <c r="M121" s="138"/>
      <c r="N121" s="178">
        <f t="shared" si="9"/>
        <v>0</v>
      </c>
      <c r="O121" s="171">
        <f t="shared" si="10"/>
        <v>2</v>
      </c>
      <c r="P121" s="171">
        <f t="shared" si="11"/>
        <v>2</v>
      </c>
      <c r="Q121" s="171" t="str">
        <f t="shared" si="12"/>
        <v/>
      </c>
      <c r="R121" s="179" t="str">
        <f t="shared" si="13"/>
        <v/>
      </c>
      <c r="S121" s="248"/>
    </row>
    <row r="122" spans="1:19" ht="29" x14ac:dyDescent="0.2">
      <c r="A122" s="88" t="s">
        <v>446</v>
      </c>
      <c r="B122" s="175" t="s">
        <v>548</v>
      </c>
      <c r="C122" s="176" t="s">
        <v>71</v>
      </c>
      <c r="D122" s="168"/>
      <c r="E122" s="169"/>
      <c r="F122" s="169"/>
      <c r="G122" s="169"/>
      <c r="H122" s="177" t="str">
        <f t="shared" si="7"/>
        <v/>
      </c>
      <c r="I122" s="234">
        <v>30</v>
      </c>
      <c r="J122" s="138">
        <v>30</v>
      </c>
      <c r="K122" s="138">
        <v>2</v>
      </c>
      <c r="L122" s="178">
        <f t="shared" si="8"/>
        <v>6.6666666666666666E-2</v>
      </c>
      <c r="M122" s="138"/>
      <c r="N122" s="178">
        <f t="shared" si="9"/>
        <v>0</v>
      </c>
      <c r="O122" s="171">
        <f t="shared" si="10"/>
        <v>30</v>
      </c>
      <c r="P122" s="171">
        <f t="shared" si="11"/>
        <v>30</v>
      </c>
      <c r="Q122" s="171" t="str">
        <f t="shared" si="12"/>
        <v/>
      </c>
      <c r="R122" s="179" t="str">
        <f t="shared" si="13"/>
        <v/>
      </c>
      <c r="S122" s="248"/>
    </row>
    <row r="123" spans="1:19" x14ac:dyDescent="0.2">
      <c r="A123" s="88" t="s">
        <v>446</v>
      </c>
      <c r="B123" s="175" t="s">
        <v>160</v>
      </c>
      <c r="C123" s="176" t="s">
        <v>246</v>
      </c>
      <c r="D123" s="168"/>
      <c r="E123" s="169"/>
      <c r="F123" s="169"/>
      <c r="G123" s="169"/>
      <c r="H123" s="177" t="str">
        <f t="shared" si="7"/>
        <v/>
      </c>
      <c r="I123" s="234">
        <v>23</v>
      </c>
      <c r="J123" s="138">
        <v>22</v>
      </c>
      <c r="K123" s="138">
        <v>12</v>
      </c>
      <c r="L123" s="178">
        <f t="shared" si="8"/>
        <v>0.54545454545454541</v>
      </c>
      <c r="M123" s="138"/>
      <c r="N123" s="178">
        <f t="shared" si="9"/>
        <v>0</v>
      </c>
      <c r="O123" s="171">
        <f t="shared" si="10"/>
        <v>23</v>
      </c>
      <c r="P123" s="171">
        <f t="shared" si="11"/>
        <v>22</v>
      </c>
      <c r="Q123" s="171" t="str">
        <f t="shared" si="12"/>
        <v/>
      </c>
      <c r="R123" s="179" t="str">
        <f t="shared" si="13"/>
        <v/>
      </c>
      <c r="S123" s="248"/>
    </row>
    <row r="124" spans="1:19" x14ac:dyDescent="0.2">
      <c r="A124" s="88" t="s">
        <v>446</v>
      </c>
      <c r="B124" s="175" t="s">
        <v>161</v>
      </c>
      <c r="C124" s="176" t="s">
        <v>247</v>
      </c>
      <c r="D124" s="168"/>
      <c r="E124" s="169"/>
      <c r="F124" s="169"/>
      <c r="G124" s="169"/>
      <c r="H124" s="177" t="str">
        <f t="shared" si="7"/>
        <v/>
      </c>
      <c r="I124" s="234">
        <v>1</v>
      </c>
      <c r="J124" s="138"/>
      <c r="K124" s="138"/>
      <c r="L124" s="178" t="str">
        <f t="shared" si="8"/>
        <v/>
      </c>
      <c r="M124" s="138"/>
      <c r="N124" s="178" t="str">
        <f t="shared" si="9"/>
        <v/>
      </c>
      <c r="O124" s="171">
        <f t="shared" si="10"/>
        <v>1</v>
      </c>
      <c r="P124" s="171" t="str">
        <f t="shared" si="11"/>
        <v/>
      </c>
      <c r="Q124" s="171" t="str">
        <f t="shared" si="12"/>
        <v/>
      </c>
      <c r="R124" s="179" t="str">
        <f t="shared" si="13"/>
        <v/>
      </c>
      <c r="S124" s="248"/>
    </row>
    <row r="125" spans="1:19" x14ac:dyDescent="0.2">
      <c r="A125" s="88" t="s">
        <v>446</v>
      </c>
      <c r="B125" s="175" t="s">
        <v>162</v>
      </c>
      <c r="C125" s="176" t="s">
        <v>163</v>
      </c>
      <c r="D125" s="168"/>
      <c r="E125" s="169"/>
      <c r="F125" s="169"/>
      <c r="G125" s="169"/>
      <c r="H125" s="177" t="str">
        <f t="shared" ref="H125:H188" si="14">IF((E125+G125)&lt;&gt;0,G125/(E125+G125),"")</f>
        <v/>
      </c>
      <c r="I125" s="234">
        <v>1326</v>
      </c>
      <c r="J125" s="138">
        <v>959</v>
      </c>
      <c r="K125" s="138">
        <v>590</v>
      </c>
      <c r="L125" s="178">
        <f t="shared" ref="L125:L188" si="15">IF(J125&lt;&gt;0,K125/J125,"")</f>
        <v>0.61522419186652766</v>
      </c>
      <c r="M125" s="138">
        <v>315</v>
      </c>
      <c r="N125" s="178">
        <f t="shared" ref="N125:N188" si="16">IF((J125+M125)&lt;&gt;0,M125/(J125+M125),"")</f>
        <v>0.24725274725274726</v>
      </c>
      <c r="O125" s="171">
        <f t="shared" ref="O125:O188" si="17">IF(SUM(D125,I125)&gt;0,SUM(D125,I125),"")</f>
        <v>1326</v>
      </c>
      <c r="P125" s="171">
        <f t="shared" ref="P125:P188" si="18">IF( SUM(E125,J125)&gt;0, SUM(E125,J125),"")</f>
        <v>959</v>
      </c>
      <c r="Q125" s="171">
        <f t="shared" ref="Q125:Q188" si="19">IF(SUM(G125,M125)&gt;0,SUM(G125,M125),"")</f>
        <v>315</v>
      </c>
      <c r="R125" s="179">
        <f t="shared" ref="R125:R188" si="20">IFERROR(IF((P125+Q125)&lt;&gt;0,Q125/(P125+Q125),""),"")</f>
        <v>0.24725274725274726</v>
      </c>
      <c r="S125" s="248"/>
    </row>
    <row r="126" spans="1:19" x14ac:dyDescent="0.2">
      <c r="A126" s="88" t="s">
        <v>446</v>
      </c>
      <c r="B126" s="175" t="s">
        <v>164</v>
      </c>
      <c r="C126" s="176" t="s">
        <v>165</v>
      </c>
      <c r="D126" s="168"/>
      <c r="E126" s="169"/>
      <c r="F126" s="169"/>
      <c r="G126" s="169"/>
      <c r="H126" s="177" t="str">
        <f t="shared" si="14"/>
        <v/>
      </c>
      <c r="I126" s="234">
        <v>2</v>
      </c>
      <c r="J126" s="138">
        <v>2</v>
      </c>
      <c r="K126" s="138">
        <v>2</v>
      </c>
      <c r="L126" s="178">
        <f t="shared" si="15"/>
        <v>1</v>
      </c>
      <c r="M126" s="138"/>
      <c r="N126" s="178">
        <f t="shared" si="16"/>
        <v>0</v>
      </c>
      <c r="O126" s="171">
        <f t="shared" si="17"/>
        <v>2</v>
      </c>
      <c r="P126" s="171">
        <f t="shared" si="18"/>
        <v>2</v>
      </c>
      <c r="Q126" s="171" t="str">
        <f t="shared" si="19"/>
        <v/>
      </c>
      <c r="R126" s="179" t="str">
        <f t="shared" si="20"/>
        <v/>
      </c>
      <c r="S126" s="248"/>
    </row>
    <row r="127" spans="1:19" ht="29" x14ac:dyDescent="0.2">
      <c r="A127" s="88" t="s">
        <v>446</v>
      </c>
      <c r="B127" s="175" t="s">
        <v>166</v>
      </c>
      <c r="C127" s="176" t="s">
        <v>168</v>
      </c>
      <c r="D127" s="168"/>
      <c r="E127" s="169"/>
      <c r="F127" s="169"/>
      <c r="G127" s="169"/>
      <c r="H127" s="177" t="str">
        <f t="shared" si="14"/>
        <v/>
      </c>
      <c r="I127" s="234">
        <v>3618</v>
      </c>
      <c r="J127" s="138">
        <v>3508</v>
      </c>
      <c r="K127" s="138">
        <v>3344</v>
      </c>
      <c r="L127" s="178">
        <f t="shared" si="15"/>
        <v>0.95324971493728616</v>
      </c>
      <c r="M127" s="138">
        <v>50</v>
      </c>
      <c r="N127" s="178">
        <f t="shared" si="16"/>
        <v>1.4052838673412029E-2</v>
      </c>
      <c r="O127" s="171">
        <f t="shared" si="17"/>
        <v>3618</v>
      </c>
      <c r="P127" s="171">
        <f t="shared" si="18"/>
        <v>3508</v>
      </c>
      <c r="Q127" s="171">
        <f t="shared" si="19"/>
        <v>50</v>
      </c>
      <c r="R127" s="179">
        <f t="shared" si="20"/>
        <v>1.4052838673412029E-2</v>
      </c>
      <c r="S127" s="248"/>
    </row>
    <row r="128" spans="1:19" x14ac:dyDescent="0.2">
      <c r="A128" s="88" t="s">
        <v>446</v>
      </c>
      <c r="B128" s="175" t="s">
        <v>176</v>
      </c>
      <c r="C128" s="176" t="s">
        <v>487</v>
      </c>
      <c r="D128" s="168"/>
      <c r="E128" s="169"/>
      <c r="F128" s="169"/>
      <c r="G128" s="169"/>
      <c r="H128" s="177" t="str">
        <f t="shared" si="14"/>
        <v/>
      </c>
      <c r="I128" s="234">
        <v>299</v>
      </c>
      <c r="J128" s="138">
        <v>278</v>
      </c>
      <c r="K128" s="138">
        <v>125</v>
      </c>
      <c r="L128" s="178">
        <f t="shared" si="15"/>
        <v>0.44964028776978415</v>
      </c>
      <c r="M128" s="138">
        <v>12</v>
      </c>
      <c r="N128" s="178">
        <f t="shared" si="16"/>
        <v>4.1379310344827586E-2</v>
      </c>
      <c r="O128" s="171">
        <f t="shared" si="17"/>
        <v>299</v>
      </c>
      <c r="P128" s="171">
        <f t="shared" si="18"/>
        <v>278</v>
      </c>
      <c r="Q128" s="171">
        <f t="shared" si="19"/>
        <v>12</v>
      </c>
      <c r="R128" s="179">
        <f t="shared" si="20"/>
        <v>4.1379310344827586E-2</v>
      </c>
      <c r="S128" s="248"/>
    </row>
    <row r="129" spans="1:19" x14ac:dyDescent="0.2">
      <c r="A129" s="88" t="s">
        <v>446</v>
      </c>
      <c r="B129" s="175" t="s">
        <v>176</v>
      </c>
      <c r="C129" s="176" t="s">
        <v>177</v>
      </c>
      <c r="D129" s="168"/>
      <c r="E129" s="169"/>
      <c r="F129" s="169"/>
      <c r="G129" s="169"/>
      <c r="H129" s="177" t="str">
        <f t="shared" si="14"/>
        <v/>
      </c>
      <c r="I129" s="234">
        <v>32</v>
      </c>
      <c r="J129" s="138">
        <v>25</v>
      </c>
      <c r="K129" s="138">
        <v>7</v>
      </c>
      <c r="L129" s="178">
        <f t="shared" si="15"/>
        <v>0.28000000000000003</v>
      </c>
      <c r="M129" s="138">
        <v>2</v>
      </c>
      <c r="N129" s="178">
        <f t="shared" si="16"/>
        <v>7.407407407407407E-2</v>
      </c>
      <c r="O129" s="171">
        <f t="shared" si="17"/>
        <v>32</v>
      </c>
      <c r="P129" s="171">
        <f t="shared" si="18"/>
        <v>25</v>
      </c>
      <c r="Q129" s="171">
        <f t="shared" si="19"/>
        <v>2</v>
      </c>
      <c r="R129" s="179">
        <f t="shared" si="20"/>
        <v>7.407407407407407E-2</v>
      </c>
      <c r="S129" s="248"/>
    </row>
    <row r="130" spans="1:19" x14ac:dyDescent="0.2">
      <c r="A130" s="88" t="s">
        <v>446</v>
      </c>
      <c r="B130" s="175" t="s">
        <v>179</v>
      </c>
      <c r="C130" s="176" t="s">
        <v>301</v>
      </c>
      <c r="D130" s="168"/>
      <c r="E130" s="169"/>
      <c r="F130" s="169"/>
      <c r="G130" s="169"/>
      <c r="H130" s="177" t="str">
        <f t="shared" si="14"/>
        <v/>
      </c>
      <c r="I130" s="234">
        <v>106</v>
      </c>
      <c r="J130" s="138">
        <v>101</v>
      </c>
      <c r="K130" s="138"/>
      <c r="L130" s="178">
        <f t="shared" si="15"/>
        <v>0</v>
      </c>
      <c r="M130" s="138">
        <v>2</v>
      </c>
      <c r="N130" s="178">
        <f t="shared" si="16"/>
        <v>1.9417475728155338E-2</v>
      </c>
      <c r="O130" s="171">
        <f t="shared" si="17"/>
        <v>106</v>
      </c>
      <c r="P130" s="171">
        <f t="shared" si="18"/>
        <v>101</v>
      </c>
      <c r="Q130" s="171">
        <f t="shared" si="19"/>
        <v>2</v>
      </c>
      <c r="R130" s="179">
        <f t="shared" si="20"/>
        <v>1.9417475728155338E-2</v>
      </c>
      <c r="S130" s="248"/>
    </row>
    <row r="131" spans="1:19" x14ac:dyDescent="0.2">
      <c r="A131" s="88" t="s">
        <v>446</v>
      </c>
      <c r="B131" s="175" t="s">
        <v>180</v>
      </c>
      <c r="C131" s="176" t="s">
        <v>182</v>
      </c>
      <c r="D131" s="168"/>
      <c r="E131" s="169"/>
      <c r="F131" s="169"/>
      <c r="G131" s="169"/>
      <c r="H131" s="177" t="str">
        <f t="shared" si="14"/>
        <v/>
      </c>
      <c r="I131" s="234">
        <v>2833</v>
      </c>
      <c r="J131" s="138">
        <v>2658</v>
      </c>
      <c r="K131" s="138">
        <v>2130</v>
      </c>
      <c r="L131" s="178">
        <f t="shared" si="15"/>
        <v>0.80135440180586903</v>
      </c>
      <c r="M131" s="138">
        <v>134</v>
      </c>
      <c r="N131" s="178">
        <f t="shared" si="16"/>
        <v>4.7994269340974213E-2</v>
      </c>
      <c r="O131" s="171">
        <f t="shared" si="17"/>
        <v>2833</v>
      </c>
      <c r="P131" s="171">
        <f t="shared" si="18"/>
        <v>2658</v>
      </c>
      <c r="Q131" s="171">
        <f t="shared" si="19"/>
        <v>134</v>
      </c>
      <c r="R131" s="179">
        <f t="shared" si="20"/>
        <v>4.7994269340974213E-2</v>
      </c>
      <c r="S131" s="248"/>
    </row>
    <row r="132" spans="1:19" x14ac:dyDescent="0.2">
      <c r="A132" s="88" t="s">
        <v>446</v>
      </c>
      <c r="B132" s="175" t="s">
        <v>536</v>
      </c>
      <c r="C132" s="176" t="s">
        <v>116</v>
      </c>
      <c r="D132" s="168"/>
      <c r="E132" s="169"/>
      <c r="F132" s="169"/>
      <c r="G132" s="169"/>
      <c r="H132" s="177" t="str">
        <f t="shared" si="14"/>
        <v/>
      </c>
      <c r="I132" s="234">
        <v>26</v>
      </c>
      <c r="J132" s="138">
        <v>22</v>
      </c>
      <c r="K132" s="138">
        <v>7</v>
      </c>
      <c r="L132" s="178">
        <f t="shared" si="15"/>
        <v>0.31818181818181818</v>
      </c>
      <c r="M132" s="138">
        <v>4</v>
      </c>
      <c r="N132" s="178">
        <f t="shared" si="16"/>
        <v>0.15384615384615385</v>
      </c>
      <c r="O132" s="171">
        <f t="shared" si="17"/>
        <v>26</v>
      </c>
      <c r="P132" s="171">
        <f t="shared" si="18"/>
        <v>22</v>
      </c>
      <c r="Q132" s="171">
        <f t="shared" si="19"/>
        <v>4</v>
      </c>
      <c r="R132" s="179">
        <f t="shared" si="20"/>
        <v>0.15384615384615385</v>
      </c>
      <c r="S132" s="248"/>
    </row>
    <row r="133" spans="1:19" x14ac:dyDescent="0.2">
      <c r="A133" s="88" t="s">
        <v>446</v>
      </c>
      <c r="B133" s="175" t="s">
        <v>183</v>
      </c>
      <c r="C133" s="176" t="s">
        <v>184</v>
      </c>
      <c r="D133" s="168"/>
      <c r="E133" s="169"/>
      <c r="F133" s="169"/>
      <c r="G133" s="169"/>
      <c r="H133" s="177" t="str">
        <f t="shared" si="14"/>
        <v/>
      </c>
      <c r="I133" s="234">
        <v>3</v>
      </c>
      <c r="J133" s="138">
        <v>3</v>
      </c>
      <c r="K133" s="138">
        <v>3</v>
      </c>
      <c r="L133" s="178">
        <f t="shared" si="15"/>
        <v>1</v>
      </c>
      <c r="M133" s="138"/>
      <c r="N133" s="178">
        <f t="shared" si="16"/>
        <v>0</v>
      </c>
      <c r="O133" s="171">
        <f t="shared" si="17"/>
        <v>3</v>
      </c>
      <c r="P133" s="171">
        <f t="shared" si="18"/>
        <v>3</v>
      </c>
      <c r="Q133" s="171" t="str">
        <f t="shared" si="19"/>
        <v/>
      </c>
      <c r="R133" s="179" t="str">
        <f t="shared" si="20"/>
        <v/>
      </c>
      <c r="S133" s="248"/>
    </row>
    <row r="134" spans="1:19" x14ac:dyDescent="0.2">
      <c r="A134" s="88" t="s">
        <v>446</v>
      </c>
      <c r="B134" s="175" t="s">
        <v>193</v>
      </c>
      <c r="C134" s="176" t="s">
        <v>250</v>
      </c>
      <c r="D134" s="168"/>
      <c r="E134" s="169"/>
      <c r="F134" s="169"/>
      <c r="G134" s="169"/>
      <c r="H134" s="177" t="str">
        <f t="shared" si="14"/>
        <v/>
      </c>
      <c r="I134" s="234">
        <v>2</v>
      </c>
      <c r="J134" s="138">
        <v>2</v>
      </c>
      <c r="K134" s="138">
        <v>2</v>
      </c>
      <c r="L134" s="178">
        <f t="shared" si="15"/>
        <v>1</v>
      </c>
      <c r="M134" s="138"/>
      <c r="N134" s="178">
        <f t="shared" si="16"/>
        <v>0</v>
      </c>
      <c r="O134" s="171">
        <f t="shared" si="17"/>
        <v>2</v>
      </c>
      <c r="P134" s="171">
        <f t="shared" si="18"/>
        <v>2</v>
      </c>
      <c r="Q134" s="171" t="str">
        <f t="shared" si="19"/>
        <v/>
      </c>
      <c r="R134" s="179" t="str">
        <f t="shared" si="20"/>
        <v/>
      </c>
      <c r="S134" s="248"/>
    </row>
    <row r="135" spans="1:19" x14ac:dyDescent="0.2">
      <c r="A135" s="88" t="s">
        <v>446</v>
      </c>
      <c r="B135" s="175" t="s">
        <v>193</v>
      </c>
      <c r="C135" s="176" t="s">
        <v>303</v>
      </c>
      <c r="D135" s="168"/>
      <c r="E135" s="169"/>
      <c r="F135" s="169"/>
      <c r="G135" s="169"/>
      <c r="H135" s="177" t="str">
        <f t="shared" si="14"/>
        <v/>
      </c>
      <c r="I135" s="234">
        <v>1</v>
      </c>
      <c r="J135" s="138">
        <v>1</v>
      </c>
      <c r="K135" s="138">
        <v>1</v>
      </c>
      <c r="L135" s="178">
        <f t="shared" si="15"/>
        <v>1</v>
      </c>
      <c r="M135" s="138"/>
      <c r="N135" s="178">
        <f t="shared" si="16"/>
        <v>0</v>
      </c>
      <c r="O135" s="171">
        <f t="shared" si="17"/>
        <v>1</v>
      </c>
      <c r="P135" s="171">
        <f t="shared" si="18"/>
        <v>1</v>
      </c>
      <c r="Q135" s="171" t="str">
        <f t="shared" si="19"/>
        <v/>
      </c>
      <c r="R135" s="179" t="str">
        <f t="shared" si="20"/>
        <v/>
      </c>
      <c r="S135" s="248"/>
    </row>
    <row r="136" spans="1:19" x14ac:dyDescent="0.2">
      <c r="A136" s="88" t="s">
        <v>446</v>
      </c>
      <c r="B136" s="175" t="s">
        <v>550</v>
      </c>
      <c r="C136" s="176" t="s">
        <v>202</v>
      </c>
      <c r="D136" s="168"/>
      <c r="E136" s="169"/>
      <c r="F136" s="169"/>
      <c r="G136" s="169"/>
      <c r="H136" s="177" t="str">
        <f t="shared" si="14"/>
        <v/>
      </c>
      <c r="I136" s="234">
        <v>665</v>
      </c>
      <c r="J136" s="138">
        <v>612</v>
      </c>
      <c r="K136" s="138">
        <v>156</v>
      </c>
      <c r="L136" s="178">
        <f t="shared" si="15"/>
        <v>0.25490196078431371</v>
      </c>
      <c r="M136" s="138">
        <v>35</v>
      </c>
      <c r="N136" s="178">
        <f t="shared" si="16"/>
        <v>5.4095826893353939E-2</v>
      </c>
      <c r="O136" s="171">
        <f t="shared" si="17"/>
        <v>665</v>
      </c>
      <c r="P136" s="171">
        <f t="shared" si="18"/>
        <v>612</v>
      </c>
      <c r="Q136" s="171">
        <f t="shared" si="19"/>
        <v>35</v>
      </c>
      <c r="R136" s="179">
        <f t="shared" si="20"/>
        <v>5.4095826893353939E-2</v>
      </c>
      <c r="S136" s="248"/>
    </row>
    <row r="137" spans="1:19" x14ac:dyDescent="0.2">
      <c r="A137" s="88" t="s">
        <v>446</v>
      </c>
      <c r="B137" s="175" t="s">
        <v>550</v>
      </c>
      <c r="C137" s="176" t="s">
        <v>203</v>
      </c>
      <c r="D137" s="168"/>
      <c r="E137" s="169"/>
      <c r="F137" s="169"/>
      <c r="G137" s="169"/>
      <c r="H137" s="177" t="str">
        <f t="shared" si="14"/>
        <v/>
      </c>
      <c r="I137" s="234">
        <v>1566</v>
      </c>
      <c r="J137" s="138">
        <v>1232</v>
      </c>
      <c r="K137" s="138">
        <v>827</v>
      </c>
      <c r="L137" s="178">
        <f t="shared" si="15"/>
        <v>0.67126623376623373</v>
      </c>
      <c r="M137" s="138">
        <v>241</v>
      </c>
      <c r="N137" s="178">
        <f t="shared" si="16"/>
        <v>0.16361167684996605</v>
      </c>
      <c r="O137" s="171">
        <f t="shared" si="17"/>
        <v>1566</v>
      </c>
      <c r="P137" s="171">
        <f t="shared" si="18"/>
        <v>1232</v>
      </c>
      <c r="Q137" s="171">
        <f t="shared" si="19"/>
        <v>241</v>
      </c>
      <c r="R137" s="179">
        <f t="shared" si="20"/>
        <v>0.16361167684996605</v>
      </c>
      <c r="S137" s="248"/>
    </row>
    <row r="138" spans="1:19" x14ac:dyDescent="0.2">
      <c r="A138" s="88" t="s">
        <v>446</v>
      </c>
      <c r="B138" s="175" t="s">
        <v>212</v>
      </c>
      <c r="C138" s="176" t="s">
        <v>214</v>
      </c>
      <c r="D138" s="168"/>
      <c r="E138" s="169"/>
      <c r="F138" s="169"/>
      <c r="G138" s="169"/>
      <c r="H138" s="177" t="str">
        <f t="shared" si="14"/>
        <v/>
      </c>
      <c r="I138" s="234">
        <v>1173</v>
      </c>
      <c r="J138" s="138">
        <v>1155</v>
      </c>
      <c r="K138" s="138">
        <v>1113</v>
      </c>
      <c r="L138" s="178">
        <f t="shared" si="15"/>
        <v>0.96363636363636362</v>
      </c>
      <c r="M138" s="138">
        <v>1</v>
      </c>
      <c r="N138" s="178">
        <f t="shared" si="16"/>
        <v>8.6505190311418688E-4</v>
      </c>
      <c r="O138" s="171">
        <f t="shared" si="17"/>
        <v>1173</v>
      </c>
      <c r="P138" s="171">
        <f t="shared" si="18"/>
        <v>1155</v>
      </c>
      <c r="Q138" s="171">
        <f t="shared" si="19"/>
        <v>1</v>
      </c>
      <c r="R138" s="179">
        <f t="shared" si="20"/>
        <v>8.6505190311418688E-4</v>
      </c>
      <c r="S138" s="248"/>
    </row>
    <row r="139" spans="1:19" x14ac:dyDescent="0.2">
      <c r="A139" s="88" t="s">
        <v>446</v>
      </c>
      <c r="B139" s="175" t="s">
        <v>217</v>
      </c>
      <c r="C139" s="176" t="s">
        <v>218</v>
      </c>
      <c r="D139" s="168"/>
      <c r="E139" s="169"/>
      <c r="F139" s="169"/>
      <c r="G139" s="169"/>
      <c r="H139" s="177" t="str">
        <f t="shared" si="14"/>
        <v/>
      </c>
      <c r="I139" s="234">
        <v>53</v>
      </c>
      <c r="J139" s="138">
        <v>53</v>
      </c>
      <c r="K139" s="138">
        <v>52</v>
      </c>
      <c r="L139" s="178">
        <f t="shared" si="15"/>
        <v>0.98113207547169812</v>
      </c>
      <c r="M139" s="138"/>
      <c r="N139" s="178">
        <f t="shared" si="16"/>
        <v>0</v>
      </c>
      <c r="O139" s="171">
        <f t="shared" si="17"/>
        <v>53</v>
      </c>
      <c r="P139" s="171">
        <f t="shared" si="18"/>
        <v>53</v>
      </c>
      <c r="Q139" s="171" t="str">
        <f t="shared" si="19"/>
        <v/>
      </c>
      <c r="R139" s="179" t="str">
        <f t="shared" si="20"/>
        <v/>
      </c>
      <c r="S139" s="248"/>
    </row>
    <row r="140" spans="1:19" ht="29" x14ac:dyDescent="0.2">
      <c r="A140" s="88" t="s">
        <v>446</v>
      </c>
      <c r="B140" s="175" t="s">
        <v>217</v>
      </c>
      <c r="C140" s="176" t="s">
        <v>219</v>
      </c>
      <c r="D140" s="168"/>
      <c r="E140" s="169"/>
      <c r="F140" s="169"/>
      <c r="G140" s="169"/>
      <c r="H140" s="177" t="str">
        <f t="shared" si="14"/>
        <v/>
      </c>
      <c r="I140" s="234">
        <v>146</v>
      </c>
      <c r="J140" s="138">
        <v>144</v>
      </c>
      <c r="K140" s="138">
        <v>116</v>
      </c>
      <c r="L140" s="178">
        <f t="shared" si="15"/>
        <v>0.80555555555555558</v>
      </c>
      <c r="M140" s="138"/>
      <c r="N140" s="178">
        <f t="shared" si="16"/>
        <v>0</v>
      </c>
      <c r="O140" s="171">
        <f t="shared" si="17"/>
        <v>146</v>
      </c>
      <c r="P140" s="171">
        <f t="shared" si="18"/>
        <v>144</v>
      </c>
      <c r="Q140" s="171" t="str">
        <f t="shared" si="19"/>
        <v/>
      </c>
      <c r="R140" s="179" t="str">
        <f t="shared" si="20"/>
        <v/>
      </c>
      <c r="S140" s="248"/>
    </row>
    <row r="141" spans="1:19" x14ac:dyDescent="0.2">
      <c r="A141" s="88" t="s">
        <v>446</v>
      </c>
      <c r="B141" s="175" t="s">
        <v>217</v>
      </c>
      <c r="C141" s="176" t="s">
        <v>221</v>
      </c>
      <c r="D141" s="168"/>
      <c r="E141" s="169"/>
      <c r="F141" s="169"/>
      <c r="G141" s="169"/>
      <c r="H141" s="177" t="str">
        <f t="shared" si="14"/>
        <v/>
      </c>
      <c r="I141" s="234">
        <v>158</v>
      </c>
      <c r="J141" s="138">
        <v>156</v>
      </c>
      <c r="K141" s="138">
        <v>116</v>
      </c>
      <c r="L141" s="178">
        <f t="shared" si="15"/>
        <v>0.74358974358974361</v>
      </c>
      <c r="M141" s="138"/>
      <c r="N141" s="178">
        <f t="shared" si="16"/>
        <v>0</v>
      </c>
      <c r="O141" s="171">
        <f t="shared" si="17"/>
        <v>158</v>
      </c>
      <c r="P141" s="171">
        <f t="shared" si="18"/>
        <v>156</v>
      </c>
      <c r="Q141" s="171" t="str">
        <f t="shared" si="19"/>
        <v/>
      </c>
      <c r="R141" s="179" t="str">
        <f t="shared" si="20"/>
        <v/>
      </c>
      <c r="S141" s="248"/>
    </row>
    <row r="142" spans="1:19" ht="29" x14ac:dyDescent="0.2">
      <c r="A142" s="88" t="s">
        <v>446</v>
      </c>
      <c r="B142" s="175" t="s">
        <v>217</v>
      </c>
      <c r="C142" s="176" t="s">
        <v>223</v>
      </c>
      <c r="D142" s="168"/>
      <c r="E142" s="169"/>
      <c r="F142" s="169"/>
      <c r="G142" s="169"/>
      <c r="H142" s="177" t="str">
        <f t="shared" si="14"/>
        <v/>
      </c>
      <c r="I142" s="234">
        <v>36</v>
      </c>
      <c r="J142" s="138">
        <v>35</v>
      </c>
      <c r="K142" s="138">
        <v>16</v>
      </c>
      <c r="L142" s="178">
        <f t="shared" si="15"/>
        <v>0.45714285714285713</v>
      </c>
      <c r="M142" s="138"/>
      <c r="N142" s="178">
        <f t="shared" si="16"/>
        <v>0</v>
      </c>
      <c r="O142" s="171">
        <f t="shared" si="17"/>
        <v>36</v>
      </c>
      <c r="P142" s="171">
        <f t="shared" si="18"/>
        <v>35</v>
      </c>
      <c r="Q142" s="171" t="str">
        <f t="shared" si="19"/>
        <v/>
      </c>
      <c r="R142" s="179" t="str">
        <f t="shared" si="20"/>
        <v/>
      </c>
      <c r="S142" s="248"/>
    </row>
    <row r="143" spans="1:19" x14ac:dyDescent="0.2">
      <c r="A143" s="223" t="s">
        <v>526</v>
      </c>
      <c r="B143" s="175" t="s">
        <v>8</v>
      </c>
      <c r="C143" s="175" t="s">
        <v>9</v>
      </c>
      <c r="D143" s="249"/>
      <c r="E143" s="249"/>
      <c r="F143" s="249"/>
      <c r="G143" s="249"/>
      <c r="H143" s="177" t="str">
        <f t="shared" si="14"/>
        <v/>
      </c>
      <c r="I143" s="138">
        <v>57</v>
      </c>
      <c r="J143" s="138">
        <v>57</v>
      </c>
      <c r="K143" s="138">
        <v>19</v>
      </c>
      <c r="L143" s="178">
        <f t="shared" si="15"/>
        <v>0.33333333333333331</v>
      </c>
      <c r="M143" s="138"/>
      <c r="N143" s="178">
        <f t="shared" si="16"/>
        <v>0</v>
      </c>
      <c r="O143" s="171">
        <f t="shared" si="17"/>
        <v>57</v>
      </c>
      <c r="P143" s="171">
        <f t="shared" si="18"/>
        <v>57</v>
      </c>
      <c r="Q143" s="171" t="str">
        <f t="shared" si="19"/>
        <v/>
      </c>
      <c r="R143" s="179" t="str">
        <f t="shared" si="20"/>
        <v/>
      </c>
      <c r="S143" s="248"/>
    </row>
    <row r="144" spans="1:19" x14ac:dyDescent="0.2">
      <c r="A144" s="223" t="s">
        <v>526</v>
      </c>
      <c r="B144" s="175" t="s">
        <v>11</v>
      </c>
      <c r="C144" s="175" t="s">
        <v>12</v>
      </c>
      <c r="D144" s="249"/>
      <c r="E144" s="249"/>
      <c r="F144" s="249"/>
      <c r="G144" s="249"/>
      <c r="H144" s="177" t="str">
        <f t="shared" si="14"/>
        <v/>
      </c>
      <c r="I144" s="138">
        <v>37</v>
      </c>
      <c r="J144" s="138">
        <v>37</v>
      </c>
      <c r="K144" s="138"/>
      <c r="L144" s="178">
        <f t="shared" si="15"/>
        <v>0</v>
      </c>
      <c r="M144" s="138"/>
      <c r="N144" s="178">
        <f t="shared" si="16"/>
        <v>0</v>
      </c>
      <c r="O144" s="171">
        <f t="shared" si="17"/>
        <v>37</v>
      </c>
      <c r="P144" s="171">
        <f t="shared" si="18"/>
        <v>37</v>
      </c>
      <c r="Q144" s="171" t="str">
        <f t="shared" si="19"/>
        <v/>
      </c>
      <c r="R144" s="179" t="str">
        <f t="shared" si="20"/>
        <v/>
      </c>
      <c r="S144" s="248"/>
    </row>
    <row r="145" spans="1:19" x14ac:dyDescent="0.2">
      <c r="A145" s="223" t="s">
        <v>526</v>
      </c>
      <c r="B145" s="175" t="s">
        <v>26</v>
      </c>
      <c r="C145" s="175" t="s">
        <v>27</v>
      </c>
      <c r="D145" s="249"/>
      <c r="E145" s="249"/>
      <c r="F145" s="249"/>
      <c r="G145" s="249"/>
      <c r="H145" s="177" t="str">
        <f t="shared" si="14"/>
        <v/>
      </c>
      <c r="I145" s="138">
        <v>26</v>
      </c>
      <c r="J145" s="138">
        <v>25</v>
      </c>
      <c r="K145" s="138">
        <v>10</v>
      </c>
      <c r="L145" s="178">
        <f t="shared" si="15"/>
        <v>0.4</v>
      </c>
      <c r="M145" s="138">
        <v>1</v>
      </c>
      <c r="N145" s="178">
        <f t="shared" si="16"/>
        <v>3.8461538461538464E-2</v>
      </c>
      <c r="O145" s="171">
        <f t="shared" si="17"/>
        <v>26</v>
      </c>
      <c r="P145" s="171">
        <f t="shared" si="18"/>
        <v>25</v>
      </c>
      <c r="Q145" s="171">
        <f t="shared" si="19"/>
        <v>1</v>
      </c>
      <c r="R145" s="179">
        <f t="shared" si="20"/>
        <v>3.8461538461538464E-2</v>
      </c>
      <c r="S145" s="248"/>
    </row>
    <row r="146" spans="1:19" x14ac:dyDescent="0.2">
      <c r="A146" s="223" t="s">
        <v>526</v>
      </c>
      <c r="B146" s="175" t="s">
        <v>30</v>
      </c>
      <c r="C146" s="175" t="s">
        <v>31</v>
      </c>
      <c r="D146" s="249"/>
      <c r="E146" s="249"/>
      <c r="F146" s="249"/>
      <c r="G146" s="249"/>
      <c r="H146" s="177" t="str">
        <f t="shared" si="14"/>
        <v/>
      </c>
      <c r="I146" s="138">
        <v>14</v>
      </c>
      <c r="J146" s="138">
        <v>17</v>
      </c>
      <c r="K146" s="138">
        <v>3</v>
      </c>
      <c r="L146" s="178">
        <f t="shared" si="15"/>
        <v>0.17647058823529413</v>
      </c>
      <c r="M146" s="138"/>
      <c r="N146" s="178">
        <f t="shared" si="16"/>
        <v>0</v>
      </c>
      <c r="O146" s="171">
        <f t="shared" si="17"/>
        <v>14</v>
      </c>
      <c r="P146" s="171">
        <f t="shared" si="18"/>
        <v>17</v>
      </c>
      <c r="Q146" s="171" t="str">
        <f t="shared" si="19"/>
        <v/>
      </c>
      <c r="R146" s="179" t="str">
        <f t="shared" si="20"/>
        <v/>
      </c>
      <c r="S146" s="248"/>
    </row>
    <row r="147" spans="1:19" x14ac:dyDescent="0.2">
      <c r="A147" s="223" t="s">
        <v>526</v>
      </c>
      <c r="B147" s="175" t="s">
        <v>33</v>
      </c>
      <c r="C147" s="175" t="s">
        <v>34</v>
      </c>
      <c r="D147" s="249"/>
      <c r="E147" s="249"/>
      <c r="F147" s="249"/>
      <c r="G147" s="249"/>
      <c r="H147" s="177" t="str">
        <f t="shared" si="14"/>
        <v/>
      </c>
      <c r="I147" s="138">
        <v>105</v>
      </c>
      <c r="J147" s="138">
        <v>105</v>
      </c>
      <c r="K147" s="138">
        <v>18</v>
      </c>
      <c r="L147" s="178">
        <f t="shared" si="15"/>
        <v>0.17142857142857143</v>
      </c>
      <c r="M147" s="138"/>
      <c r="N147" s="178">
        <f t="shared" si="16"/>
        <v>0</v>
      </c>
      <c r="O147" s="171">
        <f t="shared" si="17"/>
        <v>105</v>
      </c>
      <c r="P147" s="171">
        <f t="shared" si="18"/>
        <v>105</v>
      </c>
      <c r="Q147" s="171" t="str">
        <f t="shared" si="19"/>
        <v/>
      </c>
      <c r="R147" s="179" t="str">
        <f t="shared" si="20"/>
        <v/>
      </c>
      <c r="S147" s="248"/>
    </row>
    <row r="148" spans="1:19" x14ac:dyDescent="0.2">
      <c r="A148" s="223" t="s">
        <v>526</v>
      </c>
      <c r="B148" s="175" t="s">
        <v>40</v>
      </c>
      <c r="C148" s="175" t="s">
        <v>41</v>
      </c>
      <c r="D148" s="249"/>
      <c r="E148" s="249"/>
      <c r="F148" s="249"/>
      <c r="G148" s="249"/>
      <c r="H148" s="177" t="str">
        <f t="shared" si="14"/>
        <v/>
      </c>
      <c r="I148" s="138">
        <v>480</v>
      </c>
      <c r="J148" s="138">
        <v>391</v>
      </c>
      <c r="K148" s="138">
        <v>19</v>
      </c>
      <c r="L148" s="178">
        <f t="shared" si="15"/>
        <v>4.859335038363171E-2</v>
      </c>
      <c r="M148" s="138">
        <v>89</v>
      </c>
      <c r="N148" s="178">
        <f t="shared" si="16"/>
        <v>0.18541666666666667</v>
      </c>
      <c r="O148" s="171">
        <f t="shared" si="17"/>
        <v>480</v>
      </c>
      <c r="P148" s="171">
        <f t="shared" si="18"/>
        <v>391</v>
      </c>
      <c r="Q148" s="171">
        <f t="shared" si="19"/>
        <v>89</v>
      </c>
      <c r="R148" s="179">
        <f t="shared" si="20"/>
        <v>0.18541666666666667</v>
      </c>
      <c r="S148" s="248"/>
    </row>
    <row r="149" spans="1:19" x14ac:dyDescent="0.2">
      <c r="A149" s="223" t="s">
        <v>526</v>
      </c>
      <c r="B149" s="175" t="s">
        <v>53</v>
      </c>
      <c r="C149" s="175" t="s">
        <v>54</v>
      </c>
      <c r="D149" s="249"/>
      <c r="E149" s="249"/>
      <c r="F149" s="249"/>
      <c r="G149" s="249"/>
      <c r="H149" s="177" t="str">
        <f t="shared" si="14"/>
        <v/>
      </c>
      <c r="I149" s="138">
        <v>11</v>
      </c>
      <c r="J149" s="138">
        <v>10</v>
      </c>
      <c r="K149" s="138">
        <v>1</v>
      </c>
      <c r="L149" s="178">
        <f t="shared" si="15"/>
        <v>0.1</v>
      </c>
      <c r="M149" s="138"/>
      <c r="N149" s="178">
        <f t="shared" si="16"/>
        <v>0</v>
      </c>
      <c r="O149" s="171">
        <f t="shared" si="17"/>
        <v>11</v>
      </c>
      <c r="P149" s="171">
        <f t="shared" si="18"/>
        <v>10</v>
      </c>
      <c r="Q149" s="171" t="str">
        <f t="shared" si="19"/>
        <v/>
      </c>
      <c r="R149" s="179" t="str">
        <f t="shared" si="20"/>
        <v/>
      </c>
      <c r="S149" s="248"/>
    </row>
    <row r="150" spans="1:19" x14ac:dyDescent="0.2">
      <c r="A150" s="223" t="s">
        <v>526</v>
      </c>
      <c r="B150" s="175" t="s">
        <v>57</v>
      </c>
      <c r="C150" s="175" t="s">
        <v>58</v>
      </c>
      <c r="D150" s="249"/>
      <c r="E150" s="249"/>
      <c r="F150" s="249"/>
      <c r="G150" s="249"/>
      <c r="H150" s="177" t="str">
        <f t="shared" si="14"/>
        <v/>
      </c>
      <c r="I150" s="138">
        <v>14</v>
      </c>
      <c r="J150" s="138">
        <v>14</v>
      </c>
      <c r="K150" s="138"/>
      <c r="L150" s="178">
        <f t="shared" si="15"/>
        <v>0</v>
      </c>
      <c r="M150" s="138"/>
      <c r="N150" s="178">
        <f t="shared" si="16"/>
        <v>0</v>
      </c>
      <c r="O150" s="171">
        <f t="shared" si="17"/>
        <v>14</v>
      </c>
      <c r="P150" s="171">
        <f t="shared" si="18"/>
        <v>14</v>
      </c>
      <c r="Q150" s="171" t="str">
        <f t="shared" si="19"/>
        <v/>
      </c>
      <c r="R150" s="179" t="str">
        <f t="shared" si="20"/>
        <v/>
      </c>
      <c r="S150" s="248"/>
    </row>
    <row r="151" spans="1:19" x14ac:dyDescent="0.2">
      <c r="A151" s="223" t="s">
        <v>526</v>
      </c>
      <c r="B151" s="175" t="s">
        <v>546</v>
      </c>
      <c r="C151" s="175" t="s">
        <v>266</v>
      </c>
      <c r="D151" s="249"/>
      <c r="E151" s="249"/>
      <c r="F151" s="249"/>
      <c r="G151" s="249"/>
      <c r="H151" s="177" t="str">
        <f t="shared" si="14"/>
        <v/>
      </c>
      <c r="I151" s="138">
        <v>11</v>
      </c>
      <c r="J151" s="138">
        <v>11</v>
      </c>
      <c r="K151" s="138"/>
      <c r="L151" s="178">
        <f t="shared" si="15"/>
        <v>0</v>
      </c>
      <c r="M151" s="138"/>
      <c r="N151" s="178">
        <f t="shared" si="16"/>
        <v>0</v>
      </c>
      <c r="O151" s="171">
        <f t="shared" si="17"/>
        <v>11</v>
      </c>
      <c r="P151" s="171">
        <f t="shared" si="18"/>
        <v>11</v>
      </c>
      <c r="Q151" s="171" t="str">
        <f t="shared" si="19"/>
        <v/>
      </c>
      <c r="R151" s="179" t="str">
        <f t="shared" si="20"/>
        <v/>
      </c>
      <c r="S151" s="248"/>
    </row>
    <row r="152" spans="1:19" x14ac:dyDescent="0.2">
      <c r="A152" s="223" t="s">
        <v>526</v>
      </c>
      <c r="B152" s="175" t="s">
        <v>63</v>
      </c>
      <c r="C152" s="175" t="s">
        <v>64</v>
      </c>
      <c r="D152" s="250"/>
      <c r="E152" s="250"/>
      <c r="F152" s="250"/>
      <c r="G152" s="250"/>
      <c r="H152" s="177" t="str">
        <f t="shared" si="14"/>
        <v/>
      </c>
      <c r="I152" s="138">
        <v>3178</v>
      </c>
      <c r="J152" s="138">
        <v>2975</v>
      </c>
      <c r="K152" s="138">
        <v>359</v>
      </c>
      <c r="L152" s="178">
        <f t="shared" si="15"/>
        <v>0.12067226890756302</v>
      </c>
      <c r="M152" s="138">
        <v>203</v>
      </c>
      <c r="N152" s="178">
        <f t="shared" si="16"/>
        <v>6.3876651982378851E-2</v>
      </c>
      <c r="O152" s="171">
        <f t="shared" si="17"/>
        <v>3178</v>
      </c>
      <c r="P152" s="171">
        <f t="shared" si="18"/>
        <v>2975</v>
      </c>
      <c r="Q152" s="171">
        <f t="shared" si="19"/>
        <v>203</v>
      </c>
      <c r="R152" s="179">
        <f t="shared" si="20"/>
        <v>6.3876651982378851E-2</v>
      </c>
      <c r="S152" s="248"/>
    </row>
    <row r="153" spans="1:19" x14ac:dyDescent="0.2">
      <c r="A153" s="223" t="s">
        <v>526</v>
      </c>
      <c r="B153" s="175" t="s">
        <v>69</v>
      </c>
      <c r="C153" s="175" t="s">
        <v>70</v>
      </c>
      <c r="D153" s="249"/>
      <c r="E153" s="249"/>
      <c r="F153" s="249"/>
      <c r="G153" s="249"/>
      <c r="H153" s="177" t="str">
        <f t="shared" si="14"/>
        <v/>
      </c>
      <c r="I153" s="138">
        <v>2</v>
      </c>
      <c r="J153" s="138"/>
      <c r="K153" s="138"/>
      <c r="L153" s="178" t="str">
        <f t="shared" si="15"/>
        <v/>
      </c>
      <c r="M153" s="138">
        <v>2</v>
      </c>
      <c r="N153" s="178">
        <f t="shared" si="16"/>
        <v>1</v>
      </c>
      <c r="O153" s="171">
        <f t="shared" si="17"/>
        <v>2</v>
      </c>
      <c r="P153" s="171" t="str">
        <f t="shared" si="18"/>
        <v/>
      </c>
      <c r="Q153" s="171">
        <f t="shared" si="19"/>
        <v>2</v>
      </c>
      <c r="R153" s="179" t="str">
        <f t="shared" si="20"/>
        <v/>
      </c>
      <c r="S153" s="248"/>
    </row>
    <row r="154" spans="1:19" x14ac:dyDescent="0.2">
      <c r="A154" s="223" t="s">
        <v>526</v>
      </c>
      <c r="B154" s="175" t="s">
        <v>72</v>
      </c>
      <c r="C154" s="175" t="s">
        <v>244</v>
      </c>
      <c r="D154" s="249"/>
      <c r="E154" s="249"/>
      <c r="F154" s="249"/>
      <c r="G154" s="249"/>
      <c r="H154" s="177" t="str">
        <f t="shared" si="14"/>
        <v/>
      </c>
      <c r="I154" s="138">
        <v>135</v>
      </c>
      <c r="J154" s="138">
        <v>135</v>
      </c>
      <c r="K154" s="138">
        <v>21</v>
      </c>
      <c r="L154" s="178">
        <f t="shared" si="15"/>
        <v>0.15555555555555556</v>
      </c>
      <c r="M154" s="138"/>
      <c r="N154" s="178">
        <f t="shared" si="16"/>
        <v>0</v>
      </c>
      <c r="O154" s="171">
        <f t="shared" si="17"/>
        <v>135</v>
      </c>
      <c r="P154" s="171">
        <f t="shared" si="18"/>
        <v>135</v>
      </c>
      <c r="Q154" s="171" t="str">
        <f t="shared" si="19"/>
        <v/>
      </c>
      <c r="R154" s="179" t="str">
        <f t="shared" si="20"/>
        <v/>
      </c>
      <c r="S154" s="248"/>
    </row>
    <row r="155" spans="1:19" x14ac:dyDescent="0.2">
      <c r="A155" s="223" t="s">
        <v>526</v>
      </c>
      <c r="B155" s="175" t="s">
        <v>76</v>
      </c>
      <c r="C155" s="175" t="s">
        <v>77</v>
      </c>
      <c r="D155" s="249"/>
      <c r="E155" s="249"/>
      <c r="F155" s="249"/>
      <c r="G155" s="249"/>
      <c r="H155" s="177" t="str">
        <f t="shared" si="14"/>
        <v/>
      </c>
      <c r="I155" s="138">
        <v>112</v>
      </c>
      <c r="J155" s="138">
        <v>108</v>
      </c>
      <c r="K155" s="138">
        <v>4</v>
      </c>
      <c r="L155" s="178">
        <f t="shared" si="15"/>
        <v>3.7037037037037035E-2</v>
      </c>
      <c r="M155" s="138">
        <v>4</v>
      </c>
      <c r="N155" s="178">
        <f t="shared" si="16"/>
        <v>3.5714285714285712E-2</v>
      </c>
      <c r="O155" s="171">
        <f t="shared" si="17"/>
        <v>112</v>
      </c>
      <c r="P155" s="171">
        <f t="shared" si="18"/>
        <v>108</v>
      </c>
      <c r="Q155" s="171">
        <f t="shared" si="19"/>
        <v>4</v>
      </c>
      <c r="R155" s="179">
        <f t="shared" si="20"/>
        <v>3.5714285714285712E-2</v>
      </c>
      <c r="S155" s="248"/>
    </row>
    <row r="156" spans="1:19" x14ac:dyDescent="0.2">
      <c r="A156" s="223" t="s">
        <v>526</v>
      </c>
      <c r="B156" s="175" t="s">
        <v>81</v>
      </c>
      <c r="C156" s="175" t="s">
        <v>440</v>
      </c>
      <c r="D156" s="249"/>
      <c r="E156" s="249"/>
      <c r="F156" s="249"/>
      <c r="G156" s="249"/>
      <c r="H156" s="177" t="str">
        <f t="shared" si="14"/>
        <v/>
      </c>
      <c r="I156" s="138">
        <v>35</v>
      </c>
      <c r="J156" s="138">
        <v>35</v>
      </c>
      <c r="K156" s="138">
        <v>2</v>
      </c>
      <c r="L156" s="178">
        <f t="shared" si="15"/>
        <v>5.7142857142857141E-2</v>
      </c>
      <c r="M156" s="138"/>
      <c r="N156" s="178">
        <f t="shared" si="16"/>
        <v>0</v>
      </c>
      <c r="O156" s="171">
        <f t="shared" si="17"/>
        <v>35</v>
      </c>
      <c r="P156" s="171">
        <f t="shared" si="18"/>
        <v>35</v>
      </c>
      <c r="Q156" s="171" t="str">
        <f t="shared" si="19"/>
        <v/>
      </c>
      <c r="R156" s="179" t="str">
        <f t="shared" si="20"/>
        <v/>
      </c>
      <c r="S156" s="248"/>
    </row>
    <row r="157" spans="1:19" x14ac:dyDescent="0.2">
      <c r="A157" s="223" t="s">
        <v>526</v>
      </c>
      <c r="B157" s="175" t="s">
        <v>81</v>
      </c>
      <c r="C157" s="175" t="s">
        <v>82</v>
      </c>
      <c r="D157" s="249"/>
      <c r="E157" s="249"/>
      <c r="F157" s="249"/>
      <c r="G157" s="249"/>
      <c r="H157" s="177" t="str">
        <f t="shared" si="14"/>
        <v/>
      </c>
      <c r="I157" s="138">
        <v>330</v>
      </c>
      <c r="J157" s="138">
        <v>330</v>
      </c>
      <c r="K157" s="138">
        <v>38</v>
      </c>
      <c r="L157" s="178">
        <f t="shared" si="15"/>
        <v>0.11515151515151516</v>
      </c>
      <c r="M157" s="138"/>
      <c r="N157" s="178">
        <f t="shared" si="16"/>
        <v>0</v>
      </c>
      <c r="O157" s="171">
        <f t="shared" si="17"/>
        <v>330</v>
      </c>
      <c r="P157" s="171">
        <f t="shared" si="18"/>
        <v>330</v>
      </c>
      <c r="Q157" s="171" t="str">
        <f t="shared" si="19"/>
        <v/>
      </c>
      <c r="R157" s="179" t="str">
        <f t="shared" si="20"/>
        <v/>
      </c>
      <c r="S157" s="248"/>
    </row>
    <row r="158" spans="1:19" x14ac:dyDescent="0.2">
      <c r="A158" s="223" t="s">
        <v>526</v>
      </c>
      <c r="B158" s="175" t="s">
        <v>88</v>
      </c>
      <c r="C158" s="175" t="s">
        <v>89</v>
      </c>
      <c r="D158" s="249"/>
      <c r="E158" s="249"/>
      <c r="F158" s="249"/>
      <c r="G158" s="249"/>
      <c r="H158" s="177" t="str">
        <f t="shared" si="14"/>
        <v/>
      </c>
      <c r="I158" s="138">
        <v>38</v>
      </c>
      <c r="J158" s="138">
        <v>38</v>
      </c>
      <c r="K158" s="138"/>
      <c r="L158" s="178">
        <f t="shared" si="15"/>
        <v>0</v>
      </c>
      <c r="M158" s="138"/>
      <c r="N158" s="178">
        <f t="shared" si="16"/>
        <v>0</v>
      </c>
      <c r="O158" s="171">
        <f t="shared" si="17"/>
        <v>38</v>
      </c>
      <c r="P158" s="171">
        <f t="shared" si="18"/>
        <v>38</v>
      </c>
      <c r="Q158" s="171" t="str">
        <f t="shared" si="19"/>
        <v/>
      </c>
      <c r="R158" s="179" t="str">
        <f t="shared" si="20"/>
        <v/>
      </c>
      <c r="S158" s="248"/>
    </row>
    <row r="159" spans="1:19" x14ac:dyDescent="0.2">
      <c r="A159" s="223" t="s">
        <v>526</v>
      </c>
      <c r="B159" s="175" t="s">
        <v>90</v>
      </c>
      <c r="C159" s="175" t="s">
        <v>91</v>
      </c>
      <c r="D159" s="249"/>
      <c r="E159" s="249"/>
      <c r="F159" s="249"/>
      <c r="G159" s="249"/>
      <c r="H159" s="177" t="str">
        <f t="shared" si="14"/>
        <v/>
      </c>
      <c r="I159" s="138">
        <v>1295</v>
      </c>
      <c r="J159" s="138">
        <v>1004</v>
      </c>
      <c r="K159" s="138">
        <v>122</v>
      </c>
      <c r="L159" s="178">
        <f t="shared" si="15"/>
        <v>0.12151394422310757</v>
      </c>
      <c r="M159" s="138">
        <v>291</v>
      </c>
      <c r="N159" s="178">
        <f t="shared" si="16"/>
        <v>0.22471042471042471</v>
      </c>
      <c r="O159" s="171">
        <f t="shared" si="17"/>
        <v>1295</v>
      </c>
      <c r="P159" s="171">
        <f t="shared" si="18"/>
        <v>1004</v>
      </c>
      <c r="Q159" s="171">
        <f t="shared" si="19"/>
        <v>291</v>
      </c>
      <c r="R159" s="179">
        <f t="shared" si="20"/>
        <v>0.22471042471042471</v>
      </c>
      <c r="S159" s="248"/>
    </row>
    <row r="160" spans="1:19" x14ac:dyDescent="0.2">
      <c r="A160" s="223" t="s">
        <v>526</v>
      </c>
      <c r="B160" s="175" t="s">
        <v>532</v>
      </c>
      <c r="C160" s="175" t="s">
        <v>98</v>
      </c>
      <c r="D160" s="249"/>
      <c r="E160" s="249"/>
      <c r="F160" s="249"/>
      <c r="G160" s="249"/>
      <c r="H160" s="177" t="str">
        <f t="shared" si="14"/>
        <v/>
      </c>
      <c r="I160" s="138">
        <v>1181</v>
      </c>
      <c r="J160" s="138">
        <v>1100</v>
      </c>
      <c r="K160" s="138">
        <v>238</v>
      </c>
      <c r="L160" s="178">
        <f t="shared" si="15"/>
        <v>0.21636363636363637</v>
      </c>
      <c r="M160" s="138">
        <v>81</v>
      </c>
      <c r="N160" s="178">
        <f t="shared" si="16"/>
        <v>6.8585944115156644E-2</v>
      </c>
      <c r="O160" s="171">
        <f t="shared" si="17"/>
        <v>1181</v>
      </c>
      <c r="P160" s="171">
        <f t="shared" si="18"/>
        <v>1100</v>
      </c>
      <c r="Q160" s="171">
        <f t="shared" si="19"/>
        <v>81</v>
      </c>
      <c r="R160" s="179">
        <f t="shared" si="20"/>
        <v>6.8585944115156644E-2</v>
      </c>
      <c r="S160" s="248"/>
    </row>
    <row r="161" spans="1:19" x14ac:dyDescent="0.2">
      <c r="A161" s="223" t="s">
        <v>526</v>
      </c>
      <c r="B161" s="175" t="s">
        <v>101</v>
      </c>
      <c r="C161" s="175" t="s">
        <v>102</v>
      </c>
      <c r="D161" s="249"/>
      <c r="E161" s="249"/>
      <c r="F161" s="249"/>
      <c r="G161" s="249"/>
      <c r="H161" s="177" t="str">
        <f t="shared" si="14"/>
        <v/>
      </c>
      <c r="I161" s="138">
        <v>177</v>
      </c>
      <c r="J161" s="138">
        <v>175</v>
      </c>
      <c r="K161" s="138">
        <v>23</v>
      </c>
      <c r="L161" s="178">
        <f t="shared" si="15"/>
        <v>0.13142857142857142</v>
      </c>
      <c r="M161" s="138">
        <v>2</v>
      </c>
      <c r="N161" s="178">
        <f t="shared" si="16"/>
        <v>1.1299435028248588E-2</v>
      </c>
      <c r="O161" s="171">
        <f t="shared" si="17"/>
        <v>177</v>
      </c>
      <c r="P161" s="171">
        <f t="shared" si="18"/>
        <v>175</v>
      </c>
      <c r="Q161" s="171">
        <f t="shared" si="19"/>
        <v>2</v>
      </c>
      <c r="R161" s="179">
        <f t="shared" si="20"/>
        <v>1.1299435028248588E-2</v>
      </c>
      <c r="S161" s="248"/>
    </row>
    <row r="162" spans="1:19" x14ac:dyDescent="0.2">
      <c r="A162" s="223" t="s">
        <v>526</v>
      </c>
      <c r="B162" s="175" t="s">
        <v>103</v>
      </c>
      <c r="C162" s="175" t="s">
        <v>104</v>
      </c>
      <c r="D162" s="249"/>
      <c r="E162" s="249"/>
      <c r="F162" s="249"/>
      <c r="G162" s="249"/>
      <c r="H162" s="177" t="str">
        <f t="shared" si="14"/>
        <v/>
      </c>
      <c r="I162" s="138">
        <v>372</v>
      </c>
      <c r="J162" s="138">
        <v>336</v>
      </c>
      <c r="K162" s="138">
        <v>40</v>
      </c>
      <c r="L162" s="178">
        <f t="shared" si="15"/>
        <v>0.11904761904761904</v>
      </c>
      <c r="M162" s="138">
        <v>36</v>
      </c>
      <c r="N162" s="178">
        <f t="shared" si="16"/>
        <v>9.6774193548387094E-2</v>
      </c>
      <c r="O162" s="171">
        <f t="shared" si="17"/>
        <v>372</v>
      </c>
      <c r="P162" s="171">
        <f t="shared" si="18"/>
        <v>336</v>
      </c>
      <c r="Q162" s="171">
        <f t="shared" si="19"/>
        <v>36</v>
      </c>
      <c r="R162" s="179">
        <f t="shared" si="20"/>
        <v>9.6774193548387094E-2</v>
      </c>
      <c r="S162" s="248"/>
    </row>
    <row r="163" spans="1:19" x14ac:dyDescent="0.2">
      <c r="A163" s="223" t="s">
        <v>526</v>
      </c>
      <c r="B163" s="175" t="s">
        <v>105</v>
      </c>
      <c r="C163" s="175" t="s">
        <v>284</v>
      </c>
      <c r="D163" s="249"/>
      <c r="E163" s="249"/>
      <c r="F163" s="249"/>
      <c r="G163" s="249"/>
      <c r="H163" s="177" t="str">
        <f t="shared" si="14"/>
        <v/>
      </c>
      <c r="I163" s="138">
        <v>37</v>
      </c>
      <c r="J163" s="138">
        <v>37</v>
      </c>
      <c r="K163" s="138">
        <v>5</v>
      </c>
      <c r="L163" s="178">
        <f t="shared" si="15"/>
        <v>0.13513513513513514</v>
      </c>
      <c r="M163" s="138"/>
      <c r="N163" s="178">
        <f t="shared" si="16"/>
        <v>0</v>
      </c>
      <c r="O163" s="171">
        <f t="shared" si="17"/>
        <v>37</v>
      </c>
      <c r="P163" s="171">
        <f t="shared" si="18"/>
        <v>37</v>
      </c>
      <c r="Q163" s="171" t="str">
        <f t="shared" si="19"/>
        <v/>
      </c>
      <c r="R163" s="179" t="str">
        <f t="shared" si="20"/>
        <v/>
      </c>
      <c r="S163" s="248"/>
    </row>
    <row r="164" spans="1:19" x14ac:dyDescent="0.2">
      <c r="A164" s="223" t="s">
        <v>526</v>
      </c>
      <c r="B164" s="175" t="s">
        <v>108</v>
      </c>
      <c r="C164" s="175" t="s">
        <v>109</v>
      </c>
      <c r="D164" s="249"/>
      <c r="E164" s="249"/>
      <c r="F164" s="249"/>
      <c r="G164" s="249"/>
      <c r="H164" s="177" t="str">
        <f t="shared" si="14"/>
        <v/>
      </c>
      <c r="I164" s="138">
        <v>35</v>
      </c>
      <c r="J164" s="138">
        <v>35</v>
      </c>
      <c r="K164" s="138">
        <v>5</v>
      </c>
      <c r="L164" s="178">
        <f t="shared" si="15"/>
        <v>0.14285714285714285</v>
      </c>
      <c r="M164" s="138"/>
      <c r="N164" s="178">
        <f t="shared" si="16"/>
        <v>0</v>
      </c>
      <c r="O164" s="171">
        <f t="shared" si="17"/>
        <v>35</v>
      </c>
      <c r="P164" s="171">
        <f t="shared" si="18"/>
        <v>35</v>
      </c>
      <c r="Q164" s="171" t="str">
        <f t="shared" si="19"/>
        <v/>
      </c>
      <c r="R164" s="179" t="str">
        <f t="shared" si="20"/>
        <v/>
      </c>
      <c r="S164" s="248"/>
    </row>
    <row r="165" spans="1:19" x14ac:dyDescent="0.2">
      <c r="A165" s="223" t="s">
        <v>526</v>
      </c>
      <c r="B165" s="175" t="s">
        <v>110</v>
      </c>
      <c r="C165" s="175" t="s">
        <v>111</v>
      </c>
      <c r="D165" s="249"/>
      <c r="E165" s="249"/>
      <c r="F165" s="249"/>
      <c r="G165" s="249"/>
      <c r="H165" s="177" t="str">
        <f t="shared" si="14"/>
        <v/>
      </c>
      <c r="I165" s="138">
        <v>11194</v>
      </c>
      <c r="J165" s="138">
        <v>10747</v>
      </c>
      <c r="K165" s="138">
        <v>687</v>
      </c>
      <c r="L165" s="178">
        <f t="shared" si="15"/>
        <v>6.3924816227784495E-2</v>
      </c>
      <c r="M165" s="138">
        <v>445</v>
      </c>
      <c r="N165" s="178">
        <f t="shared" si="16"/>
        <v>3.9760543245175126E-2</v>
      </c>
      <c r="O165" s="171">
        <f t="shared" si="17"/>
        <v>11194</v>
      </c>
      <c r="P165" s="171">
        <f t="shared" si="18"/>
        <v>10747</v>
      </c>
      <c r="Q165" s="171">
        <f t="shared" si="19"/>
        <v>445</v>
      </c>
      <c r="R165" s="179">
        <f t="shared" si="20"/>
        <v>3.9760543245175126E-2</v>
      </c>
      <c r="S165" s="248"/>
    </row>
    <row r="166" spans="1:19" x14ac:dyDescent="0.2">
      <c r="A166" s="223" t="s">
        <v>526</v>
      </c>
      <c r="B166" s="175" t="s">
        <v>119</v>
      </c>
      <c r="C166" s="175" t="s">
        <v>119</v>
      </c>
      <c r="D166" s="249"/>
      <c r="E166" s="249"/>
      <c r="F166" s="249"/>
      <c r="G166" s="249"/>
      <c r="H166" s="177" t="str">
        <f t="shared" si="14"/>
        <v/>
      </c>
      <c r="I166" s="138">
        <v>1682</v>
      </c>
      <c r="J166" s="138">
        <v>1618</v>
      </c>
      <c r="K166" s="138">
        <v>378</v>
      </c>
      <c r="L166" s="178">
        <f t="shared" si="15"/>
        <v>0.23362175525339926</v>
      </c>
      <c r="M166" s="138">
        <v>64</v>
      </c>
      <c r="N166" s="178">
        <f t="shared" si="16"/>
        <v>3.8049940546967892E-2</v>
      </c>
      <c r="O166" s="171">
        <f t="shared" si="17"/>
        <v>1682</v>
      </c>
      <c r="P166" s="171">
        <f t="shared" si="18"/>
        <v>1618</v>
      </c>
      <c r="Q166" s="171">
        <f t="shared" si="19"/>
        <v>64</v>
      </c>
      <c r="R166" s="179">
        <f t="shared" si="20"/>
        <v>3.8049940546967892E-2</v>
      </c>
      <c r="S166" s="248"/>
    </row>
    <row r="167" spans="1:19" x14ac:dyDescent="0.2">
      <c r="A167" s="223" t="s">
        <v>526</v>
      </c>
      <c r="B167" s="175" t="s">
        <v>120</v>
      </c>
      <c r="C167" s="175" t="s">
        <v>121</v>
      </c>
      <c r="D167" s="249"/>
      <c r="E167" s="249"/>
      <c r="F167" s="249"/>
      <c r="G167" s="249"/>
      <c r="H167" s="177" t="str">
        <f t="shared" si="14"/>
        <v/>
      </c>
      <c r="I167" s="138">
        <v>14828</v>
      </c>
      <c r="J167" s="138">
        <v>13876</v>
      </c>
      <c r="K167" s="138">
        <v>4855</v>
      </c>
      <c r="L167" s="178">
        <f t="shared" si="15"/>
        <v>0.34988469299509944</v>
      </c>
      <c r="M167" s="138">
        <v>952</v>
      </c>
      <c r="N167" s="178">
        <f t="shared" si="16"/>
        <v>6.4202859455084971E-2</v>
      </c>
      <c r="O167" s="171">
        <f t="shared" si="17"/>
        <v>14828</v>
      </c>
      <c r="P167" s="171">
        <f t="shared" si="18"/>
        <v>13876</v>
      </c>
      <c r="Q167" s="171">
        <f t="shared" si="19"/>
        <v>952</v>
      </c>
      <c r="R167" s="179">
        <f t="shared" si="20"/>
        <v>6.4202859455084971E-2</v>
      </c>
      <c r="S167" s="248"/>
    </row>
    <row r="168" spans="1:19" x14ac:dyDescent="0.2">
      <c r="A168" s="223" t="s">
        <v>526</v>
      </c>
      <c r="B168" s="175" t="s">
        <v>562</v>
      </c>
      <c r="C168" s="175" t="s">
        <v>140</v>
      </c>
      <c r="D168" s="249"/>
      <c r="E168" s="249"/>
      <c r="F168" s="249"/>
      <c r="G168" s="249"/>
      <c r="H168" s="177" t="str">
        <f t="shared" si="14"/>
        <v/>
      </c>
      <c r="I168" s="138">
        <v>20</v>
      </c>
      <c r="J168" s="138">
        <v>20</v>
      </c>
      <c r="K168" s="138">
        <v>4</v>
      </c>
      <c r="L168" s="178">
        <f t="shared" si="15"/>
        <v>0.2</v>
      </c>
      <c r="M168" s="138"/>
      <c r="N168" s="178">
        <f t="shared" si="16"/>
        <v>0</v>
      </c>
      <c r="O168" s="171">
        <f t="shared" si="17"/>
        <v>20</v>
      </c>
      <c r="P168" s="171">
        <f t="shared" si="18"/>
        <v>20</v>
      </c>
      <c r="Q168" s="171" t="str">
        <f t="shared" si="19"/>
        <v/>
      </c>
      <c r="R168" s="179" t="str">
        <f t="shared" si="20"/>
        <v/>
      </c>
      <c r="S168" s="248"/>
    </row>
    <row r="169" spans="1:19" x14ac:dyDescent="0.2">
      <c r="A169" s="223" t="s">
        <v>526</v>
      </c>
      <c r="B169" s="175" t="s">
        <v>545</v>
      </c>
      <c r="C169" s="175" t="s">
        <v>150</v>
      </c>
      <c r="D169" s="249"/>
      <c r="E169" s="249"/>
      <c r="F169" s="249"/>
      <c r="G169" s="249"/>
      <c r="H169" s="177" t="str">
        <f t="shared" si="14"/>
        <v/>
      </c>
      <c r="I169" s="138">
        <v>144</v>
      </c>
      <c r="J169" s="138">
        <v>143</v>
      </c>
      <c r="K169" s="138">
        <v>24</v>
      </c>
      <c r="L169" s="178">
        <f t="shared" si="15"/>
        <v>0.16783216783216784</v>
      </c>
      <c r="M169" s="138">
        <v>1</v>
      </c>
      <c r="N169" s="178">
        <f t="shared" si="16"/>
        <v>6.9444444444444441E-3</v>
      </c>
      <c r="O169" s="171">
        <f t="shared" si="17"/>
        <v>144</v>
      </c>
      <c r="P169" s="171">
        <f t="shared" si="18"/>
        <v>143</v>
      </c>
      <c r="Q169" s="171">
        <f t="shared" si="19"/>
        <v>1</v>
      </c>
      <c r="R169" s="179">
        <f t="shared" si="20"/>
        <v>6.9444444444444441E-3</v>
      </c>
      <c r="S169" s="248"/>
    </row>
    <row r="170" spans="1:19" ht="29" x14ac:dyDescent="0.2">
      <c r="A170" s="223" t="s">
        <v>526</v>
      </c>
      <c r="B170" s="175" t="s">
        <v>543</v>
      </c>
      <c r="C170" s="175" t="s">
        <v>153</v>
      </c>
      <c r="D170" s="249"/>
      <c r="E170" s="249"/>
      <c r="F170" s="249"/>
      <c r="G170" s="249"/>
      <c r="H170" s="177" t="str">
        <f t="shared" si="14"/>
        <v/>
      </c>
      <c r="I170" s="138">
        <v>2685</v>
      </c>
      <c r="J170" s="138">
        <v>2557</v>
      </c>
      <c r="K170" s="138">
        <v>103</v>
      </c>
      <c r="L170" s="178">
        <f t="shared" si="15"/>
        <v>4.0281579976535004E-2</v>
      </c>
      <c r="M170" s="138">
        <v>128</v>
      </c>
      <c r="N170" s="178">
        <f t="shared" si="16"/>
        <v>4.7672253258845436E-2</v>
      </c>
      <c r="O170" s="171">
        <f t="shared" si="17"/>
        <v>2685</v>
      </c>
      <c r="P170" s="171">
        <f t="shared" si="18"/>
        <v>2557</v>
      </c>
      <c r="Q170" s="171">
        <f t="shared" si="19"/>
        <v>128</v>
      </c>
      <c r="R170" s="179">
        <f t="shared" si="20"/>
        <v>4.7672253258845436E-2</v>
      </c>
      <c r="S170" s="248"/>
    </row>
    <row r="171" spans="1:19" x14ac:dyDescent="0.2">
      <c r="A171" s="223" t="s">
        <v>526</v>
      </c>
      <c r="B171" s="175" t="s">
        <v>160</v>
      </c>
      <c r="C171" s="175" t="s">
        <v>246</v>
      </c>
      <c r="D171" s="249"/>
      <c r="E171" s="249"/>
      <c r="F171" s="249"/>
      <c r="G171" s="249"/>
      <c r="H171" s="177" t="str">
        <f t="shared" si="14"/>
        <v/>
      </c>
      <c r="I171" s="138">
        <v>49</v>
      </c>
      <c r="J171" s="138">
        <v>49</v>
      </c>
      <c r="K171" s="138"/>
      <c r="L171" s="178">
        <f t="shared" si="15"/>
        <v>0</v>
      </c>
      <c r="M171" s="138"/>
      <c r="N171" s="178">
        <f t="shared" si="16"/>
        <v>0</v>
      </c>
      <c r="O171" s="171">
        <f t="shared" si="17"/>
        <v>49</v>
      </c>
      <c r="P171" s="171">
        <f t="shared" si="18"/>
        <v>49</v>
      </c>
      <c r="Q171" s="171" t="str">
        <f t="shared" si="19"/>
        <v/>
      </c>
      <c r="R171" s="179" t="str">
        <f t="shared" si="20"/>
        <v/>
      </c>
      <c r="S171" s="248"/>
    </row>
    <row r="172" spans="1:19" x14ac:dyDescent="0.2">
      <c r="A172" s="223" t="s">
        <v>526</v>
      </c>
      <c r="B172" s="175" t="s">
        <v>161</v>
      </c>
      <c r="C172" s="175" t="s">
        <v>247</v>
      </c>
      <c r="D172" s="249"/>
      <c r="E172" s="249"/>
      <c r="F172" s="249"/>
      <c r="G172" s="249"/>
      <c r="H172" s="177" t="str">
        <f t="shared" si="14"/>
        <v/>
      </c>
      <c r="I172" s="138">
        <v>3</v>
      </c>
      <c r="J172" s="138">
        <v>3</v>
      </c>
      <c r="K172" s="138"/>
      <c r="L172" s="178">
        <f t="shared" si="15"/>
        <v>0</v>
      </c>
      <c r="M172" s="138"/>
      <c r="N172" s="178">
        <f t="shared" si="16"/>
        <v>0</v>
      </c>
      <c r="O172" s="171">
        <f t="shared" si="17"/>
        <v>3</v>
      </c>
      <c r="P172" s="171">
        <f t="shared" si="18"/>
        <v>3</v>
      </c>
      <c r="Q172" s="171" t="str">
        <f t="shared" si="19"/>
        <v/>
      </c>
      <c r="R172" s="179" t="str">
        <f t="shared" si="20"/>
        <v/>
      </c>
      <c r="S172" s="248"/>
    </row>
    <row r="173" spans="1:19" x14ac:dyDescent="0.2">
      <c r="A173" s="223" t="s">
        <v>526</v>
      </c>
      <c r="B173" s="175" t="s">
        <v>162</v>
      </c>
      <c r="C173" s="175" t="s">
        <v>163</v>
      </c>
      <c r="D173" s="249"/>
      <c r="E173" s="249"/>
      <c r="F173" s="249"/>
      <c r="G173" s="249"/>
      <c r="H173" s="177" t="str">
        <f t="shared" si="14"/>
        <v/>
      </c>
      <c r="I173" s="138">
        <v>548</v>
      </c>
      <c r="J173" s="138">
        <v>541</v>
      </c>
      <c r="K173" s="138">
        <v>256</v>
      </c>
      <c r="L173" s="178">
        <f t="shared" si="15"/>
        <v>0.47319778188539741</v>
      </c>
      <c r="M173" s="138">
        <v>7</v>
      </c>
      <c r="N173" s="178">
        <f t="shared" si="16"/>
        <v>1.2773722627737226E-2</v>
      </c>
      <c r="O173" s="171">
        <f t="shared" si="17"/>
        <v>548</v>
      </c>
      <c r="P173" s="171">
        <f t="shared" si="18"/>
        <v>541</v>
      </c>
      <c r="Q173" s="171">
        <f t="shared" si="19"/>
        <v>7</v>
      </c>
      <c r="R173" s="179">
        <f t="shared" si="20"/>
        <v>1.2773722627737226E-2</v>
      </c>
      <c r="S173" s="248"/>
    </row>
    <row r="174" spans="1:19" x14ac:dyDescent="0.2">
      <c r="A174" s="223" t="s">
        <v>526</v>
      </c>
      <c r="B174" s="175" t="s">
        <v>164</v>
      </c>
      <c r="C174" s="175" t="s">
        <v>165</v>
      </c>
      <c r="D174" s="249"/>
      <c r="E174" s="249"/>
      <c r="F174" s="249"/>
      <c r="G174" s="249"/>
      <c r="H174" s="177" t="str">
        <f t="shared" si="14"/>
        <v/>
      </c>
      <c r="I174" s="138">
        <v>36</v>
      </c>
      <c r="J174" s="138">
        <v>35</v>
      </c>
      <c r="K174" s="138">
        <v>1</v>
      </c>
      <c r="L174" s="178">
        <f t="shared" si="15"/>
        <v>2.8571428571428571E-2</v>
      </c>
      <c r="M174" s="138">
        <v>1</v>
      </c>
      <c r="N174" s="178">
        <f t="shared" si="16"/>
        <v>2.7777777777777776E-2</v>
      </c>
      <c r="O174" s="171">
        <f t="shared" si="17"/>
        <v>36</v>
      </c>
      <c r="P174" s="171">
        <f t="shared" si="18"/>
        <v>35</v>
      </c>
      <c r="Q174" s="171">
        <f t="shared" si="19"/>
        <v>1</v>
      </c>
      <c r="R174" s="179">
        <f t="shared" si="20"/>
        <v>2.7777777777777776E-2</v>
      </c>
      <c r="S174" s="248"/>
    </row>
    <row r="175" spans="1:19" ht="29" x14ac:dyDescent="0.2">
      <c r="A175" s="223" t="s">
        <v>526</v>
      </c>
      <c r="B175" s="175" t="s">
        <v>166</v>
      </c>
      <c r="C175" s="175" t="s">
        <v>167</v>
      </c>
      <c r="D175" s="249"/>
      <c r="E175" s="249"/>
      <c r="F175" s="249"/>
      <c r="G175" s="249"/>
      <c r="H175" s="177" t="str">
        <f t="shared" si="14"/>
        <v/>
      </c>
      <c r="I175" s="138">
        <v>5129</v>
      </c>
      <c r="J175" s="138">
        <v>4484</v>
      </c>
      <c r="K175" s="138">
        <v>3891</v>
      </c>
      <c r="L175" s="178">
        <f t="shared" si="15"/>
        <v>0.86775200713648526</v>
      </c>
      <c r="M175" s="138">
        <v>645</v>
      </c>
      <c r="N175" s="178">
        <f t="shared" si="16"/>
        <v>0.12575550789627607</v>
      </c>
      <c r="O175" s="171">
        <f t="shared" si="17"/>
        <v>5129</v>
      </c>
      <c r="P175" s="171">
        <f t="shared" si="18"/>
        <v>4484</v>
      </c>
      <c r="Q175" s="171">
        <f t="shared" si="19"/>
        <v>645</v>
      </c>
      <c r="R175" s="179">
        <f t="shared" si="20"/>
        <v>0.12575550789627607</v>
      </c>
      <c r="S175" s="248"/>
    </row>
    <row r="176" spans="1:19" ht="29" x14ac:dyDescent="0.2">
      <c r="A176" s="223" t="s">
        <v>526</v>
      </c>
      <c r="B176" s="175" t="s">
        <v>166</v>
      </c>
      <c r="C176" s="175" t="s">
        <v>168</v>
      </c>
      <c r="D176" s="249"/>
      <c r="E176" s="249"/>
      <c r="F176" s="249"/>
      <c r="G176" s="249"/>
      <c r="H176" s="177" t="str">
        <f t="shared" si="14"/>
        <v/>
      </c>
      <c r="I176" s="138">
        <v>15905</v>
      </c>
      <c r="J176" s="138">
        <v>14828</v>
      </c>
      <c r="K176" s="138">
        <v>6065</v>
      </c>
      <c r="L176" s="178">
        <f t="shared" si="15"/>
        <v>0.40902346911248988</v>
      </c>
      <c r="M176" s="138">
        <v>1077</v>
      </c>
      <c r="N176" s="178">
        <f t="shared" si="16"/>
        <v>6.7714555171329766E-2</v>
      </c>
      <c r="O176" s="171">
        <f t="shared" si="17"/>
        <v>15905</v>
      </c>
      <c r="P176" s="171">
        <f t="shared" si="18"/>
        <v>14828</v>
      </c>
      <c r="Q176" s="171">
        <f t="shared" si="19"/>
        <v>1077</v>
      </c>
      <c r="R176" s="179">
        <f t="shared" si="20"/>
        <v>6.7714555171329766E-2</v>
      </c>
      <c r="S176" s="248"/>
    </row>
    <row r="177" spans="1:19" ht="29" x14ac:dyDescent="0.2">
      <c r="A177" s="223" t="s">
        <v>526</v>
      </c>
      <c r="B177" s="175" t="s">
        <v>166</v>
      </c>
      <c r="C177" s="175" t="s">
        <v>527</v>
      </c>
      <c r="D177" s="249"/>
      <c r="E177" s="249"/>
      <c r="F177" s="249"/>
      <c r="G177" s="249"/>
      <c r="H177" s="177" t="str">
        <f t="shared" si="14"/>
        <v/>
      </c>
      <c r="I177" s="138">
        <v>1196</v>
      </c>
      <c r="J177" s="138">
        <v>1180</v>
      </c>
      <c r="K177" s="138">
        <v>785</v>
      </c>
      <c r="L177" s="178">
        <f t="shared" si="15"/>
        <v>0.6652542372881356</v>
      </c>
      <c r="M177" s="138">
        <v>16</v>
      </c>
      <c r="N177" s="178">
        <f t="shared" si="16"/>
        <v>1.3377926421404682E-2</v>
      </c>
      <c r="O177" s="171">
        <f t="shared" si="17"/>
        <v>1196</v>
      </c>
      <c r="P177" s="171">
        <f t="shared" si="18"/>
        <v>1180</v>
      </c>
      <c r="Q177" s="171">
        <f t="shared" si="19"/>
        <v>16</v>
      </c>
      <c r="R177" s="179">
        <f t="shared" si="20"/>
        <v>1.3377926421404682E-2</v>
      </c>
      <c r="S177" s="248"/>
    </row>
    <row r="178" spans="1:19" ht="29" x14ac:dyDescent="0.2">
      <c r="A178" s="223" t="s">
        <v>526</v>
      </c>
      <c r="B178" s="175" t="s">
        <v>166</v>
      </c>
      <c r="C178" s="175" t="s">
        <v>528</v>
      </c>
      <c r="D178" s="249"/>
      <c r="E178" s="249"/>
      <c r="F178" s="249"/>
      <c r="G178" s="249"/>
      <c r="H178" s="177" t="str">
        <f t="shared" si="14"/>
        <v/>
      </c>
      <c r="I178" s="138">
        <v>88</v>
      </c>
      <c r="J178" s="138">
        <v>88</v>
      </c>
      <c r="K178" s="138"/>
      <c r="L178" s="178">
        <f t="shared" si="15"/>
        <v>0</v>
      </c>
      <c r="M178" s="138"/>
      <c r="N178" s="178">
        <f t="shared" si="16"/>
        <v>0</v>
      </c>
      <c r="O178" s="171">
        <f t="shared" si="17"/>
        <v>88</v>
      </c>
      <c r="P178" s="171">
        <f t="shared" si="18"/>
        <v>88</v>
      </c>
      <c r="Q178" s="171" t="str">
        <f t="shared" si="19"/>
        <v/>
      </c>
      <c r="R178" s="179" t="str">
        <f t="shared" si="20"/>
        <v/>
      </c>
      <c r="S178" s="248"/>
    </row>
    <row r="179" spans="1:19" ht="29" x14ac:dyDescent="0.2">
      <c r="A179" s="223" t="s">
        <v>526</v>
      </c>
      <c r="B179" s="175" t="s">
        <v>166</v>
      </c>
      <c r="C179" s="175" t="s">
        <v>169</v>
      </c>
      <c r="D179" s="249"/>
      <c r="E179" s="249"/>
      <c r="F179" s="249"/>
      <c r="G179" s="249"/>
      <c r="H179" s="177" t="str">
        <f t="shared" si="14"/>
        <v/>
      </c>
      <c r="I179" s="138">
        <v>1413</v>
      </c>
      <c r="J179" s="138">
        <v>1384</v>
      </c>
      <c r="K179" s="138">
        <v>613</v>
      </c>
      <c r="L179" s="178">
        <f t="shared" si="15"/>
        <v>0.44291907514450868</v>
      </c>
      <c r="M179" s="138">
        <v>29</v>
      </c>
      <c r="N179" s="178">
        <f t="shared" si="16"/>
        <v>2.0523708421797595E-2</v>
      </c>
      <c r="O179" s="171">
        <f t="shared" si="17"/>
        <v>1413</v>
      </c>
      <c r="P179" s="171">
        <f t="shared" si="18"/>
        <v>1384</v>
      </c>
      <c r="Q179" s="171">
        <f t="shared" si="19"/>
        <v>29</v>
      </c>
      <c r="R179" s="179">
        <f t="shared" si="20"/>
        <v>2.0523708421797595E-2</v>
      </c>
      <c r="S179" s="248"/>
    </row>
    <row r="180" spans="1:19" x14ac:dyDescent="0.2">
      <c r="A180" s="223" t="s">
        <v>526</v>
      </c>
      <c r="B180" s="175" t="s">
        <v>172</v>
      </c>
      <c r="C180" s="175" t="s">
        <v>173</v>
      </c>
      <c r="D180" s="249"/>
      <c r="E180" s="249"/>
      <c r="F180" s="249"/>
      <c r="G180" s="249"/>
      <c r="H180" s="177" t="str">
        <f t="shared" si="14"/>
        <v/>
      </c>
      <c r="I180" s="138">
        <v>1274</v>
      </c>
      <c r="J180" s="138">
        <v>1239</v>
      </c>
      <c r="K180" s="138">
        <v>323</v>
      </c>
      <c r="L180" s="178">
        <f t="shared" si="15"/>
        <v>0.26069410815173527</v>
      </c>
      <c r="M180" s="138">
        <v>35</v>
      </c>
      <c r="N180" s="178">
        <f t="shared" si="16"/>
        <v>2.7472527472527472E-2</v>
      </c>
      <c r="O180" s="171">
        <f t="shared" si="17"/>
        <v>1274</v>
      </c>
      <c r="P180" s="171">
        <f t="shared" si="18"/>
        <v>1239</v>
      </c>
      <c r="Q180" s="171">
        <f t="shared" si="19"/>
        <v>35</v>
      </c>
      <c r="R180" s="179">
        <f t="shared" si="20"/>
        <v>2.7472527472527472E-2</v>
      </c>
      <c r="S180" s="248"/>
    </row>
    <row r="181" spans="1:19" x14ac:dyDescent="0.2">
      <c r="A181" s="223" t="s">
        <v>526</v>
      </c>
      <c r="B181" s="175" t="s">
        <v>176</v>
      </c>
      <c r="C181" s="175" t="s">
        <v>487</v>
      </c>
      <c r="D181" s="249"/>
      <c r="E181" s="249"/>
      <c r="F181" s="249"/>
      <c r="G181" s="249"/>
      <c r="H181" s="177" t="str">
        <f t="shared" si="14"/>
        <v/>
      </c>
      <c r="I181" s="138">
        <v>229</v>
      </c>
      <c r="J181" s="138">
        <v>229</v>
      </c>
      <c r="K181" s="138"/>
      <c r="L181" s="178">
        <f t="shared" si="15"/>
        <v>0</v>
      </c>
      <c r="M181" s="138"/>
      <c r="N181" s="178">
        <f t="shared" si="16"/>
        <v>0</v>
      </c>
      <c r="O181" s="171">
        <f t="shared" si="17"/>
        <v>229</v>
      </c>
      <c r="P181" s="171">
        <f t="shared" si="18"/>
        <v>229</v>
      </c>
      <c r="Q181" s="171" t="str">
        <f t="shared" si="19"/>
        <v/>
      </c>
      <c r="R181" s="179" t="str">
        <f t="shared" si="20"/>
        <v/>
      </c>
      <c r="S181" s="248"/>
    </row>
    <row r="182" spans="1:19" x14ac:dyDescent="0.2">
      <c r="A182" s="223" t="s">
        <v>526</v>
      </c>
      <c r="B182" s="175" t="s">
        <v>379</v>
      </c>
      <c r="C182" s="175" t="s">
        <v>380</v>
      </c>
      <c r="D182" s="249"/>
      <c r="E182" s="249"/>
      <c r="F182" s="249"/>
      <c r="G182" s="249"/>
      <c r="H182" s="177" t="str">
        <f t="shared" si="14"/>
        <v/>
      </c>
      <c r="I182" s="138">
        <v>4</v>
      </c>
      <c r="J182" s="138">
        <v>4</v>
      </c>
      <c r="K182" s="138"/>
      <c r="L182" s="178">
        <f t="shared" si="15"/>
        <v>0</v>
      </c>
      <c r="M182" s="138"/>
      <c r="N182" s="178">
        <f t="shared" si="16"/>
        <v>0</v>
      </c>
      <c r="O182" s="171">
        <f t="shared" si="17"/>
        <v>4</v>
      </c>
      <c r="P182" s="171">
        <f t="shared" si="18"/>
        <v>4</v>
      </c>
      <c r="Q182" s="171" t="str">
        <f t="shared" si="19"/>
        <v/>
      </c>
      <c r="R182" s="179" t="str">
        <f t="shared" si="20"/>
        <v/>
      </c>
      <c r="S182" s="248"/>
    </row>
    <row r="183" spans="1:19" x14ac:dyDescent="0.2">
      <c r="A183" s="223" t="s">
        <v>526</v>
      </c>
      <c r="B183" s="175" t="s">
        <v>544</v>
      </c>
      <c r="C183" s="175" t="s">
        <v>182</v>
      </c>
      <c r="D183" s="249"/>
      <c r="E183" s="249"/>
      <c r="F183" s="249"/>
      <c r="G183" s="249"/>
      <c r="H183" s="177" t="str">
        <f t="shared" si="14"/>
        <v/>
      </c>
      <c r="I183" s="138">
        <v>1147</v>
      </c>
      <c r="J183" s="138">
        <v>1122</v>
      </c>
      <c r="K183" s="138">
        <v>223</v>
      </c>
      <c r="L183" s="178">
        <f t="shared" si="15"/>
        <v>0.19875222816399288</v>
      </c>
      <c r="M183" s="138">
        <v>53</v>
      </c>
      <c r="N183" s="178">
        <f t="shared" si="16"/>
        <v>4.5106382978723401E-2</v>
      </c>
      <c r="O183" s="171">
        <f t="shared" si="17"/>
        <v>1147</v>
      </c>
      <c r="P183" s="171">
        <f t="shared" si="18"/>
        <v>1122</v>
      </c>
      <c r="Q183" s="171">
        <f t="shared" si="19"/>
        <v>53</v>
      </c>
      <c r="R183" s="179">
        <f t="shared" si="20"/>
        <v>4.5106382978723401E-2</v>
      </c>
      <c r="S183" s="248"/>
    </row>
    <row r="184" spans="1:19" x14ac:dyDescent="0.2">
      <c r="A184" s="223" t="s">
        <v>526</v>
      </c>
      <c r="B184" s="175" t="s">
        <v>183</v>
      </c>
      <c r="C184" s="175" t="s">
        <v>184</v>
      </c>
      <c r="D184" s="249"/>
      <c r="E184" s="249"/>
      <c r="F184" s="249"/>
      <c r="G184" s="249"/>
      <c r="H184" s="177" t="str">
        <f t="shared" si="14"/>
        <v/>
      </c>
      <c r="I184" s="138">
        <v>10</v>
      </c>
      <c r="J184" s="138">
        <v>8</v>
      </c>
      <c r="K184" s="138"/>
      <c r="L184" s="178">
        <f t="shared" si="15"/>
        <v>0</v>
      </c>
      <c r="M184" s="138">
        <v>2</v>
      </c>
      <c r="N184" s="178">
        <f t="shared" si="16"/>
        <v>0.2</v>
      </c>
      <c r="O184" s="171">
        <f t="shared" si="17"/>
        <v>10</v>
      </c>
      <c r="P184" s="171">
        <f t="shared" si="18"/>
        <v>8</v>
      </c>
      <c r="Q184" s="171">
        <f t="shared" si="19"/>
        <v>2</v>
      </c>
      <c r="R184" s="179">
        <f t="shared" si="20"/>
        <v>0.2</v>
      </c>
      <c r="S184" s="248"/>
    </row>
    <row r="185" spans="1:19" x14ac:dyDescent="0.2">
      <c r="A185" s="223" t="s">
        <v>526</v>
      </c>
      <c r="B185" s="175" t="s">
        <v>191</v>
      </c>
      <c r="C185" s="175" t="s">
        <v>192</v>
      </c>
      <c r="D185" s="249"/>
      <c r="E185" s="249"/>
      <c r="F185" s="249"/>
      <c r="G185" s="249"/>
      <c r="H185" s="177" t="str">
        <f t="shared" si="14"/>
        <v/>
      </c>
      <c r="I185" s="138">
        <v>6</v>
      </c>
      <c r="J185" s="138">
        <v>6</v>
      </c>
      <c r="K185" s="138"/>
      <c r="L185" s="178">
        <f t="shared" si="15"/>
        <v>0</v>
      </c>
      <c r="M185" s="138"/>
      <c r="N185" s="178">
        <f t="shared" si="16"/>
        <v>0</v>
      </c>
      <c r="O185" s="171">
        <f t="shared" si="17"/>
        <v>6</v>
      </c>
      <c r="P185" s="171">
        <f t="shared" si="18"/>
        <v>6</v>
      </c>
      <c r="Q185" s="171" t="str">
        <f t="shared" si="19"/>
        <v/>
      </c>
      <c r="R185" s="179" t="str">
        <f t="shared" si="20"/>
        <v/>
      </c>
      <c r="S185" s="248"/>
    </row>
    <row r="186" spans="1:19" x14ac:dyDescent="0.2">
      <c r="A186" s="223" t="s">
        <v>526</v>
      </c>
      <c r="B186" s="175" t="s">
        <v>206</v>
      </c>
      <c r="C186" s="175" t="s">
        <v>484</v>
      </c>
      <c r="D186" s="250"/>
      <c r="E186" s="250"/>
      <c r="F186" s="250"/>
      <c r="G186" s="250"/>
      <c r="H186" s="177" t="str">
        <f t="shared" si="14"/>
        <v/>
      </c>
      <c r="I186" s="138">
        <v>230</v>
      </c>
      <c r="J186" s="138">
        <v>227</v>
      </c>
      <c r="K186" s="138">
        <v>176</v>
      </c>
      <c r="L186" s="178">
        <f t="shared" si="15"/>
        <v>0.77533039647577096</v>
      </c>
      <c r="M186" s="138">
        <v>3</v>
      </c>
      <c r="N186" s="178">
        <f t="shared" si="16"/>
        <v>1.3043478260869565E-2</v>
      </c>
      <c r="O186" s="171">
        <f t="shared" si="17"/>
        <v>230</v>
      </c>
      <c r="P186" s="171">
        <f t="shared" si="18"/>
        <v>227</v>
      </c>
      <c r="Q186" s="171">
        <f t="shared" si="19"/>
        <v>3</v>
      </c>
      <c r="R186" s="179">
        <f t="shared" si="20"/>
        <v>1.3043478260869565E-2</v>
      </c>
      <c r="S186" s="248"/>
    </row>
    <row r="187" spans="1:19" ht="29" x14ac:dyDescent="0.2">
      <c r="A187" s="223" t="s">
        <v>526</v>
      </c>
      <c r="B187" s="175" t="s">
        <v>209</v>
      </c>
      <c r="C187" s="175" t="s">
        <v>210</v>
      </c>
      <c r="D187" s="249"/>
      <c r="E187" s="249"/>
      <c r="F187" s="249"/>
      <c r="G187" s="249"/>
      <c r="H187" s="177" t="str">
        <f t="shared" si="14"/>
        <v/>
      </c>
      <c r="I187" s="138">
        <v>2723</v>
      </c>
      <c r="J187" s="138">
        <v>2461</v>
      </c>
      <c r="K187" s="138">
        <v>612</v>
      </c>
      <c r="L187" s="178">
        <f t="shared" si="15"/>
        <v>0.24867939861844779</v>
      </c>
      <c r="M187" s="138">
        <v>262</v>
      </c>
      <c r="N187" s="178">
        <f t="shared" si="16"/>
        <v>9.6217407271391844E-2</v>
      </c>
      <c r="O187" s="171">
        <f t="shared" si="17"/>
        <v>2723</v>
      </c>
      <c r="P187" s="171">
        <f t="shared" si="18"/>
        <v>2461</v>
      </c>
      <c r="Q187" s="171">
        <f t="shared" si="19"/>
        <v>262</v>
      </c>
      <c r="R187" s="179">
        <f t="shared" si="20"/>
        <v>9.6217407271391844E-2</v>
      </c>
      <c r="S187" s="248"/>
    </row>
    <row r="188" spans="1:19" x14ac:dyDescent="0.2">
      <c r="A188" s="223" t="s">
        <v>526</v>
      </c>
      <c r="B188" s="175" t="s">
        <v>212</v>
      </c>
      <c r="C188" s="175" t="s">
        <v>214</v>
      </c>
      <c r="D188" s="249"/>
      <c r="E188" s="249"/>
      <c r="F188" s="249"/>
      <c r="G188" s="249"/>
      <c r="H188" s="177" t="str">
        <f t="shared" si="14"/>
        <v/>
      </c>
      <c r="I188" s="138">
        <v>1622</v>
      </c>
      <c r="J188" s="138">
        <v>1597</v>
      </c>
      <c r="K188" s="138">
        <v>153</v>
      </c>
      <c r="L188" s="178">
        <f t="shared" si="15"/>
        <v>9.5804633688165317E-2</v>
      </c>
      <c r="M188" s="138">
        <v>25</v>
      </c>
      <c r="N188" s="178">
        <f t="shared" si="16"/>
        <v>1.5413070283600493E-2</v>
      </c>
      <c r="O188" s="171">
        <f t="shared" si="17"/>
        <v>1622</v>
      </c>
      <c r="P188" s="171">
        <f t="shared" si="18"/>
        <v>1597</v>
      </c>
      <c r="Q188" s="171">
        <f t="shared" si="19"/>
        <v>25</v>
      </c>
      <c r="R188" s="179">
        <f t="shared" si="20"/>
        <v>1.5413070283600493E-2</v>
      </c>
      <c r="S188" s="248"/>
    </row>
    <row r="189" spans="1:19" ht="29" x14ac:dyDescent="0.2">
      <c r="A189" s="223" t="s">
        <v>526</v>
      </c>
      <c r="B189" s="175" t="s">
        <v>217</v>
      </c>
      <c r="C189" s="175" t="s">
        <v>223</v>
      </c>
      <c r="D189" s="249"/>
      <c r="E189" s="249"/>
      <c r="F189" s="249"/>
      <c r="G189" s="249"/>
      <c r="H189" s="177" t="str">
        <f t="shared" ref="H189:H252" si="21">IF((E189+G189)&lt;&gt;0,G189/(E189+G189),"")</f>
        <v/>
      </c>
      <c r="I189" s="138">
        <v>120</v>
      </c>
      <c r="J189" s="138">
        <v>116</v>
      </c>
      <c r="K189" s="138">
        <v>10</v>
      </c>
      <c r="L189" s="178">
        <f t="shared" ref="L189:L252" si="22">IF(J189&lt;&gt;0,K189/J189,"")</f>
        <v>8.6206896551724144E-2</v>
      </c>
      <c r="M189" s="138">
        <v>4</v>
      </c>
      <c r="N189" s="178">
        <f t="shared" ref="N189:N252" si="23">IF((J189+M189)&lt;&gt;0,M189/(J189+M189),"")</f>
        <v>3.3333333333333333E-2</v>
      </c>
      <c r="O189" s="171">
        <f t="shared" ref="O189:O252" si="24">IF(SUM(D189,I189)&gt;0,SUM(D189,I189),"")</f>
        <v>120</v>
      </c>
      <c r="P189" s="171">
        <f t="shared" ref="P189:P252" si="25">IF( SUM(E189,J189)&gt;0, SUM(E189,J189),"")</f>
        <v>116</v>
      </c>
      <c r="Q189" s="171">
        <f t="shared" ref="Q189:Q252" si="26">IF(SUM(G189,M189)&gt;0,SUM(G189,M189),"")</f>
        <v>4</v>
      </c>
      <c r="R189" s="179">
        <f t="shared" ref="R189:R252" si="27">IFERROR(IF((P189+Q189)&lt;&gt;0,Q189/(P189+Q189),""),"")</f>
        <v>3.3333333333333333E-2</v>
      </c>
      <c r="S189" s="248"/>
    </row>
    <row r="190" spans="1:19" x14ac:dyDescent="0.2">
      <c r="A190" s="223" t="s">
        <v>526</v>
      </c>
      <c r="B190" s="175" t="s">
        <v>529</v>
      </c>
      <c r="C190" s="175" t="s">
        <v>221</v>
      </c>
      <c r="D190" s="249"/>
      <c r="E190" s="249"/>
      <c r="F190" s="249"/>
      <c r="G190" s="249"/>
      <c r="H190" s="177" t="str">
        <f t="shared" si="21"/>
        <v/>
      </c>
      <c r="I190" s="138">
        <v>59</v>
      </c>
      <c r="J190" s="138">
        <v>59</v>
      </c>
      <c r="K190" s="138">
        <v>17</v>
      </c>
      <c r="L190" s="178">
        <f t="shared" si="22"/>
        <v>0.28813559322033899</v>
      </c>
      <c r="M190" s="138"/>
      <c r="N190" s="178">
        <f t="shared" si="23"/>
        <v>0</v>
      </c>
      <c r="O190" s="171">
        <f t="shared" si="24"/>
        <v>59</v>
      </c>
      <c r="P190" s="171">
        <f t="shared" si="25"/>
        <v>59</v>
      </c>
      <c r="Q190" s="171" t="str">
        <f t="shared" si="26"/>
        <v/>
      </c>
      <c r="R190" s="179" t="str">
        <f t="shared" si="27"/>
        <v/>
      </c>
      <c r="S190" s="248"/>
    </row>
    <row r="191" spans="1:19" x14ac:dyDescent="0.2">
      <c r="A191" s="88" t="s">
        <v>439</v>
      </c>
      <c r="B191" s="175" t="s">
        <v>0</v>
      </c>
      <c r="C191" s="176" t="s">
        <v>1</v>
      </c>
      <c r="D191" s="168"/>
      <c r="E191" s="169"/>
      <c r="F191" s="169"/>
      <c r="G191" s="169"/>
      <c r="H191" s="177" t="str">
        <f t="shared" si="21"/>
        <v/>
      </c>
      <c r="I191" s="234">
        <v>1</v>
      </c>
      <c r="J191" s="138">
        <v>1</v>
      </c>
      <c r="K191" s="138">
        <v>1</v>
      </c>
      <c r="L191" s="178">
        <f t="shared" si="22"/>
        <v>1</v>
      </c>
      <c r="M191" s="138"/>
      <c r="N191" s="178">
        <f t="shared" si="23"/>
        <v>0</v>
      </c>
      <c r="O191" s="171">
        <f t="shared" si="24"/>
        <v>1</v>
      </c>
      <c r="P191" s="171">
        <f t="shared" si="25"/>
        <v>1</v>
      </c>
      <c r="Q191" s="171" t="str">
        <f t="shared" si="26"/>
        <v/>
      </c>
      <c r="R191" s="179" t="str">
        <f t="shared" si="27"/>
        <v/>
      </c>
      <c r="S191" s="248"/>
    </row>
    <row r="192" spans="1:19" x14ac:dyDescent="0.2">
      <c r="A192" s="88" t="s">
        <v>439</v>
      </c>
      <c r="B192" s="175" t="s">
        <v>2</v>
      </c>
      <c r="C192" s="176" t="s">
        <v>3</v>
      </c>
      <c r="D192" s="168"/>
      <c r="E192" s="169"/>
      <c r="F192" s="169"/>
      <c r="G192" s="169"/>
      <c r="H192" s="177" t="str">
        <f t="shared" si="21"/>
        <v/>
      </c>
      <c r="I192" s="234">
        <v>196</v>
      </c>
      <c r="J192" s="138">
        <v>181</v>
      </c>
      <c r="K192" s="138">
        <v>75</v>
      </c>
      <c r="L192" s="178">
        <f t="shared" si="22"/>
        <v>0.4143646408839779</v>
      </c>
      <c r="M192" s="138">
        <v>15</v>
      </c>
      <c r="N192" s="178">
        <f t="shared" si="23"/>
        <v>7.6530612244897961E-2</v>
      </c>
      <c r="O192" s="171">
        <f t="shared" si="24"/>
        <v>196</v>
      </c>
      <c r="P192" s="171">
        <f t="shared" si="25"/>
        <v>181</v>
      </c>
      <c r="Q192" s="171">
        <f t="shared" si="26"/>
        <v>15</v>
      </c>
      <c r="R192" s="179">
        <f t="shared" si="27"/>
        <v>7.6530612244897961E-2</v>
      </c>
      <c r="S192" s="248"/>
    </row>
    <row r="193" spans="1:19" x14ac:dyDescent="0.2">
      <c r="A193" s="88" t="s">
        <v>439</v>
      </c>
      <c r="B193" s="175" t="s">
        <v>4</v>
      </c>
      <c r="C193" s="176" t="s">
        <v>5</v>
      </c>
      <c r="D193" s="168"/>
      <c r="E193" s="169"/>
      <c r="F193" s="169"/>
      <c r="G193" s="169"/>
      <c r="H193" s="177" t="str">
        <f t="shared" si="21"/>
        <v/>
      </c>
      <c r="I193" s="234">
        <v>67</v>
      </c>
      <c r="J193" s="138">
        <v>61</v>
      </c>
      <c r="K193" s="138">
        <v>39</v>
      </c>
      <c r="L193" s="178">
        <f t="shared" si="22"/>
        <v>0.63934426229508201</v>
      </c>
      <c r="M193" s="138">
        <v>6</v>
      </c>
      <c r="N193" s="178">
        <f t="shared" si="23"/>
        <v>8.9552238805970144E-2</v>
      </c>
      <c r="O193" s="171">
        <f t="shared" si="24"/>
        <v>67</v>
      </c>
      <c r="P193" s="171">
        <f t="shared" si="25"/>
        <v>61</v>
      </c>
      <c r="Q193" s="171">
        <f t="shared" si="26"/>
        <v>6</v>
      </c>
      <c r="R193" s="179">
        <f t="shared" si="27"/>
        <v>8.9552238805970144E-2</v>
      </c>
      <c r="S193" s="248"/>
    </row>
    <row r="194" spans="1:19" x14ac:dyDescent="0.2">
      <c r="A194" s="88" t="s">
        <v>439</v>
      </c>
      <c r="B194" s="175" t="s">
        <v>6</v>
      </c>
      <c r="C194" s="176" t="s">
        <v>7</v>
      </c>
      <c r="D194" s="168"/>
      <c r="E194" s="169"/>
      <c r="F194" s="169"/>
      <c r="G194" s="169"/>
      <c r="H194" s="177" t="str">
        <f t="shared" si="21"/>
        <v/>
      </c>
      <c r="I194" s="234">
        <v>2</v>
      </c>
      <c r="J194" s="138">
        <v>1</v>
      </c>
      <c r="K194" s="138"/>
      <c r="L194" s="178">
        <f t="shared" si="22"/>
        <v>0</v>
      </c>
      <c r="M194" s="138">
        <v>1</v>
      </c>
      <c r="N194" s="178">
        <f t="shared" si="23"/>
        <v>0.5</v>
      </c>
      <c r="O194" s="171">
        <f t="shared" si="24"/>
        <v>2</v>
      </c>
      <c r="P194" s="171">
        <f t="shared" si="25"/>
        <v>1</v>
      </c>
      <c r="Q194" s="171">
        <f t="shared" si="26"/>
        <v>1</v>
      </c>
      <c r="R194" s="179">
        <f t="shared" si="27"/>
        <v>0.5</v>
      </c>
      <c r="S194" s="248"/>
    </row>
    <row r="195" spans="1:19" x14ac:dyDescent="0.2">
      <c r="A195" s="88" t="s">
        <v>439</v>
      </c>
      <c r="B195" s="175" t="s">
        <v>308</v>
      </c>
      <c r="C195" s="176" t="s">
        <v>309</v>
      </c>
      <c r="D195" s="168"/>
      <c r="E195" s="169"/>
      <c r="F195" s="169"/>
      <c r="G195" s="169"/>
      <c r="H195" s="177" t="str">
        <f t="shared" si="21"/>
        <v/>
      </c>
      <c r="I195" s="234">
        <v>663</v>
      </c>
      <c r="J195" s="138">
        <v>631</v>
      </c>
      <c r="K195" s="138">
        <v>80</v>
      </c>
      <c r="L195" s="178">
        <f t="shared" si="22"/>
        <v>0.12678288431061807</v>
      </c>
      <c r="M195" s="138">
        <v>32</v>
      </c>
      <c r="N195" s="178">
        <f t="shared" si="23"/>
        <v>4.8265460030165915E-2</v>
      </c>
      <c r="O195" s="171">
        <f t="shared" si="24"/>
        <v>663</v>
      </c>
      <c r="P195" s="171">
        <f t="shared" si="25"/>
        <v>631</v>
      </c>
      <c r="Q195" s="171">
        <f t="shared" si="26"/>
        <v>32</v>
      </c>
      <c r="R195" s="179">
        <f t="shared" si="27"/>
        <v>4.8265460030165915E-2</v>
      </c>
      <c r="S195" s="248"/>
    </row>
    <row r="196" spans="1:19" x14ac:dyDescent="0.2">
      <c r="A196" s="88" t="s">
        <v>439</v>
      </c>
      <c r="B196" s="175" t="s">
        <v>8</v>
      </c>
      <c r="C196" s="176" t="s">
        <v>10</v>
      </c>
      <c r="D196" s="168"/>
      <c r="E196" s="169"/>
      <c r="F196" s="169"/>
      <c r="G196" s="169"/>
      <c r="H196" s="177" t="str">
        <f t="shared" si="21"/>
        <v/>
      </c>
      <c r="I196" s="234">
        <v>1</v>
      </c>
      <c r="J196" s="138">
        <v>1</v>
      </c>
      <c r="K196" s="138">
        <v>1</v>
      </c>
      <c r="L196" s="178">
        <f t="shared" si="22"/>
        <v>1</v>
      </c>
      <c r="M196" s="138"/>
      <c r="N196" s="178">
        <f t="shared" si="23"/>
        <v>0</v>
      </c>
      <c r="O196" s="171">
        <f t="shared" si="24"/>
        <v>1</v>
      </c>
      <c r="P196" s="171">
        <f t="shared" si="25"/>
        <v>1</v>
      </c>
      <c r="Q196" s="171" t="str">
        <f t="shared" si="26"/>
        <v/>
      </c>
      <c r="R196" s="179" t="str">
        <f t="shared" si="27"/>
        <v/>
      </c>
      <c r="S196" s="248"/>
    </row>
    <row r="197" spans="1:19" x14ac:dyDescent="0.2">
      <c r="A197" s="88" t="s">
        <v>439</v>
      </c>
      <c r="B197" s="175" t="s">
        <v>11</v>
      </c>
      <c r="C197" s="176" t="s">
        <v>12</v>
      </c>
      <c r="D197" s="168"/>
      <c r="E197" s="169"/>
      <c r="F197" s="169"/>
      <c r="G197" s="169"/>
      <c r="H197" s="177" t="str">
        <f t="shared" si="21"/>
        <v/>
      </c>
      <c r="I197" s="234">
        <v>8</v>
      </c>
      <c r="J197" s="138">
        <v>8</v>
      </c>
      <c r="K197" s="138">
        <v>2</v>
      </c>
      <c r="L197" s="178">
        <f t="shared" si="22"/>
        <v>0.25</v>
      </c>
      <c r="M197" s="138"/>
      <c r="N197" s="178">
        <f t="shared" si="23"/>
        <v>0</v>
      </c>
      <c r="O197" s="171">
        <f t="shared" si="24"/>
        <v>8</v>
      </c>
      <c r="P197" s="171">
        <f t="shared" si="25"/>
        <v>8</v>
      </c>
      <c r="Q197" s="171" t="str">
        <f t="shared" si="26"/>
        <v/>
      </c>
      <c r="R197" s="179" t="str">
        <f t="shared" si="27"/>
        <v/>
      </c>
      <c r="S197" s="248"/>
    </row>
    <row r="198" spans="1:19" x14ac:dyDescent="0.2">
      <c r="A198" s="88" t="s">
        <v>439</v>
      </c>
      <c r="B198" s="175" t="s">
        <v>13</v>
      </c>
      <c r="C198" s="176" t="s">
        <v>14</v>
      </c>
      <c r="D198" s="168"/>
      <c r="E198" s="169"/>
      <c r="F198" s="169"/>
      <c r="G198" s="169"/>
      <c r="H198" s="177" t="str">
        <f t="shared" si="21"/>
        <v/>
      </c>
      <c r="I198" s="234">
        <v>565</v>
      </c>
      <c r="J198" s="138">
        <v>561</v>
      </c>
      <c r="K198" s="138">
        <v>118</v>
      </c>
      <c r="L198" s="178">
        <f t="shared" si="22"/>
        <v>0.21033868092691621</v>
      </c>
      <c r="M198" s="138">
        <v>4</v>
      </c>
      <c r="N198" s="178">
        <f t="shared" si="23"/>
        <v>7.0796460176991149E-3</v>
      </c>
      <c r="O198" s="171">
        <f t="shared" si="24"/>
        <v>565</v>
      </c>
      <c r="P198" s="171">
        <f t="shared" si="25"/>
        <v>561</v>
      </c>
      <c r="Q198" s="171">
        <f t="shared" si="26"/>
        <v>4</v>
      </c>
      <c r="R198" s="179">
        <f t="shared" si="27"/>
        <v>7.0796460176991149E-3</v>
      </c>
      <c r="S198" s="248"/>
    </row>
    <row r="199" spans="1:19" x14ac:dyDescent="0.2">
      <c r="A199" s="88" t="s">
        <v>439</v>
      </c>
      <c r="B199" s="175" t="s">
        <v>17</v>
      </c>
      <c r="C199" s="176" t="s">
        <v>18</v>
      </c>
      <c r="D199" s="168"/>
      <c r="E199" s="169"/>
      <c r="F199" s="169"/>
      <c r="G199" s="169"/>
      <c r="H199" s="177" t="str">
        <f t="shared" si="21"/>
        <v/>
      </c>
      <c r="I199" s="234">
        <v>149</v>
      </c>
      <c r="J199" s="138">
        <v>149</v>
      </c>
      <c r="K199" s="138">
        <v>57</v>
      </c>
      <c r="L199" s="178">
        <f t="shared" si="22"/>
        <v>0.3825503355704698</v>
      </c>
      <c r="M199" s="138"/>
      <c r="N199" s="178">
        <f t="shared" si="23"/>
        <v>0</v>
      </c>
      <c r="O199" s="171">
        <f t="shared" si="24"/>
        <v>149</v>
      </c>
      <c r="P199" s="171">
        <f t="shared" si="25"/>
        <v>149</v>
      </c>
      <c r="Q199" s="171" t="str">
        <f t="shared" si="26"/>
        <v/>
      </c>
      <c r="R199" s="179" t="str">
        <f t="shared" si="27"/>
        <v/>
      </c>
      <c r="S199" s="248"/>
    </row>
    <row r="200" spans="1:19" ht="29" x14ac:dyDescent="0.2">
      <c r="A200" s="88" t="s">
        <v>439</v>
      </c>
      <c r="B200" s="175" t="s">
        <v>24</v>
      </c>
      <c r="C200" s="176" t="s">
        <v>25</v>
      </c>
      <c r="D200" s="168"/>
      <c r="E200" s="169"/>
      <c r="F200" s="169"/>
      <c r="G200" s="169"/>
      <c r="H200" s="177" t="str">
        <f t="shared" si="21"/>
        <v/>
      </c>
      <c r="I200" s="234">
        <v>20</v>
      </c>
      <c r="J200" s="138">
        <v>20</v>
      </c>
      <c r="K200" s="138">
        <v>16</v>
      </c>
      <c r="L200" s="178">
        <f t="shared" si="22"/>
        <v>0.8</v>
      </c>
      <c r="M200" s="138"/>
      <c r="N200" s="178">
        <f t="shared" si="23"/>
        <v>0</v>
      </c>
      <c r="O200" s="171">
        <f t="shared" si="24"/>
        <v>20</v>
      </c>
      <c r="P200" s="171">
        <f t="shared" si="25"/>
        <v>20</v>
      </c>
      <c r="Q200" s="171" t="str">
        <f t="shared" si="26"/>
        <v/>
      </c>
      <c r="R200" s="179" t="str">
        <f t="shared" si="27"/>
        <v/>
      </c>
      <c r="S200" s="248"/>
    </row>
    <row r="201" spans="1:19" x14ac:dyDescent="0.2">
      <c r="A201" s="88" t="s">
        <v>439</v>
      </c>
      <c r="B201" s="175" t="s">
        <v>26</v>
      </c>
      <c r="C201" s="176" t="s">
        <v>27</v>
      </c>
      <c r="D201" s="168"/>
      <c r="E201" s="169"/>
      <c r="F201" s="169"/>
      <c r="G201" s="169"/>
      <c r="H201" s="177" t="str">
        <f t="shared" si="21"/>
        <v/>
      </c>
      <c r="I201" s="234">
        <v>4</v>
      </c>
      <c r="J201" s="138">
        <v>4</v>
      </c>
      <c r="K201" s="138">
        <v>4</v>
      </c>
      <c r="L201" s="178">
        <f t="shared" si="22"/>
        <v>1</v>
      </c>
      <c r="M201" s="138"/>
      <c r="N201" s="178">
        <f t="shared" si="23"/>
        <v>0</v>
      </c>
      <c r="O201" s="171">
        <f t="shared" si="24"/>
        <v>4</v>
      </c>
      <c r="P201" s="171">
        <f t="shared" si="25"/>
        <v>4</v>
      </c>
      <c r="Q201" s="171" t="str">
        <f t="shared" si="26"/>
        <v/>
      </c>
      <c r="R201" s="179" t="str">
        <f t="shared" si="27"/>
        <v/>
      </c>
      <c r="S201" s="248"/>
    </row>
    <row r="202" spans="1:19" x14ac:dyDescent="0.2">
      <c r="A202" s="88" t="s">
        <v>439</v>
      </c>
      <c r="B202" s="175" t="s">
        <v>26</v>
      </c>
      <c r="C202" s="176" t="s">
        <v>28</v>
      </c>
      <c r="D202" s="168"/>
      <c r="E202" s="169"/>
      <c r="F202" s="169"/>
      <c r="G202" s="169"/>
      <c r="H202" s="177" t="str">
        <f t="shared" si="21"/>
        <v/>
      </c>
      <c r="I202" s="234">
        <v>2</v>
      </c>
      <c r="J202" s="138">
        <v>2</v>
      </c>
      <c r="K202" s="138"/>
      <c r="L202" s="178">
        <f t="shared" si="22"/>
        <v>0</v>
      </c>
      <c r="M202" s="138"/>
      <c r="N202" s="178">
        <f t="shared" si="23"/>
        <v>0</v>
      </c>
      <c r="O202" s="171">
        <f t="shared" si="24"/>
        <v>2</v>
      </c>
      <c r="P202" s="171">
        <f t="shared" si="25"/>
        <v>2</v>
      </c>
      <c r="Q202" s="171" t="str">
        <f t="shared" si="26"/>
        <v/>
      </c>
      <c r="R202" s="179" t="str">
        <f t="shared" si="27"/>
        <v/>
      </c>
      <c r="S202" s="248"/>
    </row>
    <row r="203" spans="1:19" x14ac:dyDescent="0.2">
      <c r="A203" s="88" t="s">
        <v>439</v>
      </c>
      <c r="B203" s="175" t="s">
        <v>30</v>
      </c>
      <c r="C203" s="176" t="s">
        <v>31</v>
      </c>
      <c r="D203" s="168"/>
      <c r="E203" s="169"/>
      <c r="F203" s="169"/>
      <c r="G203" s="169"/>
      <c r="H203" s="177" t="str">
        <f t="shared" si="21"/>
        <v/>
      </c>
      <c r="I203" s="234">
        <v>69</v>
      </c>
      <c r="J203" s="138">
        <v>67</v>
      </c>
      <c r="K203" s="138">
        <v>1</v>
      </c>
      <c r="L203" s="178">
        <f t="shared" si="22"/>
        <v>1.4925373134328358E-2</v>
      </c>
      <c r="M203" s="138">
        <v>2</v>
      </c>
      <c r="N203" s="178">
        <f t="shared" si="23"/>
        <v>2.8985507246376812E-2</v>
      </c>
      <c r="O203" s="171">
        <f t="shared" si="24"/>
        <v>69</v>
      </c>
      <c r="P203" s="171">
        <f t="shared" si="25"/>
        <v>67</v>
      </c>
      <c r="Q203" s="171">
        <f t="shared" si="26"/>
        <v>2</v>
      </c>
      <c r="R203" s="179">
        <f t="shared" si="27"/>
        <v>2.8985507246376812E-2</v>
      </c>
      <c r="S203" s="248"/>
    </row>
    <row r="204" spans="1:19" x14ac:dyDescent="0.2">
      <c r="A204" s="88" t="s">
        <v>439</v>
      </c>
      <c r="B204" s="175" t="s">
        <v>33</v>
      </c>
      <c r="C204" s="176" t="s">
        <v>264</v>
      </c>
      <c r="D204" s="168"/>
      <c r="E204" s="169"/>
      <c r="F204" s="169"/>
      <c r="G204" s="169"/>
      <c r="H204" s="177" t="str">
        <f t="shared" si="21"/>
        <v/>
      </c>
      <c r="I204" s="234">
        <v>17</v>
      </c>
      <c r="J204" s="138">
        <v>17</v>
      </c>
      <c r="K204" s="138">
        <v>8</v>
      </c>
      <c r="L204" s="178">
        <f t="shared" si="22"/>
        <v>0.47058823529411764</v>
      </c>
      <c r="M204" s="138"/>
      <c r="N204" s="178">
        <f t="shared" si="23"/>
        <v>0</v>
      </c>
      <c r="O204" s="171">
        <f t="shared" si="24"/>
        <v>17</v>
      </c>
      <c r="P204" s="171">
        <f t="shared" si="25"/>
        <v>17</v>
      </c>
      <c r="Q204" s="171" t="str">
        <f t="shared" si="26"/>
        <v/>
      </c>
      <c r="R204" s="179" t="str">
        <f t="shared" si="27"/>
        <v/>
      </c>
      <c r="S204" s="248"/>
    </row>
    <row r="205" spans="1:19" x14ac:dyDescent="0.2">
      <c r="A205" s="88" t="s">
        <v>439</v>
      </c>
      <c r="B205" s="175" t="s">
        <v>33</v>
      </c>
      <c r="C205" s="176" t="s">
        <v>34</v>
      </c>
      <c r="D205" s="168"/>
      <c r="E205" s="169"/>
      <c r="F205" s="169"/>
      <c r="G205" s="169"/>
      <c r="H205" s="177" t="str">
        <f t="shared" si="21"/>
        <v/>
      </c>
      <c r="I205" s="234">
        <v>2</v>
      </c>
      <c r="J205" s="138">
        <v>2</v>
      </c>
      <c r="K205" s="138">
        <v>1</v>
      </c>
      <c r="L205" s="178">
        <f t="shared" si="22"/>
        <v>0.5</v>
      </c>
      <c r="M205" s="138"/>
      <c r="N205" s="178">
        <f t="shared" si="23"/>
        <v>0</v>
      </c>
      <c r="O205" s="171">
        <f t="shared" si="24"/>
        <v>2</v>
      </c>
      <c r="P205" s="171">
        <f t="shared" si="25"/>
        <v>2</v>
      </c>
      <c r="Q205" s="171" t="str">
        <f t="shared" si="26"/>
        <v/>
      </c>
      <c r="R205" s="179" t="str">
        <f t="shared" si="27"/>
        <v/>
      </c>
      <c r="S205" s="248"/>
    </row>
    <row r="206" spans="1:19" x14ac:dyDescent="0.2">
      <c r="A206" s="88" t="s">
        <v>439</v>
      </c>
      <c r="B206" s="175" t="s">
        <v>33</v>
      </c>
      <c r="C206" s="176" t="s">
        <v>35</v>
      </c>
      <c r="D206" s="168"/>
      <c r="E206" s="169"/>
      <c r="F206" s="169"/>
      <c r="G206" s="169"/>
      <c r="H206" s="177" t="str">
        <f t="shared" si="21"/>
        <v/>
      </c>
      <c r="I206" s="234">
        <v>41</v>
      </c>
      <c r="J206" s="138">
        <v>39</v>
      </c>
      <c r="K206" s="138">
        <v>18</v>
      </c>
      <c r="L206" s="178">
        <f t="shared" si="22"/>
        <v>0.46153846153846156</v>
      </c>
      <c r="M206" s="138">
        <v>2</v>
      </c>
      <c r="N206" s="178">
        <f t="shared" si="23"/>
        <v>4.878048780487805E-2</v>
      </c>
      <c r="O206" s="171">
        <f t="shared" si="24"/>
        <v>41</v>
      </c>
      <c r="P206" s="171">
        <f t="shared" si="25"/>
        <v>39</v>
      </c>
      <c r="Q206" s="171">
        <f t="shared" si="26"/>
        <v>2</v>
      </c>
      <c r="R206" s="179">
        <f t="shared" si="27"/>
        <v>4.878048780487805E-2</v>
      </c>
      <c r="S206" s="248"/>
    </row>
    <row r="207" spans="1:19" x14ac:dyDescent="0.2">
      <c r="A207" s="88" t="s">
        <v>439</v>
      </c>
      <c r="B207" s="175" t="s">
        <v>33</v>
      </c>
      <c r="C207" s="176" t="s">
        <v>36</v>
      </c>
      <c r="D207" s="168"/>
      <c r="E207" s="169"/>
      <c r="F207" s="169"/>
      <c r="G207" s="169"/>
      <c r="H207" s="177" t="str">
        <f t="shared" si="21"/>
        <v/>
      </c>
      <c r="I207" s="234">
        <v>10</v>
      </c>
      <c r="J207" s="138">
        <v>10</v>
      </c>
      <c r="K207" s="138">
        <v>2</v>
      </c>
      <c r="L207" s="178">
        <f t="shared" si="22"/>
        <v>0.2</v>
      </c>
      <c r="M207" s="138"/>
      <c r="N207" s="178">
        <f t="shared" si="23"/>
        <v>0</v>
      </c>
      <c r="O207" s="171">
        <f t="shared" si="24"/>
        <v>10</v>
      </c>
      <c r="P207" s="171">
        <f t="shared" si="25"/>
        <v>10</v>
      </c>
      <c r="Q207" s="171" t="str">
        <f t="shared" si="26"/>
        <v/>
      </c>
      <c r="R207" s="179" t="str">
        <f t="shared" si="27"/>
        <v/>
      </c>
      <c r="S207" s="248"/>
    </row>
    <row r="208" spans="1:19" ht="29" x14ac:dyDescent="0.2">
      <c r="A208" s="88" t="s">
        <v>439</v>
      </c>
      <c r="B208" s="175" t="s">
        <v>38</v>
      </c>
      <c r="C208" s="176" t="s">
        <v>39</v>
      </c>
      <c r="D208" s="168"/>
      <c r="E208" s="169"/>
      <c r="F208" s="169"/>
      <c r="G208" s="169"/>
      <c r="H208" s="177" t="str">
        <f t="shared" si="21"/>
        <v/>
      </c>
      <c r="I208" s="234">
        <v>1</v>
      </c>
      <c r="J208" s="138"/>
      <c r="K208" s="138"/>
      <c r="L208" s="178" t="str">
        <f t="shared" si="22"/>
        <v/>
      </c>
      <c r="M208" s="138">
        <v>1</v>
      </c>
      <c r="N208" s="178">
        <f t="shared" si="23"/>
        <v>1</v>
      </c>
      <c r="O208" s="171">
        <f t="shared" si="24"/>
        <v>1</v>
      </c>
      <c r="P208" s="171" t="str">
        <f t="shared" si="25"/>
        <v/>
      </c>
      <c r="Q208" s="171">
        <f t="shared" si="26"/>
        <v>1</v>
      </c>
      <c r="R208" s="179" t="str">
        <f t="shared" si="27"/>
        <v/>
      </c>
      <c r="S208" s="248"/>
    </row>
    <row r="209" spans="1:19" x14ac:dyDescent="0.2">
      <c r="A209" s="88" t="s">
        <v>439</v>
      </c>
      <c r="B209" s="175" t="s">
        <v>40</v>
      </c>
      <c r="C209" s="176" t="s">
        <v>41</v>
      </c>
      <c r="D209" s="168"/>
      <c r="E209" s="169"/>
      <c r="F209" s="169"/>
      <c r="G209" s="169"/>
      <c r="H209" s="177" t="str">
        <f t="shared" si="21"/>
        <v/>
      </c>
      <c r="I209" s="234">
        <v>228</v>
      </c>
      <c r="J209" s="138">
        <v>228</v>
      </c>
      <c r="K209" s="138">
        <v>133</v>
      </c>
      <c r="L209" s="178">
        <f t="shared" si="22"/>
        <v>0.58333333333333337</v>
      </c>
      <c r="M209" s="138"/>
      <c r="N209" s="178">
        <f t="shared" si="23"/>
        <v>0</v>
      </c>
      <c r="O209" s="171">
        <f t="shared" si="24"/>
        <v>228</v>
      </c>
      <c r="P209" s="171">
        <f t="shared" si="25"/>
        <v>228</v>
      </c>
      <c r="Q209" s="171" t="str">
        <f t="shared" si="26"/>
        <v/>
      </c>
      <c r="R209" s="179" t="str">
        <f t="shared" si="27"/>
        <v/>
      </c>
      <c r="S209" s="248"/>
    </row>
    <row r="210" spans="1:19" x14ac:dyDescent="0.2">
      <c r="A210" s="88" t="s">
        <v>439</v>
      </c>
      <c r="B210" s="175" t="s">
        <v>40</v>
      </c>
      <c r="C210" s="176" t="s">
        <v>44</v>
      </c>
      <c r="D210" s="168"/>
      <c r="E210" s="169"/>
      <c r="F210" s="169"/>
      <c r="G210" s="169"/>
      <c r="H210" s="177" t="str">
        <f t="shared" si="21"/>
        <v/>
      </c>
      <c r="I210" s="234">
        <v>348</v>
      </c>
      <c r="J210" s="138">
        <v>346</v>
      </c>
      <c r="K210" s="138">
        <v>279</v>
      </c>
      <c r="L210" s="178">
        <f t="shared" si="22"/>
        <v>0.80635838150289019</v>
      </c>
      <c r="M210" s="138">
        <v>2</v>
      </c>
      <c r="N210" s="178">
        <f t="shared" si="23"/>
        <v>5.7471264367816091E-3</v>
      </c>
      <c r="O210" s="171">
        <f t="shared" si="24"/>
        <v>348</v>
      </c>
      <c r="P210" s="171">
        <f t="shared" si="25"/>
        <v>346</v>
      </c>
      <c r="Q210" s="171">
        <f t="shared" si="26"/>
        <v>2</v>
      </c>
      <c r="R210" s="179">
        <f t="shared" si="27"/>
        <v>5.7471264367816091E-3</v>
      </c>
      <c r="S210" s="248"/>
    </row>
    <row r="211" spans="1:19" x14ac:dyDescent="0.2">
      <c r="A211" s="88" t="s">
        <v>439</v>
      </c>
      <c r="B211" s="175" t="s">
        <v>45</v>
      </c>
      <c r="C211" s="176" t="s">
        <v>46</v>
      </c>
      <c r="D211" s="168"/>
      <c r="E211" s="169"/>
      <c r="F211" s="169"/>
      <c r="G211" s="169"/>
      <c r="H211" s="177" t="str">
        <f t="shared" si="21"/>
        <v/>
      </c>
      <c r="I211" s="234">
        <v>15</v>
      </c>
      <c r="J211" s="138">
        <v>15</v>
      </c>
      <c r="K211" s="138">
        <v>7</v>
      </c>
      <c r="L211" s="178">
        <f t="shared" si="22"/>
        <v>0.46666666666666667</v>
      </c>
      <c r="M211" s="138"/>
      <c r="N211" s="178">
        <f t="shared" si="23"/>
        <v>0</v>
      </c>
      <c r="O211" s="171">
        <f t="shared" si="24"/>
        <v>15</v>
      </c>
      <c r="P211" s="171">
        <f t="shared" si="25"/>
        <v>15</v>
      </c>
      <c r="Q211" s="171" t="str">
        <f t="shared" si="26"/>
        <v/>
      </c>
      <c r="R211" s="179" t="str">
        <f t="shared" si="27"/>
        <v/>
      </c>
      <c r="S211" s="248"/>
    </row>
    <row r="212" spans="1:19" x14ac:dyDescent="0.2">
      <c r="A212" s="88" t="s">
        <v>439</v>
      </c>
      <c r="B212" s="175" t="s">
        <v>51</v>
      </c>
      <c r="C212" s="176" t="s">
        <v>52</v>
      </c>
      <c r="D212" s="168"/>
      <c r="E212" s="169"/>
      <c r="F212" s="169"/>
      <c r="G212" s="169"/>
      <c r="H212" s="177" t="str">
        <f t="shared" si="21"/>
        <v/>
      </c>
      <c r="I212" s="234">
        <v>1</v>
      </c>
      <c r="J212" s="138">
        <v>1</v>
      </c>
      <c r="K212" s="138"/>
      <c r="L212" s="178">
        <f t="shared" si="22"/>
        <v>0</v>
      </c>
      <c r="M212" s="138"/>
      <c r="N212" s="178">
        <f t="shared" si="23"/>
        <v>0</v>
      </c>
      <c r="O212" s="171">
        <f t="shared" si="24"/>
        <v>1</v>
      </c>
      <c r="P212" s="171">
        <f t="shared" si="25"/>
        <v>1</v>
      </c>
      <c r="Q212" s="171" t="str">
        <f t="shared" si="26"/>
        <v/>
      </c>
      <c r="R212" s="179" t="str">
        <f t="shared" si="27"/>
        <v/>
      </c>
      <c r="S212" s="248"/>
    </row>
    <row r="213" spans="1:19" x14ac:dyDescent="0.2">
      <c r="A213" s="88" t="s">
        <v>439</v>
      </c>
      <c r="B213" s="175" t="s">
        <v>53</v>
      </c>
      <c r="C213" s="176" t="s">
        <v>54</v>
      </c>
      <c r="D213" s="168"/>
      <c r="E213" s="169"/>
      <c r="F213" s="169"/>
      <c r="G213" s="169"/>
      <c r="H213" s="177" t="str">
        <f t="shared" si="21"/>
        <v/>
      </c>
      <c r="I213" s="234">
        <v>104</v>
      </c>
      <c r="J213" s="138">
        <v>104</v>
      </c>
      <c r="K213" s="138">
        <v>39</v>
      </c>
      <c r="L213" s="178">
        <f t="shared" si="22"/>
        <v>0.375</v>
      </c>
      <c r="M213" s="138"/>
      <c r="N213" s="178">
        <f t="shared" si="23"/>
        <v>0</v>
      </c>
      <c r="O213" s="171">
        <f t="shared" si="24"/>
        <v>104</v>
      </c>
      <c r="P213" s="171">
        <f t="shared" si="25"/>
        <v>104</v>
      </c>
      <c r="Q213" s="171" t="str">
        <f t="shared" si="26"/>
        <v/>
      </c>
      <c r="R213" s="179" t="str">
        <f t="shared" si="27"/>
        <v/>
      </c>
      <c r="S213" s="248"/>
    </row>
    <row r="214" spans="1:19" x14ac:dyDescent="0.2">
      <c r="A214" s="88" t="s">
        <v>439</v>
      </c>
      <c r="B214" s="175" t="s">
        <v>55</v>
      </c>
      <c r="C214" s="176" t="s">
        <v>56</v>
      </c>
      <c r="D214" s="168"/>
      <c r="E214" s="169"/>
      <c r="F214" s="169"/>
      <c r="G214" s="169"/>
      <c r="H214" s="177" t="str">
        <f t="shared" si="21"/>
        <v/>
      </c>
      <c r="I214" s="234">
        <v>6</v>
      </c>
      <c r="J214" s="138">
        <v>6</v>
      </c>
      <c r="K214" s="138"/>
      <c r="L214" s="178">
        <f t="shared" si="22"/>
        <v>0</v>
      </c>
      <c r="M214" s="138"/>
      <c r="N214" s="178">
        <f t="shared" si="23"/>
        <v>0</v>
      </c>
      <c r="O214" s="171">
        <f t="shared" si="24"/>
        <v>6</v>
      </c>
      <c r="P214" s="171">
        <f t="shared" si="25"/>
        <v>6</v>
      </c>
      <c r="Q214" s="171" t="str">
        <f t="shared" si="26"/>
        <v/>
      </c>
      <c r="R214" s="179" t="str">
        <f t="shared" si="27"/>
        <v/>
      </c>
      <c r="S214" s="248"/>
    </row>
    <row r="215" spans="1:19" x14ac:dyDescent="0.2">
      <c r="A215" s="88" t="s">
        <v>439</v>
      </c>
      <c r="B215" s="175" t="s">
        <v>59</v>
      </c>
      <c r="C215" s="176" t="s">
        <v>266</v>
      </c>
      <c r="D215" s="168"/>
      <c r="E215" s="169"/>
      <c r="F215" s="169"/>
      <c r="G215" s="169"/>
      <c r="H215" s="177" t="str">
        <f t="shared" si="21"/>
        <v/>
      </c>
      <c r="I215" s="234">
        <v>2</v>
      </c>
      <c r="J215" s="138">
        <v>2</v>
      </c>
      <c r="K215" s="138"/>
      <c r="L215" s="178">
        <f t="shared" si="22"/>
        <v>0</v>
      </c>
      <c r="M215" s="138"/>
      <c r="N215" s="178">
        <f t="shared" si="23"/>
        <v>0</v>
      </c>
      <c r="O215" s="171">
        <f t="shared" si="24"/>
        <v>2</v>
      </c>
      <c r="P215" s="171">
        <f t="shared" si="25"/>
        <v>2</v>
      </c>
      <c r="Q215" s="171" t="str">
        <f t="shared" si="26"/>
        <v/>
      </c>
      <c r="R215" s="179" t="str">
        <f t="shared" si="27"/>
        <v/>
      </c>
      <c r="S215" s="248"/>
    </row>
    <row r="216" spans="1:19" x14ac:dyDescent="0.2">
      <c r="A216" s="88" t="s">
        <v>439</v>
      </c>
      <c r="B216" s="175" t="s">
        <v>63</v>
      </c>
      <c r="C216" s="176" t="s">
        <v>64</v>
      </c>
      <c r="D216" s="168"/>
      <c r="E216" s="169"/>
      <c r="F216" s="169"/>
      <c r="G216" s="169"/>
      <c r="H216" s="177" t="str">
        <f t="shared" si="21"/>
        <v/>
      </c>
      <c r="I216" s="234">
        <v>736</v>
      </c>
      <c r="J216" s="138">
        <v>659</v>
      </c>
      <c r="K216" s="138">
        <v>254</v>
      </c>
      <c r="L216" s="178">
        <f t="shared" si="22"/>
        <v>0.38543247344461307</v>
      </c>
      <c r="M216" s="138">
        <v>77</v>
      </c>
      <c r="N216" s="178">
        <f t="shared" si="23"/>
        <v>0.10461956521739131</v>
      </c>
      <c r="O216" s="171">
        <f t="shared" si="24"/>
        <v>736</v>
      </c>
      <c r="P216" s="171">
        <f t="shared" si="25"/>
        <v>659</v>
      </c>
      <c r="Q216" s="171">
        <f t="shared" si="26"/>
        <v>77</v>
      </c>
      <c r="R216" s="179">
        <f t="shared" si="27"/>
        <v>0.10461956521739131</v>
      </c>
      <c r="S216" s="248"/>
    </row>
    <row r="217" spans="1:19" x14ac:dyDescent="0.2">
      <c r="A217" s="88" t="s">
        <v>439</v>
      </c>
      <c r="B217" s="175" t="s">
        <v>67</v>
      </c>
      <c r="C217" s="176" t="s">
        <v>68</v>
      </c>
      <c r="D217" s="168"/>
      <c r="E217" s="169"/>
      <c r="F217" s="169"/>
      <c r="G217" s="169"/>
      <c r="H217" s="177" t="str">
        <f t="shared" si="21"/>
        <v/>
      </c>
      <c r="I217" s="234">
        <v>206</v>
      </c>
      <c r="J217" s="138">
        <v>181</v>
      </c>
      <c r="K217" s="138">
        <v>29</v>
      </c>
      <c r="L217" s="178">
        <f t="shared" si="22"/>
        <v>0.16022099447513813</v>
      </c>
      <c r="M217" s="138">
        <v>25</v>
      </c>
      <c r="N217" s="178">
        <f t="shared" si="23"/>
        <v>0.12135922330097088</v>
      </c>
      <c r="O217" s="171">
        <f t="shared" si="24"/>
        <v>206</v>
      </c>
      <c r="P217" s="171">
        <f t="shared" si="25"/>
        <v>181</v>
      </c>
      <c r="Q217" s="171">
        <f t="shared" si="26"/>
        <v>25</v>
      </c>
      <c r="R217" s="179">
        <f t="shared" si="27"/>
        <v>0.12135922330097088</v>
      </c>
      <c r="S217" s="248"/>
    </row>
    <row r="218" spans="1:19" x14ac:dyDescent="0.2">
      <c r="A218" s="88" t="s">
        <v>439</v>
      </c>
      <c r="B218" s="175" t="s">
        <v>72</v>
      </c>
      <c r="C218" s="176" t="s">
        <v>244</v>
      </c>
      <c r="D218" s="168"/>
      <c r="E218" s="169"/>
      <c r="F218" s="169"/>
      <c r="G218" s="169"/>
      <c r="H218" s="177" t="str">
        <f t="shared" si="21"/>
        <v/>
      </c>
      <c r="I218" s="234">
        <v>24</v>
      </c>
      <c r="J218" s="138">
        <v>24</v>
      </c>
      <c r="K218" s="138">
        <v>1</v>
      </c>
      <c r="L218" s="178">
        <f t="shared" si="22"/>
        <v>4.1666666666666664E-2</v>
      </c>
      <c r="M218" s="138"/>
      <c r="N218" s="178">
        <f t="shared" si="23"/>
        <v>0</v>
      </c>
      <c r="O218" s="171">
        <f t="shared" si="24"/>
        <v>24</v>
      </c>
      <c r="P218" s="171">
        <f t="shared" si="25"/>
        <v>24</v>
      </c>
      <c r="Q218" s="171" t="str">
        <f t="shared" si="26"/>
        <v/>
      </c>
      <c r="R218" s="179" t="str">
        <f t="shared" si="27"/>
        <v/>
      </c>
      <c r="S218" s="248"/>
    </row>
    <row r="219" spans="1:19" x14ac:dyDescent="0.2">
      <c r="A219" s="88" t="s">
        <v>439</v>
      </c>
      <c r="B219" s="175" t="s">
        <v>74</v>
      </c>
      <c r="C219" s="176" t="s">
        <v>75</v>
      </c>
      <c r="D219" s="168"/>
      <c r="E219" s="169"/>
      <c r="F219" s="169"/>
      <c r="G219" s="169"/>
      <c r="H219" s="177" t="str">
        <f t="shared" si="21"/>
        <v/>
      </c>
      <c r="I219" s="234">
        <v>80</v>
      </c>
      <c r="J219" s="138">
        <v>76</v>
      </c>
      <c r="K219" s="138">
        <v>13</v>
      </c>
      <c r="L219" s="178">
        <f t="shared" si="22"/>
        <v>0.17105263157894737</v>
      </c>
      <c r="M219" s="138">
        <v>4</v>
      </c>
      <c r="N219" s="178">
        <f t="shared" si="23"/>
        <v>0.05</v>
      </c>
      <c r="O219" s="171">
        <f t="shared" si="24"/>
        <v>80</v>
      </c>
      <c r="P219" s="171">
        <f t="shared" si="25"/>
        <v>76</v>
      </c>
      <c r="Q219" s="171">
        <f t="shared" si="26"/>
        <v>4</v>
      </c>
      <c r="R219" s="179">
        <f t="shared" si="27"/>
        <v>0.05</v>
      </c>
      <c r="S219" s="248"/>
    </row>
    <row r="220" spans="1:19" x14ac:dyDescent="0.2">
      <c r="A220" s="88" t="s">
        <v>439</v>
      </c>
      <c r="B220" s="175" t="s">
        <v>76</v>
      </c>
      <c r="C220" s="176" t="s">
        <v>77</v>
      </c>
      <c r="D220" s="168"/>
      <c r="E220" s="169"/>
      <c r="F220" s="169"/>
      <c r="G220" s="169"/>
      <c r="H220" s="177" t="str">
        <f t="shared" si="21"/>
        <v/>
      </c>
      <c r="I220" s="234">
        <v>1</v>
      </c>
      <c r="J220" s="138">
        <v>1</v>
      </c>
      <c r="K220" s="138"/>
      <c r="L220" s="178">
        <f t="shared" si="22"/>
        <v>0</v>
      </c>
      <c r="M220" s="138"/>
      <c r="N220" s="178">
        <f t="shared" si="23"/>
        <v>0</v>
      </c>
      <c r="O220" s="171">
        <f t="shared" si="24"/>
        <v>1</v>
      </c>
      <c r="P220" s="171">
        <f t="shared" si="25"/>
        <v>1</v>
      </c>
      <c r="Q220" s="171" t="str">
        <f t="shared" si="26"/>
        <v/>
      </c>
      <c r="R220" s="179" t="str">
        <f t="shared" si="27"/>
        <v/>
      </c>
      <c r="S220" s="248"/>
    </row>
    <row r="221" spans="1:19" x14ac:dyDescent="0.2">
      <c r="A221" s="88" t="s">
        <v>439</v>
      </c>
      <c r="B221" s="175" t="s">
        <v>530</v>
      </c>
      <c r="C221" s="176" t="s">
        <v>87</v>
      </c>
      <c r="D221" s="168"/>
      <c r="E221" s="169"/>
      <c r="F221" s="169"/>
      <c r="G221" s="169"/>
      <c r="H221" s="177" t="str">
        <f t="shared" si="21"/>
        <v/>
      </c>
      <c r="I221" s="234">
        <v>8</v>
      </c>
      <c r="J221" s="138">
        <v>8</v>
      </c>
      <c r="K221" s="138">
        <v>5</v>
      </c>
      <c r="L221" s="178">
        <f t="shared" si="22"/>
        <v>0.625</v>
      </c>
      <c r="M221" s="138"/>
      <c r="N221" s="178">
        <f t="shared" si="23"/>
        <v>0</v>
      </c>
      <c r="O221" s="171">
        <f t="shared" si="24"/>
        <v>8</v>
      </c>
      <c r="P221" s="171">
        <f t="shared" si="25"/>
        <v>8</v>
      </c>
      <c r="Q221" s="171" t="str">
        <f t="shared" si="26"/>
        <v/>
      </c>
      <c r="R221" s="179" t="str">
        <f t="shared" si="27"/>
        <v/>
      </c>
      <c r="S221" s="248"/>
    </row>
    <row r="222" spans="1:19" x14ac:dyDescent="0.2">
      <c r="A222" s="88" t="s">
        <v>439</v>
      </c>
      <c r="B222" s="175" t="s">
        <v>88</v>
      </c>
      <c r="C222" s="176" t="s">
        <v>89</v>
      </c>
      <c r="D222" s="168"/>
      <c r="E222" s="169"/>
      <c r="F222" s="169"/>
      <c r="G222" s="169"/>
      <c r="H222" s="177" t="str">
        <f t="shared" si="21"/>
        <v/>
      </c>
      <c r="I222" s="234">
        <v>14</v>
      </c>
      <c r="J222" s="138">
        <v>14</v>
      </c>
      <c r="K222" s="138"/>
      <c r="L222" s="178">
        <f t="shared" si="22"/>
        <v>0</v>
      </c>
      <c r="M222" s="138"/>
      <c r="N222" s="178">
        <f t="shared" si="23"/>
        <v>0</v>
      </c>
      <c r="O222" s="171">
        <f t="shared" si="24"/>
        <v>14</v>
      </c>
      <c r="P222" s="171">
        <f t="shared" si="25"/>
        <v>14</v>
      </c>
      <c r="Q222" s="171" t="str">
        <f t="shared" si="26"/>
        <v/>
      </c>
      <c r="R222" s="179" t="str">
        <f t="shared" si="27"/>
        <v/>
      </c>
      <c r="S222" s="248"/>
    </row>
    <row r="223" spans="1:19" x14ac:dyDescent="0.2">
      <c r="A223" s="88" t="s">
        <v>439</v>
      </c>
      <c r="B223" s="175" t="s">
        <v>88</v>
      </c>
      <c r="C223" s="176" t="s">
        <v>441</v>
      </c>
      <c r="D223" s="168"/>
      <c r="E223" s="169"/>
      <c r="F223" s="169"/>
      <c r="G223" s="169"/>
      <c r="H223" s="177" t="str">
        <f t="shared" si="21"/>
        <v/>
      </c>
      <c r="I223" s="234">
        <v>10</v>
      </c>
      <c r="J223" s="138">
        <v>10</v>
      </c>
      <c r="K223" s="138"/>
      <c r="L223" s="178">
        <f t="shared" si="22"/>
        <v>0</v>
      </c>
      <c r="M223" s="138"/>
      <c r="N223" s="178">
        <f t="shared" si="23"/>
        <v>0</v>
      </c>
      <c r="O223" s="171">
        <f t="shared" si="24"/>
        <v>10</v>
      </c>
      <c r="P223" s="171">
        <f t="shared" si="25"/>
        <v>10</v>
      </c>
      <c r="Q223" s="171" t="str">
        <f t="shared" si="26"/>
        <v/>
      </c>
      <c r="R223" s="179" t="str">
        <f t="shared" si="27"/>
        <v/>
      </c>
      <c r="S223" s="248"/>
    </row>
    <row r="224" spans="1:19" x14ac:dyDescent="0.2">
      <c r="A224" s="88" t="s">
        <v>439</v>
      </c>
      <c r="B224" s="175" t="s">
        <v>90</v>
      </c>
      <c r="C224" s="176" t="s">
        <v>91</v>
      </c>
      <c r="D224" s="168"/>
      <c r="E224" s="169"/>
      <c r="F224" s="169"/>
      <c r="G224" s="169"/>
      <c r="H224" s="177" t="str">
        <f t="shared" si="21"/>
        <v/>
      </c>
      <c r="I224" s="234">
        <v>1781</v>
      </c>
      <c r="J224" s="138">
        <v>1634</v>
      </c>
      <c r="K224" s="138">
        <v>446</v>
      </c>
      <c r="L224" s="178">
        <f t="shared" si="22"/>
        <v>0.27294981640146881</v>
      </c>
      <c r="M224" s="138">
        <v>147</v>
      </c>
      <c r="N224" s="178">
        <f t="shared" si="23"/>
        <v>8.2537900056148236E-2</v>
      </c>
      <c r="O224" s="171">
        <f t="shared" si="24"/>
        <v>1781</v>
      </c>
      <c r="P224" s="171">
        <f t="shared" si="25"/>
        <v>1634</v>
      </c>
      <c r="Q224" s="171">
        <f t="shared" si="26"/>
        <v>147</v>
      </c>
      <c r="R224" s="179">
        <f t="shared" si="27"/>
        <v>8.2537900056148236E-2</v>
      </c>
      <c r="S224" s="248"/>
    </row>
    <row r="225" spans="1:19" x14ac:dyDescent="0.2">
      <c r="A225" s="88" t="s">
        <v>439</v>
      </c>
      <c r="B225" s="175" t="s">
        <v>96</v>
      </c>
      <c r="C225" s="176" t="s">
        <v>97</v>
      </c>
      <c r="D225" s="168"/>
      <c r="E225" s="169"/>
      <c r="F225" s="169"/>
      <c r="G225" s="169"/>
      <c r="H225" s="177" t="str">
        <f t="shared" si="21"/>
        <v/>
      </c>
      <c r="I225" s="234">
        <v>207</v>
      </c>
      <c r="J225" s="138">
        <v>198</v>
      </c>
      <c r="K225" s="138">
        <v>3</v>
      </c>
      <c r="L225" s="178">
        <f t="shared" si="22"/>
        <v>1.5151515151515152E-2</v>
      </c>
      <c r="M225" s="138">
        <v>9</v>
      </c>
      <c r="N225" s="178">
        <f t="shared" si="23"/>
        <v>4.3478260869565216E-2</v>
      </c>
      <c r="O225" s="171">
        <f t="shared" si="24"/>
        <v>207</v>
      </c>
      <c r="P225" s="171">
        <f t="shared" si="25"/>
        <v>198</v>
      </c>
      <c r="Q225" s="171">
        <f t="shared" si="26"/>
        <v>9</v>
      </c>
      <c r="R225" s="179">
        <f t="shared" si="27"/>
        <v>4.3478260869565216E-2</v>
      </c>
      <c r="S225" s="248"/>
    </row>
    <row r="226" spans="1:19" x14ac:dyDescent="0.2">
      <c r="A226" s="88" t="s">
        <v>439</v>
      </c>
      <c r="B226" s="175" t="s">
        <v>532</v>
      </c>
      <c r="C226" s="176" t="s">
        <v>98</v>
      </c>
      <c r="D226" s="168"/>
      <c r="E226" s="169"/>
      <c r="F226" s="169"/>
      <c r="G226" s="169"/>
      <c r="H226" s="177" t="str">
        <f t="shared" si="21"/>
        <v/>
      </c>
      <c r="I226" s="234">
        <v>500</v>
      </c>
      <c r="J226" s="138">
        <v>440</v>
      </c>
      <c r="K226" s="138">
        <v>210</v>
      </c>
      <c r="L226" s="178">
        <f t="shared" si="22"/>
        <v>0.47727272727272729</v>
      </c>
      <c r="M226" s="138">
        <v>60</v>
      </c>
      <c r="N226" s="178">
        <f t="shared" si="23"/>
        <v>0.12</v>
      </c>
      <c r="O226" s="171">
        <f t="shared" si="24"/>
        <v>500</v>
      </c>
      <c r="P226" s="171">
        <f t="shared" si="25"/>
        <v>440</v>
      </c>
      <c r="Q226" s="171">
        <f t="shared" si="26"/>
        <v>60</v>
      </c>
      <c r="R226" s="179">
        <f t="shared" si="27"/>
        <v>0.12</v>
      </c>
      <c r="S226" s="248"/>
    </row>
    <row r="227" spans="1:19" x14ac:dyDescent="0.2">
      <c r="A227" s="88" t="s">
        <v>439</v>
      </c>
      <c r="B227" s="175" t="s">
        <v>99</v>
      </c>
      <c r="C227" s="176" t="s">
        <v>492</v>
      </c>
      <c r="D227" s="168"/>
      <c r="E227" s="169"/>
      <c r="F227" s="169"/>
      <c r="G227" s="169"/>
      <c r="H227" s="177" t="str">
        <f t="shared" si="21"/>
        <v/>
      </c>
      <c r="I227" s="234">
        <v>611</v>
      </c>
      <c r="J227" s="138">
        <v>425</v>
      </c>
      <c r="K227" s="138">
        <v>188</v>
      </c>
      <c r="L227" s="178">
        <f t="shared" si="22"/>
        <v>0.44235294117647062</v>
      </c>
      <c r="M227" s="138">
        <v>186</v>
      </c>
      <c r="N227" s="178">
        <f t="shared" si="23"/>
        <v>0.30441898527004913</v>
      </c>
      <c r="O227" s="171">
        <f t="shared" si="24"/>
        <v>611</v>
      </c>
      <c r="P227" s="171">
        <f t="shared" si="25"/>
        <v>425</v>
      </c>
      <c r="Q227" s="171">
        <f t="shared" si="26"/>
        <v>186</v>
      </c>
      <c r="R227" s="179">
        <f t="shared" si="27"/>
        <v>0.30441898527004913</v>
      </c>
      <c r="S227" s="248"/>
    </row>
    <row r="228" spans="1:19" x14ac:dyDescent="0.2">
      <c r="A228" s="88" t="s">
        <v>439</v>
      </c>
      <c r="B228" s="175" t="s">
        <v>99</v>
      </c>
      <c r="C228" s="176" t="s">
        <v>100</v>
      </c>
      <c r="D228" s="168"/>
      <c r="E228" s="169"/>
      <c r="F228" s="169"/>
      <c r="G228" s="169"/>
      <c r="H228" s="177" t="str">
        <f t="shared" si="21"/>
        <v/>
      </c>
      <c r="I228" s="234">
        <v>165</v>
      </c>
      <c r="J228" s="138">
        <v>115</v>
      </c>
      <c r="K228" s="138">
        <v>75</v>
      </c>
      <c r="L228" s="178">
        <f t="shared" si="22"/>
        <v>0.65217391304347827</v>
      </c>
      <c r="M228" s="138">
        <v>50</v>
      </c>
      <c r="N228" s="178">
        <f t="shared" si="23"/>
        <v>0.30303030303030304</v>
      </c>
      <c r="O228" s="171">
        <f t="shared" si="24"/>
        <v>165</v>
      </c>
      <c r="P228" s="171">
        <f t="shared" si="25"/>
        <v>115</v>
      </c>
      <c r="Q228" s="171">
        <f t="shared" si="26"/>
        <v>50</v>
      </c>
      <c r="R228" s="179">
        <f t="shared" si="27"/>
        <v>0.30303030303030304</v>
      </c>
      <c r="S228" s="248"/>
    </row>
    <row r="229" spans="1:19" x14ac:dyDescent="0.2">
      <c r="A229" s="88" t="s">
        <v>439</v>
      </c>
      <c r="B229" s="175" t="s">
        <v>101</v>
      </c>
      <c r="C229" s="176" t="s">
        <v>102</v>
      </c>
      <c r="D229" s="168"/>
      <c r="E229" s="169"/>
      <c r="F229" s="169"/>
      <c r="G229" s="169"/>
      <c r="H229" s="177" t="str">
        <f t="shared" si="21"/>
        <v/>
      </c>
      <c r="I229" s="234">
        <v>78</v>
      </c>
      <c r="J229" s="138">
        <v>73</v>
      </c>
      <c r="K229" s="138">
        <v>17</v>
      </c>
      <c r="L229" s="178">
        <f t="shared" si="22"/>
        <v>0.23287671232876711</v>
      </c>
      <c r="M229" s="138">
        <v>5</v>
      </c>
      <c r="N229" s="178">
        <f t="shared" si="23"/>
        <v>6.4102564102564097E-2</v>
      </c>
      <c r="O229" s="171">
        <f t="shared" si="24"/>
        <v>78</v>
      </c>
      <c r="P229" s="171">
        <f t="shared" si="25"/>
        <v>73</v>
      </c>
      <c r="Q229" s="171">
        <f t="shared" si="26"/>
        <v>5</v>
      </c>
      <c r="R229" s="179">
        <f t="shared" si="27"/>
        <v>6.4102564102564097E-2</v>
      </c>
      <c r="S229" s="248"/>
    </row>
    <row r="230" spans="1:19" x14ac:dyDescent="0.2">
      <c r="A230" s="88" t="s">
        <v>439</v>
      </c>
      <c r="B230" s="175" t="s">
        <v>103</v>
      </c>
      <c r="C230" s="176" t="s">
        <v>104</v>
      </c>
      <c r="D230" s="168"/>
      <c r="E230" s="169"/>
      <c r="F230" s="169"/>
      <c r="G230" s="169"/>
      <c r="H230" s="177" t="str">
        <f t="shared" si="21"/>
        <v/>
      </c>
      <c r="I230" s="234">
        <v>337</v>
      </c>
      <c r="J230" s="138">
        <v>301</v>
      </c>
      <c r="K230" s="138"/>
      <c r="L230" s="178">
        <f t="shared" si="22"/>
        <v>0</v>
      </c>
      <c r="M230" s="138">
        <v>36</v>
      </c>
      <c r="N230" s="178">
        <f t="shared" si="23"/>
        <v>0.10682492581602374</v>
      </c>
      <c r="O230" s="171">
        <f t="shared" si="24"/>
        <v>337</v>
      </c>
      <c r="P230" s="171">
        <f t="shared" si="25"/>
        <v>301</v>
      </c>
      <c r="Q230" s="171">
        <f t="shared" si="26"/>
        <v>36</v>
      </c>
      <c r="R230" s="179">
        <f t="shared" si="27"/>
        <v>0.10682492581602374</v>
      </c>
      <c r="S230" s="248"/>
    </row>
    <row r="231" spans="1:19" x14ac:dyDescent="0.2">
      <c r="A231" s="88" t="s">
        <v>439</v>
      </c>
      <c r="B231" s="175" t="s">
        <v>105</v>
      </c>
      <c r="C231" s="176" t="s">
        <v>284</v>
      </c>
      <c r="D231" s="168"/>
      <c r="E231" s="169"/>
      <c r="F231" s="169"/>
      <c r="G231" s="169"/>
      <c r="H231" s="177" t="str">
        <f t="shared" si="21"/>
        <v/>
      </c>
      <c r="I231" s="234">
        <v>9</v>
      </c>
      <c r="J231" s="138">
        <v>3</v>
      </c>
      <c r="K231" s="138">
        <v>2</v>
      </c>
      <c r="L231" s="178">
        <f t="shared" si="22"/>
        <v>0.66666666666666663</v>
      </c>
      <c r="M231" s="138">
        <v>6</v>
      </c>
      <c r="N231" s="178">
        <f t="shared" si="23"/>
        <v>0.66666666666666663</v>
      </c>
      <c r="O231" s="171">
        <f t="shared" si="24"/>
        <v>9</v>
      </c>
      <c r="P231" s="171">
        <f t="shared" si="25"/>
        <v>3</v>
      </c>
      <c r="Q231" s="171">
        <f t="shared" si="26"/>
        <v>6</v>
      </c>
      <c r="R231" s="179">
        <f t="shared" si="27"/>
        <v>0.66666666666666663</v>
      </c>
      <c r="S231" s="248"/>
    </row>
    <row r="232" spans="1:19" x14ac:dyDescent="0.2">
      <c r="A232" s="88" t="s">
        <v>439</v>
      </c>
      <c r="B232" s="175" t="s">
        <v>108</v>
      </c>
      <c r="C232" s="176" t="s">
        <v>109</v>
      </c>
      <c r="D232" s="168"/>
      <c r="E232" s="169"/>
      <c r="F232" s="169"/>
      <c r="G232" s="169"/>
      <c r="H232" s="177" t="str">
        <f t="shared" si="21"/>
        <v/>
      </c>
      <c r="I232" s="234">
        <v>22</v>
      </c>
      <c r="J232" s="138">
        <v>22</v>
      </c>
      <c r="K232" s="138">
        <v>5</v>
      </c>
      <c r="L232" s="178">
        <f t="shared" si="22"/>
        <v>0.22727272727272727</v>
      </c>
      <c r="M232" s="138"/>
      <c r="N232" s="178">
        <f t="shared" si="23"/>
        <v>0</v>
      </c>
      <c r="O232" s="171">
        <f t="shared" si="24"/>
        <v>22</v>
      </c>
      <c r="P232" s="171">
        <f t="shared" si="25"/>
        <v>22</v>
      </c>
      <c r="Q232" s="171" t="str">
        <f t="shared" si="26"/>
        <v/>
      </c>
      <c r="R232" s="179" t="str">
        <f t="shared" si="27"/>
        <v/>
      </c>
      <c r="S232" s="248"/>
    </row>
    <row r="233" spans="1:19" x14ac:dyDescent="0.2">
      <c r="A233" s="88" t="s">
        <v>439</v>
      </c>
      <c r="B233" s="175" t="s">
        <v>110</v>
      </c>
      <c r="C233" s="176" t="s">
        <v>111</v>
      </c>
      <c r="D233" s="168">
        <v>3</v>
      </c>
      <c r="E233" s="169">
        <v>3</v>
      </c>
      <c r="F233" s="169"/>
      <c r="G233" s="169"/>
      <c r="H233" s="177">
        <f t="shared" si="21"/>
        <v>0</v>
      </c>
      <c r="I233" s="234">
        <v>995</v>
      </c>
      <c r="J233" s="138">
        <v>912</v>
      </c>
      <c r="K233" s="138">
        <v>439</v>
      </c>
      <c r="L233" s="178">
        <f t="shared" si="22"/>
        <v>0.48135964912280704</v>
      </c>
      <c r="M233" s="138">
        <v>83</v>
      </c>
      <c r="N233" s="178">
        <f t="shared" si="23"/>
        <v>8.3417085427135676E-2</v>
      </c>
      <c r="O233" s="171">
        <f t="shared" si="24"/>
        <v>998</v>
      </c>
      <c r="P233" s="171">
        <f t="shared" si="25"/>
        <v>915</v>
      </c>
      <c r="Q233" s="171">
        <f t="shared" si="26"/>
        <v>83</v>
      </c>
      <c r="R233" s="179">
        <f t="shared" si="27"/>
        <v>8.3166332665330661E-2</v>
      </c>
      <c r="S233" s="248"/>
    </row>
    <row r="234" spans="1:19" x14ac:dyDescent="0.2">
      <c r="A234" s="88" t="s">
        <v>439</v>
      </c>
      <c r="B234" s="175" t="s">
        <v>112</v>
      </c>
      <c r="C234" s="176" t="s">
        <v>549</v>
      </c>
      <c r="D234" s="168"/>
      <c r="E234" s="169"/>
      <c r="F234" s="169"/>
      <c r="G234" s="169"/>
      <c r="H234" s="177" t="str">
        <f t="shared" si="21"/>
        <v/>
      </c>
      <c r="I234" s="234">
        <v>989</v>
      </c>
      <c r="J234" s="138">
        <v>985</v>
      </c>
      <c r="K234" s="138">
        <v>261</v>
      </c>
      <c r="L234" s="178">
        <f t="shared" si="22"/>
        <v>0.26497461928934007</v>
      </c>
      <c r="M234" s="138">
        <v>4</v>
      </c>
      <c r="N234" s="178">
        <f t="shared" si="23"/>
        <v>4.0444893832153692E-3</v>
      </c>
      <c r="O234" s="171">
        <f t="shared" si="24"/>
        <v>989</v>
      </c>
      <c r="P234" s="171">
        <f t="shared" si="25"/>
        <v>985</v>
      </c>
      <c r="Q234" s="171">
        <f t="shared" si="26"/>
        <v>4</v>
      </c>
      <c r="R234" s="179">
        <f t="shared" si="27"/>
        <v>4.0444893832153692E-3</v>
      </c>
      <c r="S234" s="248"/>
    </row>
    <row r="235" spans="1:19" x14ac:dyDescent="0.2">
      <c r="A235" s="88" t="s">
        <v>439</v>
      </c>
      <c r="B235" s="175" t="s">
        <v>114</v>
      </c>
      <c r="C235" s="176" t="s">
        <v>115</v>
      </c>
      <c r="D235" s="168"/>
      <c r="E235" s="169"/>
      <c r="F235" s="169"/>
      <c r="G235" s="169"/>
      <c r="H235" s="177" t="str">
        <f t="shared" si="21"/>
        <v/>
      </c>
      <c r="I235" s="234">
        <v>565</v>
      </c>
      <c r="J235" s="138">
        <v>525</v>
      </c>
      <c r="K235" s="138">
        <v>80</v>
      </c>
      <c r="L235" s="178">
        <f t="shared" si="22"/>
        <v>0.15238095238095239</v>
      </c>
      <c r="M235" s="138">
        <v>40</v>
      </c>
      <c r="N235" s="178">
        <f t="shared" si="23"/>
        <v>7.0796460176991149E-2</v>
      </c>
      <c r="O235" s="171">
        <f t="shared" si="24"/>
        <v>565</v>
      </c>
      <c r="P235" s="171">
        <f t="shared" si="25"/>
        <v>525</v>
      </c>
      <c r="Q235" s="171">
        <f t="shared" si="26"/>
        <v>40</v>
      </c>
      <c r="R235" s="179">
        <f t="shared" si="27"/>
        <v>7.0796460176991149E-2</v>
      </c>
      <c r="S235" s="248"/>
    </row>
    <row r="236" spans="1:19" x14ac:dyDescent="0.2">
      <c r="A236" s="88" t="s">
        <v>439</v>
      </c>
      <c r="B236" s="175" t="s">
        <v>119</v>
      </c>
      <c r="C236" s="176" t="s">
        <v>119</v>
      </c>
      <c r="D236" s="168"/>
      <c r="E236" s="169"/>
      <c r="F236" s="169"/>
      <c r="G236" s="169"/>
      <c r="H236" s="177" t="str">
        <f t="shared" si="21"/>
        <v/>
      </c>
      <c r="I236" s="234">
        <v>220</v>
      </c>
      <c r="J236" s="138">
        <v>212</v>
      </c>
      <c r="K236" s="138">
        <v>161</v>
      </c>
      <c r="L236" s="178">
        <f t="shared" si="22"/>
        <v>0.75943396226415094</v>
      </c>
      <c r="M236" s="138">
        <v>8</v>
      </c>
      <c r="N236" s="178">
        <f t="shared" si="23"/>
        <v>3.6363636363636362E-2</v>
      </c>
      <c r="O236" s="171">
        <f t="shared" si="24"/>
        <v>220</v>
      </c>
      <c r="P236" s="171">
        <f t="shared" si="25"/>
        <v>212</v>
      </c>
      <c r="Q236" s="171">
        <f t="shared" si="26"/>
        <v>8</v>
      </c>
      <c r="R236" s="179">
        <f t="shared" si="27"/>
        <v>3.6363636363636362E-2</v>
      </c>
      <c r="S236" s="248"/>
    </row>
    <row r="237" spans="1:19" x14ac:dyDescent="0.2">
      <c r="A237" s="88" t="s">
        <v>439</v>
      </c>
      <c r="B237" s="175" t="s">
        <v>120</v>
      </c>
      <c r="C237" s="176" t="s">
        <v>121</v>
      </c>
      <c r="D237" s="168"/>
      <c r="E237" s="169"/>
      <c r="F237" s="169"/>
      <c r="G237" s="169"/>
      <c r="H237" s="177" t="str">
        <f t="shared" si="21"/>
        <v/>
      </c>
      <c r="I237" s="234">
        <v>574</v>
      </c>
      <c r="J237" s="138">
        <v>483</v>
      </c>
      <c r="K237" s="138">
        <v>294</v>
      </c>
      <c r="L237" s="178">
        <f t="shared" si="22"/>
        <v>0.60869565217391308</v>
      </c>
      <c r="M237" s="138">
        <v>91</v>
      </c>
      <c r="N237" s="178">
        <f t="shared" si="23"/>
        <v>0.15853658536585366</v>
      </c>
      <c r="O237" s="171">
        <f t="shared" si="24"/>
        <v>574</v>
      </c>
      <c r="P237" s="171">
        <f t="shared" si="25"/>
        <v>483</v>
      </c>
      <c r="Q237" s="171">
        <f t="shared" si="26"/>
        <v>91</v>
      </c>
      <c r="R237" s="179">
        <f t="shared" si="27"/>
        <v>0.15853658536585366</v>
      </c>
      <c r="S237" s="248"/>
    </row>
    <row r="238" spans="1:19" x14ac:dyDescent="0.2">
      <c r="A238" s="88" t="s">
        <v>439</v>
      </c>
      <c r="B238" s="175" t="s">
        <v>509</v>
      </c>
      <c r="C238" s="176" t="s">
        <v>510</v>
      </c>
      <c r="D238" s="168"/>
      <c r="E238" s="169"/>
      <c r="F238" s="169"/>
      <c r="G238" s="169"/>
      <c r="H238" s="177" t="str">
        <f t="shared" si="21"/>
        <v/>
      </c>
      <c r="I238" s="234">
        <v>2</v>
      </c>
      <c r="J238" s="138">
        <v>2</v>
      </c>
      <c r="K238" s="138">
        <v>2</v>
      </c>
      <c r="L238" s="178">
        <f t="shared" si="22"/>
        <v>1</v>
      </c>
      <c r="M238" s="138"/>
      <c r="N238" s="178">
        <f t="shared" si="23"/>
        <v>0</v>
      </c>
      <c r="O238" s="171">
        <f t="shared" si="24"/>
        <v>2</v>
      </c>
      <c r="P238" s="171">
        <f t="shared" si="25"/>
        <v>2</v>
      </c>
      <c r="Q238" s="171" t="str">
        <f t="shared" si="26"/>
        <v/>
      </c>
      <c r="R238" s="179" t="str">
        <f t="shared" si="27"/>
        <v/>
      </c>
      <c r="S238" s="248"/>
    </row>
    <row r="239" spans="1:19" x14ac:dyDescent="0.2">
      <c r="A239" s="88" t="s">
        <v>439</v>
      </c>
      <c r="B239" s="175" t="s">
        <v>123</v>
      </c>
      <c r="C239" s="176" t="s">
        <v>124</v>
      </c>
      <c r="D239" s="168"/>
      <c r="E239" s="169"/>
      <c r="F239" s="169"/>
      <c r="G239" s="169"/>
      <c r="H239" s="177" t="str">
        <f t="shared" si="21"/>
        <v/>
      </c>
      <c r="I239" s="234">
        <v>47</v>
      </c>
      <c r="J239" s="138">
        <v>25</v>
      </c>
      <c r="K239" s="138">
        <v>8</v>
      </c>
      <c r="L239" s="178">
        <f t="shared" si="22"/>
        <v>0.32</v>
      </c>
      <c r="M239" s="138">
        <v>22</v>
      </c>
      <c r="N239" s="178">
        <f t="shared" si="23"/>
        <v>0.46808510638297873</v>
      </c>
      <c r="O239" s="171">
        <f t="shared" si="24"/>
        <v>47</v>
      </c>
      <c r="P239" s="171">
        <f t="shared" si="25"/>
        <v>25</v>
      </c>
      <c r="Q239" s="171">
        <f t="shared" si="26"/>
        <v>22</v>
      </c>
      <c r="R239" s="179">
        <f t="shared" si="27"/>
        <v>0.46808510638297873</v>
      </c>
      <c r="S239" s="248"/>
    </row>
    <row r="240" spans="1:19" x14ac:dyDescent="0.2">
      <c r="A240" s="88" t="s">
        <v>439</v>
      </c>
      <c r="B240" s="175" t="s">
        <v>128</v>
      </c>
      <c r="C240" s="176" t="s">
        <v>129</v>
      </c>
      <c r="D240" s="168"/>
      <c r="E240" s="169"/>
      <c r="F240" s="169"/>
      <c r="G240" s="169"/>
      <c r="H240" s="177" t="str">
        <f t="shared" si="21"/>
        <v/>
      </c>
      <c r="I240" s="234">
        <v>11</v>
      </c>
      <c r="J240" s="138">
        <v>11</v>
      </c>
      <c r="K240" s="138">
        <v>10</v>
      </c>
      <c r="L240" s="178">
        <f t="shared" si="22"/>
        <v>0.90909090909090906</v>
      </c>
      <c r="M240" s="138"/>
      <c r="N240" s="178">
        <f t="shared" si="23"/>
        <v>0</v>
      </c>
      <c r="O240" s="171">
        <f t="shared" si="24"/>
        <v>11</v>
      </c>
      <c r="P240" s="171">
        <f t="shared" si="25"/>
        <v>11</v>
      </c>
      <c r="Q240" s="171" t="str">
        <f t="shared" si="26"/>
        <v/>
      </c>
      <c r="R240" s="179" t="str">
        <f t="shared" si="27"/>
        <v/>
      </c>
      <c r="S240" s="248"/>
    </row>
    <row r="241" spans="1:19" x14ac:dyDescent="0.2">
      <c r="A241" s="88" t="s">
        <v>439</v>
      </c>
      <c r="B241" s="175" t="s">
        <v>481</v>
      </c>
      <c r="C241" s="176" t="s">
        <v>547</v>
      </c>
      <c r="D241" s="168"/>
      <c r="E241" s="169"/>
      <c r="F241" s="169"/>
      <c r="G241" s="169"/>
      <c r="H241" s="177" t="str">
        <f t="shared" si="21"/>
        <v/>
      </c>
      <c r="I241" s="234">
        <v>22</v>
      </c>
      <c r="J241" s="138">
        <v>22</v>
      </c>
      <c r="K241" s="138">
        <v>14</v>
      </c>
      <c r="L241" s="178">
        <f t="shared" si="22"/>
        <v>0.63636363636363635</v>
      </c>
      <c r="M241" s="138"/>
      <c r="N241" s="178">
        <f t="shared" si="23"/>
        <v>0</v>
      </c>
      <c r="O241" s="171">
        <f t="shared" si="24"/>
        <v>22</v>
      </c>
      <c r="P241" s="171">
        <f t="shared" si="25"/>
        <v>22</v>
      </c>
      <c r="Q241" s="171" t="str">
        <f t="shared" si="26"/>
        <v/>
      </c>
      <c r="R241" s="179" t="str">
        <f t="shared" si="27"/>
        <v/>
      </c>
      <c r="S241" s="248"/>
    </row>
    <row r="242" spans="1:19" x14ac:dyDescent="0.2">
      <c r="A242" s="88" t="s">
        <v>439</v>
      </c>
      <c r="B242" s="175" t="s">
        <v>481</v>
      </c>
      <c r="C242" s="176" t="s">
        <v>442</v>
      </c>
      <c r="D242" s="168"/>
      <c r="E242" s="169"/>
      <c r="F242" s="169"/>
      <c r="G242" s="169"/>
      <c r="H242" s="177" t="str">
        <f t="shared" si="21"/>
        <v/>
      </c>
      <c r="I242" s="234">
        <v>82</v>
      </c>
      <c r="J242" s="138">
        <v>82</v>
      </c>
      <c r="K242" s="138">
        <v>37</v>
      </c>
      <c r="L242" s="178">
        <f t="shared" si="22"/>
        <v>0.45121951219512196</v>
      </c>
      <c r="M242" s="138"/>
      <c r="N242" s="178">
        <f t="shared" si="23"/>
        <v>0</v>
      </c>
      <c r="O242" s="171">
        <f t="shared" si="24"/>
        <v>82</v>
      </c>
      <c r="P242" s="171">
        <f t="shared" si="25"/>
        <v>82</v>
      </c>
      <c r="Q242" s="171" t="str">
        <f t="shared" si="26"/>
        <v/>
      </c>
      <c r="R242" s="179" t="str">
        <f t="shared" si="27"/>
        <v/>
      </c>
      <c r="S242" s="248"/>
    </row>
    <row r="243" spans="1:19" x14ac:dyDescent="0.2">
      <c r="A243" s="88" t="s">
        <v>439</v>
      </c>
      <c r="B243" s="175" t="s">
        <v>481</v>
      </c>
      <c r="C243" s="176" t="s">
        <v>130</v>
      </c>
      <c r="D243" s="168"/>
      <c r="E243" s="169"/>
      <c r="F243" s="169"/>
      <c r="G243" s="169"/>
      <c r="H243" s="177" t="str">
        <f t="shared" si="21"/>
        <v/>
      </c>
      <c r="I243" s="234">
        <v>634</v>
      </c>
      <c r="J243" s="138">
        <v>608</v>
      </c>
      <c r="K243" s="138">
        <v>198</v>
      </c>
      <c r="L243" s="178">
        <f t="shared" si="22"/>
        <v>0.32565789473684209</v>
      </c>
      <c r="M243" s="138">
        <v>26</v>
      </c>
      <c r="N243" s="178">
        <f t="shared" si="23"/>
        <v>4.1009463722397478E-2</v>
      </c>
      <c r="O243" s="171">
        <f t="shared" si="24"/>
        <v>634</v>
      </c>
      <c r="P243" s="171">
        <f t="shared" si="25"/>
        <v>608</v>
      </c>
      <c r="Q243" s="171">
        <f t="shared" si="26"/>
        <v>26</v>
      </c>
      <c r="R243" s="179">
        <f t="shared" si="27"/>
        <v>4.1009463722397478E-2</v>
      </c>
      <c r="S243" s="248"/>
    </row>
    <row r="244" spans="1:19" x14ac:dyDescent="0.2">
      <c r="A244" s="88" t="s">
        <v>439</v>
      </c>
      <c r="B244" s="175" t="s">
        <v>375</v>
      </c>
      <c r="C244" s="176" t="s">
        <v>376</v>
      </c>
      <c r="D244" s="168"/>
      <c r="E244" s="169"/>
      <c r="F244" s="169"/>
      <c r="G244" s="169"/>
      <c r="H244" s="177" t="str">
        <f t="shared" si="21"/>
        <v/>
      </c>
      <c r="I244" s="234">
        <v>91</v>
      </c>
      <c r="J244" s="138">
        <v>85</v>
      </c>
      <c r="K244" s="138">
        <v>23</v>
      </c>
      <c r="L244" s="178">
        <f t="shared" si="22"/>
        <v>0.27058823529411763</v>
      </c>
      <c r="M244" s="138">
        <v>6</v>
      </c>
      <c r="N244" s="178">
        <f t="shared" si="23"/>
        <v>6.5934065934065936E-2</v>
      </c>
      <c r="O244" s="171">
        <f t="shared" si="24"/>
        <v>91</v>
      </c>
      <c r="P244" s="171">
        <f t="shared" si="25"/>
        <v>85</v>
      </c>
      <c r="Q244" s="171">
        <f t="shared" si="26"/>
        <v>6</v>
      </c>
      <c r="R244" s="179">
        <f t="shared" si="27"/>
        <v>6.5934065934065936E-2</v>
      </c>
      <c r="S244" s="248"/>
    </row>
    <row r="245" spans="1:19" x14ac:dyDescent="0.2">
      <c r="A245" s="88" t="s">
        <v>439</v>
      </c>
      <c r="B245" s="175" t="s">
        <v>131</v>
      </c>
      <c r="C245" s="176" t="s">
        <v>132</v>
      </c>
      <c r="D245" s="168"/>
      <c r="E245" s="169"/>
      <c r="F245" s="169"/>
      <c r="G245" s="169"/>
      <c r="H245" s="177" t="str">
        <f t="shared" si="21"/>
        <v/>
      </c>
      <c r="I245" s="234">
        <v>432</v>
      </c>
      <c r="J245" s="138">
        <v>394</v>
      </c>
      <c r="K245" s="138">
        <v>119</v>
      </c>
      <c r="L245" s="178">
        <f t="shared" si="22"/>
        <v>0.3020304568527919</v>
      </c>
      <c r="M245" s="138">
        <v>38</v>
      </c>
      <c r="N245" s="178">
        <f t="shared" si="23"/>
        <v>8.7962962962962965E-2</v>
      </c>
      <c r="O245" s="171">
        <f t="shared" si="24"/>
        <v>432</v>
      </c>
      <c r="P245" s="171">
        <f t="shared" si="25"/>
        <v>394</v>
      </c>
      <c r="Q245" s="171">
        <f t="shared" si="26"/>
        <v>38</v>
      </c>
      <c r="R245" s="179">
        <f t="shared" si="27"/>
        <v>8.7962962962962965E-2</v>
      </c>
      <c r="S245" s="248"/>
    </row>
    <row r="246" spans="1:19" x14ac:dyDescent="0.2">
      <c r="A246" s="88" t="s">
        <v>439</v>
      </c>
      <c r="B246" s="175" t="s">
        <v>138</v>
      </c>
      <c r="C246" s="176" t="s">
        <v>140</v>
      </c>
      <c r="D246" s="168"/>
      <c r="E246" s="169"/>
      <c r="F246" s="169"/>
      <c r="G246" s="169"/>
      <c r="H246" s="177" t="str">
        <f t="shared" si="21"/>
        <v/>
      </c>
      <c r="I246" s="234">
        <v>2</v>
      </c>
      <c r="J246" s="138">
        <v>2</v>
      </c>
      <c r="K246" s="138"/>
      <c r="L246" s="178">
        <f t="shared" si="22"/>
        <v>0</v>
      </c>
      <c r="M246" s="138"/>
      <c r="N246" s="178">
        <f t="shared" si="23"/>
        <v>0</v>
      </c>
      <c r="O246" s="171">
        <f t="shared" si="24"/>
        <v>2</v>
      </c>
      <c r="P246" s="171">
        <f t="shared" si="25"/>
        <v>2</v>
      </c>
      <c r="Q246" s="171" t="str">
        <f t="shared" si="26"/>
        <v/>
      </c>
      <c r="R246" s="179" t="str">
        <f t="shared" si="27"/>
        <v/>
      </c>
      <c r="S246" s="248"/>
    </row>
    <row r="247" spans="1:19" x14ac:dyDescent="0.2">
      <c r="A247" s="88" t="s">
        <v>439</v>
      </c>
      <c r="B247" s="175" t="s">
        <v>145</v>
      </c>
      <c r="C247" s="176" t="s">
        <v>146</v>
      </c>
      <c r="D247" s="168"/>
      <c r="E247" s="169"/>
      <c r="F247" s="169"/>
      <c r="G247" s="169"/>
      <c r="H247" s="177" t="str">
        <f t="shared" si="21"/>
        <v/>
      </c>
      <c r="I247" s="234">
        <v>499</v>
      </c>
      <c r="J247" s="138">
        <v>450</v>
      </c>
      <c r="K247" s="138">
        <v>203</v>
      </c>
      <c r="L247" s="178">
        <f t="shared" si="22"/>
        <v>0.45111111111111113</v>
      </c>
      <c r="M247" s="138">
        <v>49</v>
      </c>
      <c r="N247" s="178">
        <f t="shared" si="23"/>
        <v>9.8196392785571143E-2</v>
      </c>
      <c r="O247" s="171">
        <f t="shared" si="24"/>
        <v>499</v>
      </c>
      <c r="P247" s="171">
        <f t="shared" si="25"/>
        <v>450</v>
      </c>
      <c r="Q247" s="171">
        <f t="shared" si="26"/>
        <v>49</v>
      </c>
      <c r="R247" s="179">
        <f t="shared" si="27"/>
        <v>9.8196392785571143E-2</v>
      </c>
      <c r="S247" s="248"/>
    </row>
    <row r="248" spans="1:19" ht="29" x14ac:dyDescent="0.2">
      <c r="A248" s="88" t="s">
        <v>439</v>
      </c>
      <c r="B248" s="175" t="s">
        <v>548</v>
      </c>
      <c r="C248" s="176" t="s">
        <v>71</v>
      </c>
      <c r="D248" s="168"/>
      <c r="E248" s="169"/>
      <c r="F248" s="169"/>
      <c r="G248" s="169"/>
      <c r="H248" s="177" t="str">
        <f t="shared" si="21"/>
        <v/>
      </c>
      <c r="I248" s="234">
        <v>290</v>
      </c>
      <c r="J248" s="138">
        <v>281</v>
      </c>
      <c r="K248" s="138">
        <v>216</v>
      </c>
      <c r="L248" s="178">
        <f t="shared" si="22"/>
        <v>0.76868327402135228</v>
      </c>
      <c r="M248" s="138">
        <v>9</v>
      </c>
      <c r="N248" s="178">
        <f t="shared" si="23"/>
        <v>3.1034482758620689E-2</v>
      </c>
      <c r="O248" s="171">
        <f t="shared" si="24"/>
        <v>290</v>
      </c>
      <c r="P248" s="171">
        <f t="shared" si="25"/>
        <v>281</v>
      </c>
      <c r="Q248" s="171">
        <f t="shared" si="26"/>
        <v>9</v>
      </c>
      <c r="R248" s="179">
        <f t="shared" si="27"/>
        <v>3.1034482758620689E-2</v>
      </c>
      <c r="S248" s="248"/>
    </row>
    <row r="249" spans="1:19" x14ac:dyDescent="0.2">
      <c r="A249" s="88" t="s">
        <v>439</v>
      </c>
      <c r="B249" s="175" t="s">
        <v>149</v>
      </c>
      <c r="C249" s="176" t="s">
        <v>150</v>
      </c>
      <c r="D249" s="168"/>
      <c r="E249" s="169"/>
      <c r="F249" s="169"/>
      <c r="G249" s="169"/>
      <c r="H249" s="177" t="str">
        <f t="shared" si="21"/>
        <v/>
      </c>
      <c r="I249" s="234">
        <v>82</v>
      </c>
      <c r="J249" s="138">
        <v>81</v>
      </c>
      <c r="K249" s="138">
        <v>27</v>
      </c>
      <c r="L249" s="178">
        <f t="shared" si="22"/>
        <v>0.33333333333333331</v>
      </c>
      <c r="M249" s="138">
        <v>1</v>
      </c>
      <c r="N249" s="178">
        <f t="shared" si="23"/>
        <v>1.2195121951219513E-2</v>
      </c>
      <c r="O249" s="171">
        <f t="shared" si="24"/>
        <v>82</v>
      </c>
      <c r="P249" s="171">
        <f t="shared" si="25"/>
        <v>81</v>
      </c>
      <c r="Q249" s="171">
        <f t="shared" si="26"/>
        <v>1</v>
      </c>
      <c r="R249" s="179">
        <f t="shared" si="27"/>
        <v>1.2195121951219513E-2</v>
      </c>
      <c r="S249" s="248"/>
    </row>
    <row r="250" spans="1:19" x14ac:dyDescent="0.2">
      <c r="A250" s="88" t="s">
        <v>439</v>
      </c>
      <c r="B250" s="175" t="s">
        <v>151</v>
      </c>
      <c r="C250" s="176" t="s">
        <v>152</v>
      </c>
      <c r="D250" s="168"/>
      <c r="E250" s="169"/>
      <c r="F250" s="169"/>
      <c r="G250" s="169"/>
      <c r="H250" s="177" t="str">
        <f t="shared" si="21"/>
        <v/>
      </c>
      <c r="I250" s="234">
        <v>493</v>
      </c>
      <c r="J250" s="138">
        <v>302</v>
      </c>
      <c r="K250" s="138">
        <v>107</v>
      </c>
      <c r="L250" s="178">
        <f t="shared" si="22"/>
        <v>0.35430463576158938</v>
      </c>
      <c r="M250" s="138">
        <v>191</v>
      </c>
      <c r="N250" s="178">
        <f t="shared" si="23"/>
        <v>0.38742393509127787</v>
      </c>
      <c r="O250" s="171">
        <f t="shared" si="24"/>
        <v>493</v>
      </c>
      <c r="P250" s="171">
        <f t="shared" si="25"/>
        <v>302</v>
      </c>
      <c r="Q250" s="171">
        <f t="shared" si="26"/>
        <v>191</v>
      </c>
      <c r="R250" s="179">
        <f t="shared" si="27"/>
        <v>0.38742393509127787</v>
      </c>
      <c r="S250" s="248"/>
    </row>
    <row r="251" spans="1:19" x14ac:dyDescent="0.2">
      <c r="A251" s="88" t="s">
        <v>439</v>
      </c>
      <c r="B251" s="175" t="s">
        <v>156</v>
      </c>
      <c r="C251" s="176" t="s">
        <v>157</v>
      </c>
      <c r="D251" s="168"/>
      <c r="E251" s="169"/>
      <c r="F251" s="169"/>
      <c r="G251" s="169"/>
      <c r="H251" s="177" t="str">
        <f t="shared" si="21"/>
        <v/>
      </c>
      <c r="I251" s="234">
        <v>37</v>
      </c>
      <c r="J251" s="138">
        <v>35</v>
      </c>
      <c r="K251" s="138">
        <v>4</v>
      </c>
      <c r="L251" s="178">
        <f t="shared" si="22"/>
        <v>0.11428571428571428</v>
      </c>
      <c r="M251" s="138">
        <v>2</v>
      </c>
      <c r="N251" s="178">
        <f t="shared" si="23"/>
        <v>5.4054054054054057E-2</v>
      </c>
      <c r="O251" s="171">
        <f t="shared" si="24"/>
        <v>37</v>
      </c>
      <c r="P251" s="171">
        <f t="shared" si="25"/>
        <v>35</v>
      </c>
      <c r="Q251" s="171">
        <f t="shared" si="26"/>
        <v>2</v>
      </c>
      <c r="R251" s="179">
        <f t="shared" si="27"/>
        <v>5.4054054054054057E-2</v>
      </c>
      <c r="S251" s="248"/>
    </row>
    <row r="252" spans="1:19" x14ac:dyDescent="0.2">
      <c r="A252" s="88" t="s">
        <v>439</v>
      </c>
      <c r="B252" s="175" t="s">
        <v>158</v>
      </c>
      <c r="C252" s="176" t="s">
        <v>159</v>
      </c>
      <c r="D252" s="168"/>
      <c r="E252" s="169"/>
      <c r="F252" s="169"/>
      <c r="G252" s="169"/>
      <c r="H252" s="177" t="str">
        <f t="shared" si="21"/>
        <v/>
      </c>
      <c r="I252" s="234">
        <v>269</v>
      </c>
      <c r="J252" s="138">
        <v>269</v>
      </c>
      <c r="K252" s="138">
        <v>113</v>
      </c>
      <c r="L252" s="178">
        <f t="shared" si="22"/>
        <v>0.4200743494423792</v>
      </c>
      <c r="M252" s="138"/>
      <c r="N252" s="178">
        <f t="shared" si="23"/>
        <v>0</v>
      </c>
      <c r="O252" s="171">
        <f t="shared" si="24"/>
        <v>269</v>
      </c>
      <c r="P252" s="171">
        <f t="shared" si="25"/>
        <v>269</v>
      </c>
      <c r="Q252" s="171" t="str">
        <f t="shared" si="26"/>
        <v/>
      </c>
      <c r="R252" s="179" t="str">
        <f t="shared" si="27"/>
        <v/>
      </c>
      <c r="S252" s="248"/>
    </row>
    <row r="253" spans="1:19" x14ac:dyDescent="0.2">
      <c r="A253" s="88" t="s">
        <v>439</v>
      </c>
      <c r="B253" s="175" t="s">
        <v>160</v>
      </c>
      <c r="C253" s="176" t="s">
        <v>246</v>
      </c>
      <c r="D253" s="168"/>
      <c r="E253" s="169"/>
      <c r="F253" s="169"/>
      <c r="G253" s="169"/>
      <c r="H253" s="177" t="str">
        <f t="shared" ref="H253:H290" si="28">IF((E253+G253)&lt;&gt;0,G253/(E253+G253),"")</f>
        <v/>
      </c>
      <c r="I253" s="234">
        <v>30</v>
      </c>
      <c r="J253" s="138">
        <v>30</v>
      </c>
      <c r="K253" s="138">
        <v>12</v>
      </c>
      <c r="L253" s="178">
        <f t="shared" ref="L253:L291" si="29">IF(J253&lt;&gt;0,K253/J253,"")</f>
        <v>0.4</v>
      </c>
      <c r="M253" s="138"/>
      <c r="N253" s="178">
        <f t="shared" ref="N253:N290" si="30">IF((J253+M253)&lt;&gt;0,M253/(J253+M253),"")</f>
        <v>0</v>
      </c>
      <c r="O253" s="171">
        <f t="shared" ref="O253:O290" si="31">IF(SUM(D253,I253)&gt;0,SUM(D253,I253),"")</f>
        <v>30</v>
      </c>
      <c r="P253" s="171">
        <f t="shared" ref="P253:P290" si="32">IF( SUM(E253,J253)&gt;0, SUM(E253,J253),"")</f>
        <v>30</v>
      </c>
      <c r="Q253" s="171" t="str">
        <f t="shared" ref="Q253:Q290" si="33">IF(SUM(G253,M253)&gt;0,SUM(G253,M253),"")</f>
        <v/>
      </c>
      <c r="R253" s="179" t="str">
        <f t="shared" ref="R253:R290" si="34">IFERROR(IF((P253+Q253)&lt;&gt;0,Q253/(P253+Q253),""),"")</f>
        <v/>
      </c>
      <c r="S253" s="248"/>
    </row>
    <row r="254" spans="1:19" x14ac:dyDescent="0.2">
      <c r="A254" s="88" t="s">
        <v>439</v>
      </c>
      <c r="B254" s="175" t="s">
        <v>161</v>
      </c>
      <c r="C254" s="176" t="s">
        <v>247</v>
      </c>
      <c r="D254" s="168"/>
      <c r="E254" s="169"/>
      <c r="F254" s="169"/>
      <c r="G254" s="169"/>
      <c r="H254" s="177" t="str">
        <f t="shared" si="28"/>
        <v/>
      </c>
      <c r="I254" s="234">
        <v>3</v>
      </c>
      <c r="J254" s="138">
        <v>1</v>
      </c>
      <c r="K254" s="138"/>
      <c r="L254" s="178">
        <f t="shared" si="29"/>
        <v>0</v>
      </c>
      <c r="M254" s="138">
        <v>2</v>
      </c>
      <c r="N254" s="178">
        <f t="shared" si="30"/>
        <v>0.66666666666666663</v>
      </c>
      <c r="O254" s="171">
        <f t="shared" si="31"/>
        <v>3</v>
      </c>
      <c r="P254" s="171">
        <f t="shared" si="32"/>
        <v>1</v>
      </c>
      <c r="Q254" s="171">
        <f t="shared" si="33"/>
        <v>2</v>
      </c>
      <c r="R254" s="179">
        <f t="shared" si="34"/>
        <v>0.66666666666666663</v>
      </c>
      <c r="S254" s="248"/>
    </row>
    <row r="255" spans="1:19" x14ac:dyDescent="0.2">
      <c r="A255" s="88" t="s">
        <v>439</v>
      </c>
      <c r="B255" s="175" t="s">
        <v>162</v>
      </c>
      <c r="C255" s="176" t="s">
        <v>163</v>
      </c>
      <c r="D255" s="168"/>
      <c r="E255" s="169"/>
      <c r="F255" s="169"/>
      <c r="G255" s="169"/>
      <c r="H255" s="177" t="str">
        <f t="shared" si="28"/>
        <v/>
      </c>
      <c r="I255" s="234">
        <v>383</v>
      </c>
      <c r="J255" s="138">
        <v>371</v>
      </c>
      <c r="K255" s="138">
        <v>305</v>
      </c>
      <c r="L255" s="178">
        <f t="shared" si="29"/>
        <v>0.82210242587601079</v>
      </c>
      <c r="M255" s="138">
        <v>12</v>
      </c>
      <c r="N255" s="178">
        <f t="shared" si="30"/>
        <v>3.1331592689295036E-2</v>
      </c>
      <c r="O255" s="171">
        <f t="shared" si="31"/>
        <v>383</v>
      </c>
      <c r="P255" s="171">
        <f t="shared" si="32"/>
        <v>371</v>
      </c>
      <c r="Q255" s="171">
        <f t="shared" si="33"/>
        <v>12</v>
      </c>
      <c r="R255" s="179">
        <f t="shared" si="34"/>
        <v>3.1331592689295036E-2</v>
      </c>
      <c r="S255" s="248"/>
    </row>
    <row r="256" spans="1:19" ht="29" x14ac:dyDescent="0.2">
      <c r="A256" s="88" t="s">
        <v>439</v>
      </c>
      <c r="B256" s="175" t="s">
        <v>166</v>
      </c>
      <c r="C256" s="176" t="s">
        <v>168</v>
      </c>
      <c r="D256" s="168"/>
      <c r="E256" s="169"/>
      <c r="F256" s="169"/>
      <c r="G256" s="169"/>
      <c r="H256" s="177" t="str">
        <f t="shared" si="28"/>
        <v/>
      </c>
      <c r="I256" s="234">
        <v>358</v>
      </c>
      <c r="J256" s="138">
        <v>330</v>
      </c>
      <c r="K256" s="138">
        <v>49</v>
      </c>
      <c r="L256" s="178">
        <f t="shared" si="29"/>
        <v>0.1484848484848485</v>
      </c>
      <c r="M256" s="138">
        <v>28</v>
      </c>
      <c r="N256" s="178">
        <f t="shared" si="30"/>
        <v>7.8212290502793297E-2</v>
      </c>
      <c r="O256" s="171">
        <f t="shared" si="31"/>
        <v>358</v>
      </c>
      <c r="P256" s="171">
        <f t="shared" si="32"/>
        <v>330</v>
      </c>
      <c r="Q256" s="171">
        <f t="shared" si="33"/>
        <v>28</v>
      </c>
      <c r="R256" s="179">
        <f t="shared" si="34"/>
        <v>7.8212290502793297E-2</v>
      </c>
      <c r="S256" s="248"/>
    </row>
    <row r="257" spans="1:19" ht="29" x14ac:dyDescent="0.2">
      <c r="A257" s="88" t="s">
        <v>439</v>
      </c>
      <c r="B257" s="175" t="s">
        <v>166</v>
      </c>
      <c r="C257" s="176" t="s">
        <v>443</v>
      </c>
      <c r="D257" s="168"/>
      <c r="E257" s="169"/>
      <c r="F257" s="169"/>
      <c r="G257" s="169"/>
      <c r="H257" s="177" t="str">
        <f t="shared" si="28"/>
        <v/>
      </c>
      <c r="I257" s="234">
        <v>13</v>
      </c>
      <c r="J257" s="138">
        <v>13</v>
      </c>
      <c r="K257" s="138">
        <v>4</v>
      </c>
      <c r="L257" s="178">
        <f t="shared" si="29"/>
        <v>0.30769230769230771</v>
      </c>
      <c r="M257" s="138"/>
      <c r="N257" s="178">
        <f t="shared" si="30"/>
        <v>0</v>
      </c>
      <c r="O257" s="171">
        <f t="shared" si="31"/>
        <v>13</v>
      </c>
      <c r="P257" s="171">
        <f t="shared" si="32"/>
        <v>13</v>
      </c>
      <c r="Q257" s="171" t="str">
        <f t="shared" si="33"/>
        <v/>
      </c>
      <c r="R257" s="179" t="str">
        <f t="shared" si="34"/>
        <v/>
      </c>
      <c r="S257" s="248"/>
    </row>
    <row r="258" spans="1:19" ht="29" x14ac:dyDescent="0.2">
      <c r="A258" s="88" t="s">
        <v>439</v>
      </c>
      <c r="B258" s="175" t="s">
        <v>166</v>
      </c>
      <c r="C258" s="176" t="s">
        <v>167</v>
      </c>
      <c r="D258" s="168"/>
      <c r="E258" s="169"/>
      <c r="F258" s="169"/>
      <c r="G258" s="169"/>
      <c r="H258" s="177" t="str">
        <f t="shared" si="28"/>
        <v/>
      </c>
      <c r="I258" s="234">
        <v>126</v>
      </c>
      <c r="J258" s="138">
        <v>123</v>
      </c>
      <c r="K258" s="138">
        <v>37</v>
      </c>
      <c r="L258" s="178">
        <f t="shared" si="29"/>
        <v>0.30081300813008133</v>
      </c>
      <c r="M258" s="138">
        <v>3</v>
      </c>
      <c r="N258" s="178">
        <f t="shared" si="30"/>
        <v>2.3809523809523808E-2</v>
      </c>
      <c r="O258" s="171">
        <f t="shared" si="31"/>
        <v>126</v>
      </c>
      <c r="P258" s="171">
        <f t="shared" si="32"/>
        <v>123</v>
      </c>
      <c r="Q258" s="171">
        <f t="shared" si="33"/>
        <v>3</v>
      </c>
      <c r="R258" s="179">
        <f t="shared" si="34"/>
        <v>2.3809523809523808E-2</v>
      </c>
      <c r="S258" s="248"/>
    </row>
    <row r="259" spans="1:19" x14ac:dyDescent="0.2">
      <c r="A259" s="88" t="s">
        <v>439</v>
      </c>
      <c r="B259" s="175" t="s">
        <v>172</v>
      </c>
      <c r="C259" s="176" t="s">
        <v>173</v>
      </c>
      <c r="D259" s="168"/>
      <c r="E259" s="169"/>
      <c r="F259" s="169"/>
      <c r="G259" s="169"/>
      <c r="H259" s="177" t="str">
        <f t="shared" si="28"/>
        <v/>
      </c>
      <c r="I259" s="234">
        <v>529</v>
      </c>
      <c r="J259" s="138">
        <v>501</v>
      </c>
      <c r="K259" s="138">
        <v>360</v>
      </c>
      <c r="L259" s="178">
        <f t="shared" si="29"/>
        <v>0.71856287425149701</v>
      </c>
      <c r="M259" s="138">
        <v>28</v>
      </c>
      <c r="N259" s="178">
        <f t="shared" si="30"/>
        <v>5.2930056710775046E-2</v>
      </c>
      <c r="O259" s="171">
        <f t="shared" si="31"/>
        <v>529</v>
      </c>
      <c r="P259" s="171">
        <f t="shared" si="32"/>
        <v>501</v>
      </c>
      <c r="Q259" s="171">
        <f t="shared" si="33"/>
        <v>28</v>
      </c>
      <c r="R259" s="179">
        <f t="shared" si="34"/>
        <v>5.2930056710775046E-2</v>
      </c>
      <c r="S259" s="248"/>
    </row>
    <row r="260" spans="1:19" x14ac:dyDescent="0.2">
      <c r="A260" s="88" t="s">
        <v>439</v>
      </c>
      <c r="B260" s="175" t="s">
        <v>174</v>
      </c>
      <c r="C260" s="176" t="s">
        <v>175</v>
      </c>
      <c r="D260" s="168"/>
      <c r="E260" s="169"/>
      <c r="F260" s="169"/>
      <c r="G260" s="169"/>
      <c r="H260" s="177" t="str">
        <f t="shared" si="28"/>
        <v/>
      </c>
      <c r="I260" s="234">
        <v>196</v>
      </c>
      <c r="J260" s="138">
        <v>176</v>
      </c>
      <c r="K260" s="138">
        <v>95</v>
      </c>
      <c r="L260" s="178">
        <f t="shared" si="29"/>
        <v>0.53977272727272729</v>
      </c>
      <c r="M260" s="138">
        <v>20</v>
      </c>
      <c r="N260" s="178">
        <f t="shared" si="30"/>
        <v>0.10204081632653061</v>
      </c>
      <c r="O260" s="171">
        <f t="shared" si="31"/>
        <v>196</v>
      </c>
      <c r="P260" s="171">
        <f t="shared" si="32"/>
        <v>176</v>
      </c>
      <c r="Q260" s="171">
        <f t="shared" si="33"/>
        <v>20</v>
      </c>
      <c r="R260" s="179">
        <f t="shared" si="34"/>
        <v>0.10204081632653061</v>
      </c>
      <c r="S260" s="248"/>
    </row>
    <row r="261" spans="1:19" x14ac:dyDescent="0.2">
      <c r="A261" s="88" t="s">
        <v>439</v>
      </c>
      <c r="B261" s="175" t="s">
        <v>176</v>
      </c>
      <c r="C261" s="176" t="s">
        <v>487</v>
      </c>
      <c r="D261" s="168"/>
      <c r="E261" s="169"/>
      <c r="F261" s="169"/>
      <c r="G261" s="169"/>
      <c r="H261" s="177" t="str">
        <f t="shared" si="28"/>
        <v/>
      </c>
      <c r="I261" s="234">
        <v>71</v>
      </c>
      <c r="J261" s="138">
        <v>58</v>
      </c>
      <c r="K261" s="138">
        <v>10</v>
      </c>
      <c r="L261" s="178">
        <f t="shared" si="29"/>
        <v>0.17241379310344829</v>
      </c>
      <c r="M261" s="138">
        <v>13</v>
      </c>
      <c r="N261" s="178">
        <f t="shared" si="30"/>
        <v>0.18309859154929578</v>
      </c>
      <c r="O261" s="171">
        <f t="shared" si="31"/>
        <v>71</v>
      </c>
      <c r="P261" s="171">
        <f t="shared" si="32"/>
        <v>58</v>
      </c>
      <c r="Q261" s="171">
        <f t="shared" si="33"/>
        <v>13</v>
      </c>
      <c r="R261" s="179">
        <f t="shared" si="34"/>
        <v>0.18309859154929578</v>
      </c>
      <c r="S261" s="248"/>
    </row>
    <row r="262" spans="1:19" x14ac:dyDescent="0.2">
      <c r="A262" s="88" t="s">
        <v>439</v>
      </c>
      <c r="B262" s="175" t="s">
        <v>176</v>
      </c>
      <c r="C262" s="176" t="s">
        <v>444</v>
      </c>
      <c r="D262" s="168"/>
      <c r="E262" s="169"/>
      <c r="F262" s="169"/>
      <c r="G262" s="169"/>
      <c r="H262" s="177" t="str">
        <f t="shared" si="28"/>
        <v/>
      </c>
      <c r="I262" s="234">
        <v>1</v>
      </c>
      <c r="J262" s="138">
        <v>1</v>
      </c>
      <c r="K262" s="138"/>
      <c r="L262" s="178">
        <f t="shared" si="29"/>
        <v>0</v>
      </c>
      <c r="M262" s="138"/>
      <c r="N262" s="178">
        <f t="shared" si="30"/>
        <v>0</v>
      </c>
      <c r="O262" s="171">
        <f t="shared" si="31"/>
        <v>1</v>
      </c>
      <c r="P262" s="171">
        <f t="shared" si="32"/>
        <v>1</v>
      </c>
      <c r="Q262" s="171" t="str">
        <f t="shared" si="33"/>
        <v/>
      </c>
      <c r="R262" s="179" t="str">
        <f t="shared" si="34"/>
        <v/>
      </c>
      <c r="S262" s="248"/>
    </row>
    <row r="263" spans="1:19" x14ac:dyDescent="0.2">
      <c r="A263" s="88" t="s">
        <v>439</v>
      </c>
      <c r="B263" s="175" t="s">
        <v>178</v>
      </c>
      <c r="C263" s="176" t="s">
        <v>178</v>
      </c>
      <c r="D263" s="168"/>
      <c r="E263" s="169"/>
      <c r="F263" s="169"/>
      <c r="G263" s="169"/>
      <c r="H263" s="177" t="str">
        <f t="shared" si="28"/>
        <v/>
      </c>
      <c r="I263" s="234">
        <v>40</v>
      </c>
      <c r="J263" s="138">
        <v>36</v>
      </c>
      <c r="K263" s="138">
        <v>10</v>
      </c>
      <c r="L263" s="178">
        <f t="shared" si="29"/>
        <v>0.27777777777777779</v>
      </c>
      <c r="M263" s="138">
        <v>4</v>
      </c>
      <c r="N263" s="178">
        <f t="shared" si="30"/>
        <v>0.1</v>
      </c>
      <c r="O263" s="171">
        <f t="shared" si="31"/>
        <v>40</v>
      </c>
      <c r="P263" s="171">
        <f t="shared" si="32"/>
        <v>36</v>
      </c>
      <c r="Q263" s="171">
        <f t="shared" si="33"/>
        <v>4</v>
      </c>
      <c r="R263" s="179">
        <f t="shared" si="34"/>
        <v>0.1</v>
      </c>
      <c r="S263" s="248"/>
    </row>
    <row r="264" spans="1:19" x14ac:dyDescent="0.2">
      <c r="A264" s="88" t="s">
        <v>439</v>
      </c>
      <c r="B264" s="175" t="s">
        <v>180</v>
      </c>
      <c r="C264" s="176" t="s">
        <v>181</v>
      </c>
      <c r="D264" s="168"/>
      <c r="E264" s="169"/>
      <c r="F264" s="169"/>
      <c r="G264" s="169"/>
      <c r="H264" s="177" t="str">
        <f t="shared" si="28"/>
        <v/>
      </c>
      <c r="I264" s="234">
        <v>153</v>
      </c>
      <c r="J264" s="138">
        <v>153</v>
      </c>
      <c r="K264" s="138">
        <v>64</v>
      </c>
      <c r="L264" s="178">
        <f t="shared" si="29"/>
        <v>0.41830065359477125</v>
      </c>
      <c r="M264" s="138"/>
      <c r="N264" s="178">
        <f t="shared" si="30"/>
        <v>0</v>
      </c>
      <c r="O264" s="171">
        <f t="shared" si="31"/>
        <v>153</v>
      </c>
      <c r="P264" s="171">
        <f t="shared" si="32"/>
        <v>153</v>
      </c>
      <c r="Q264" s="171" t="str">
        <f t="shared" si="33"/>
        <v/>
      </c>
      <c r="R264" s="179" t="str">
        <f t="shared" si="34"/>
        <v/>
      </c>
      <c r="S264" s="248"/>
    </row>
    <row r="265" spans="1:19" x14ac:dyDescent="0.2">
      <c r="A265" s="88" t="s">
        <v>439</v>
      </c>
      <c r="B265" s="175" t="s">
        <v>180</v>
      </c>
      <c r="C265" s="176" t="s">
        <v>182</v>
      </c>
      <c r="D265" s="168"/>
      <c r="E265" s="169"/>
      <c r="F265" s="169"/>
      <c r="G265" s="169"/>
      <c r="H265" s="177" t="str">
        <f t="shared" si="28"/>
        <v/>
      </c>
      <c r="I265" s="234">
        <v>586</v>
      </c>
      <c r="J265" s="138">
        <v>577</v>
      </c>
      <c r="K265" s="138">
        <v>130</v>
      </c>
      <c r="L265" s="178">
        <f t="shared" si="29"/>
        <v>0.22530329289428075</v>
      </c>
      <c r="M265" s="138">
        <v>9</v>
      </c>
      <c r="N265" s="178">
        <f t="shared" si="30"/>
        <v>1.5358361774744027E-2</v>
      </c>
      <c r="O265" s="171">
        <f t="shared" si="31"/>
        <v>586</v>
      </c>
      <c r="P265" s="171">
        <f t="shared" si="32"/>
        <v>577</v>
      </c>
      <c r="Q265" s="171">
        <f t="shared" si="33"/>
        <v>9</v>
      </c>
      <c r="R265" s="179">
        <f t="shared" si="34"/>
        <v>1.5358361774744027E-2</v>
      </c>
      <c r="S265" s="248"/>
    </row>
    <row r="266" spans="1:19" x14ac:dyDescent="0.2">
      <c r="A266" s="88" t="s">
        <v>439</v>
      </c>
      <c r="B266" s="175" t="s">
        <v>536</v>
      </c>
      <c r="C266" s="176" t="s">
        <v>116</v>
      </c>
      <c r="D266" s="168"/>
      <c r="E266" s="169"/>
      <c r="F266" s="169"/>
      <c r="G266" s="169"/>
      <c r="H266" s="177" t="str">
        <f t="shared" si="28"/>
        <v/>
      </c>
      <c r="I266" s="234">
        <v>13</v>
      </c>
      <c r="J266" s="138">
        <v>12</v>
      </c>
      <c r="K266" s="138">
        <v>1</v>
      </c>
      <c r="L266" s="178">
        <f t="shared" si="29"/>
        <v>8.3333333333333329E-2</v>
      </c>
      <c r="M266" s="138">
        <v>1</v>
      </c>
      <c r="N266" s="178">
        <f t="shared" si="30"/>
        <v>7.6923076923076927E-2</v>
      </c>
      <c r="O266" s="171">
        <f t="shared" si="31"/>
        <v>13</v>
      </c>
      <c r="P266" s="171">
        <f t="shared" si="32"/>
        <v>12</v>
      </c>
      <c r="Q266" s="171">
        <f t="shared" si="33"/>
        <v>1</v>
      </c>
      <c r="R266" s="179">
        <f t="shared" si="34"/>
        <v>7.6923076923076927E-2</v>
      </c>
      <c r="S266" s="248"/>
    </row>
    <row r="267" spans="1:19" x14ac:dyDescent="0.2">
      <c r="A267" s="88" t="s">
        <v>439</v>
      </c>
      <c r="B267" s="175" t="s">
        <v>183</v>
      </c>
      <c r="C267" s="176" t="s">
        <v>184</v>
      </c>
      <c r="D267" s="168"/>
      <c r="E267" s="169"/>
      <c r="F267" s="169"/>
      <c r="G267" s="169"/>
      <c r="H267" s="177" t="str">
        <f t="shared" si="28"/>
        <v/>
      </c>
      <c r="I267" s="234">
        <v>9</v>
      </c>
      <c r="J267" s="138">
        <v>7</v>
      </c>
      <c r="K267" s="138"/>
      <c r="L267" s="178">
        <f t="shared" si="29"/>
        <v>0</v>
      </c>
      <c r="M267" s="138">
        <v>2</v>
      </c>
      <c r="N267" s="178">
        <f t="shared" si="30"/>
        <v>0.22222222222222221</v>
      </c>
      <c r="O267" s="171">
        <f t="shared" si="31"/>
        <v>9</v>
      </c>
      <c r="P267" s="171">
        <f t="shared" si="32"/>
        <v>7</v>
      </c>
      <c r="Q267" s="171">
        <f t="shared" si="33"/>
        <v>2</v>
      </c>
      <c r="R267" s="179">
        <f t="shared" si="34"/>
        <v>0.22222222222222221</v>
      </c>
      <c r="S267" s="248"/>
    </row>
    <row r="268" spans="1:19" x14ac:dyDescent="0.2">
      <c r="A268" s="88" t="s">
        <v>439</v>
      </c>
      <c r="B268" s="175" t="s">
        <v>185</v>
      </c>
      <c r="C268" s="176" t="s">
        <v>186</v>
      </c>
      <c r="D268" s="168"/>
      <c r="E268" s="169"/>
      <c r="F268" s="169"/>
      <c r="G268" s="169"/>
      <c r="H268" s="177" t="str">
        <f t="shared" si="28"/>
        <v/>
      </c>
      <c r="I268" s="234">
        <v>105</v>
      </c>
      <c r="J268" s="138">
        <v>80</v>
      </c>
      <c r="K268" s="138">
        <v>22</v>
      </c>
      <c r="L268" s="178">
        <f t="shared" si="29"/>
        <v>0.27500000000000002</v>
      </c>
      <c r="M268" s="138">
        <v>25</v>
      </c>
      <c r="N268" s="178">
        <f t="shared" si="30"/>
        <v>0.23809523809523808</v>
      </c>
      <c r="O268" s="171">
        <f t="shared" si="31"/>
        <v>105</v>
      </c>
      <c r="P268" s="171">
        <f t="shared" si="32"/>
        <v>80</v>
      </c>
      <c r="Q268" s="171">
        <f t="shared" si="33"/>
        <v>25</v>
      </c>
      <c r="R268" s="179">
        <f t="shared" si="34"/>
        <v>0.23809523809523808</v>
      </c>
      <c r="S268" s="248"/>
    </row>
    <row r="269" spans="1:19" x14ac:dyDescent="0.2">
      <c r="A269" s="88" t="s">
        <v>439</v>
      </c>
      <c r="B269" s="175" t="s">
        <v>191</v>
      </c>
      <c r="C269" s="176" t="s">
        <v>192</v>
      </c>
      <c r="D269" s="168"/>
      <c r="E269" s="169"/>
      <c r="F269" s="169"/>
      <c r="G269" s="169"/>
      <c r="H269" s="177" t="str">
        <f t="shared" si="28"/>
        <v/>
      </c>
      <c r="I269" s="234">
        <v>1</v>
      </c>
      <c r="J269" s="138">
        <v>1</v>
      </c>
      <c r="K269" s="138"/>
      <c r="L269" s="178">
        <f t="shared" si="29"/>
        <v>0</v>
      </c>
      <c r="M269" s="138"/>
      <c r="N269" s="178">
        <f t="shared" si="30"/>
        <v>0</v>
      </c>
      <c r="O269" s="171">
        <f t="shared" si="31"/>
        <v>1</v>
      </c>
      <c r="P269" s="171">
        <f t="shared" si="32"/>
        <v>1</v>
      </c>
      <c r="Q269" s="171" t="str">
        <f t="shared" si="33"/>
        <v/>
      </c>
      <c r="R269" s="179" t="str">
        <f t="shared" si="34"/>
        <v/>
      </c>
      <c r="S269" s="248"/>
    </row>
    <row r="270" spans="1:19" x14ac:dyDescent="0.2">
      <c r="A270" s="88" t="s">
        <v>439</v>
      </c>
      <c r="B270" s="175" t="s">
        <v>193</v>
      </c>
      <c r="C270" s="176" t="s">
        <v>250</v>
      </c>
      <c r="D270" s="168"/>
      <c r="E270" s="169"/>
      <c r="F270" s="169"/>
      <c r="G270" s="169"/>
      <c r="H270" s="177" t="str">
        <f t="shared" si="28"/>
        <v/>
      </c>
      <c r="I270" s="234">
        <v>1</v>
      </c>
      <c r="J270" s="138"/>
      <c r="K270" s="138"/>
      <c r="L270" s="178" t="str">
        <f t="shared" si="29"/>
        <v/>
      </c>
      <c r="M270" s="138">
        <v>1</v>
      </c>
      <c r="N270" s="178">
        <f t="shared" si="30"/>
        <v>1</v>
      </c>
      <c r="O270" s="171">
        <f t="shared" si="31"/>
        <v>1</v>
      </c>
      <c r="P270" s="171" t="str">
        <f t="shared" si="32"/>
        <v/>
      </c>
      <c r="Q270" s="171">
        <f t="shared" si="33"/>
        <v>1</v>
      </c>
      <c r="R270" s="179" t="str">
        <f t="shared" si="34"/>
        <v/>
      </c>
      <c r="S270" s="248"/>
    </row>
    <row r="271" spans="1:19" x14ac:dyDescent="0.2">
      <c r="A271" s="88" t="s">
        <v>439</v>
      </c>
      <c r="B271" s="175" t="s">
        <v>482</v>
      </c>
      <c r="C271" s="176" t="s">
        <v>398</v>
      </c>
      <c r="D271" s="168"/>
      <c r="E271" s="169"/>
      <c r="F271" s="169"/>
      <c r="G271" s="169"/>
      <c r="H271" s="177" t="str">
        <f t="shared" si="28"/>
        <v/>
      </c>
      <c r="I271" s="234">
        <v>547</v>
      </c>
      <c r="J271" s="138">
        <v>371</v>
      </c>
      <c r="K271" s="138">
        <v>160</v>
      </c>
      <c r="L271" s="178">
        <f t="shared" si="29"/>
        <v>0.43126684636118601</v>
      </c>
      <c r="M271" s="138">
        <v>176</v>
      </c>
      <c r="N271" s="178">
        <f t="shared" si="30"/>
        <v>0.3217550274223035</v>
      </c>
      <c r="O271" s="171">
        <f t="shared" si="31"/>
        <v>547</v>
      </c>
      <c r="P271" s="171">
        <f t="shared" si="32"/>
        <v>371</v>
      </c>
      <c r="Q271" s="171">
        <f t="shared" si="33"/>
        <v>176</v>
      </c>
      <c r="R271" s="179">
        <f t="shared" si="34"/>
        <v>0.3217550274223035</v>
      </c>
      <c r="S271" s="248"/>
    </row>
    <row r="272" spans="1:19" x14ac:dyDescent="0.2">
      <c r="A272" s="88" t="s">
        <v>439</v>
      </c>
      <c r="B272" s="175" t="s">
        <v>196</v>
      </c>
      <c r="C272" s="176" t="s">
        <v>197</v>
      </c>
      <c r="D272" s="168"/>
      <c r="E272" s="169"/>
      <c r="F272" s="169"/>
      <c r="G272" s="169"/>
      <c r="H272" s="177" t="str">
        <f t="shared" si="28"/>
        <v/>
      </c>
      <c r="I272" s="234">
        <v>322</v>
      </c>
      <c r="J272" s="138">
        <v>309</v>
      </c>
      <c r="K272" s="138">
        <v>91</v>
      </c>
      <c r="L272" s="178">
        <f t="shared" si="29"/>
        <v>0.29449838187702265</v>
      </c>
      <c r="M272" s="138">
        <v>13</v>
      </c>
      <c r="N272" s="178">
        <f t="shared" si="30"/>
        <v>4.0372670807453416E-2</v>
      </c>
      <c r="O272" s="171">
        <f t="shared" si="31"/>
        <v>322</v>
      </c>
      <c r="P272" s="171">
        <f t="shared" si="32"/>
        <v>309</v>
      </c>
      <c r="Q272" s="171">
        <f t="shared" si="33"/>
        <v>13</v>
      </c>
      <c r="R272" s="179">
        <f t="shared" si="34"/>
        <v>4.0372670807453416E-2</v>
      </c>
      <c r="S272" s="248"/>
    </row>
    <row r="273" spans="1:19" x14ac:dyDescent="0.2">
      <c r="A273" s="88" t="s">
        <v>439</v>
      </c>
      <c r="B273" s="175" t="s">
        <v>200</v>
      </c>
      <c r="C273" s="176" t="s">
        <v>201</v>
      </c>
      <c r="D273" s="168"/>
      <c r="E273" s="169"/>
      <c r="F273" s="169"/>
      <c r="G273" s="169"/>
      <c r="H273" s="177" t="str">
        <f t="shared" si="28"/>
        <v/>
      </c>
      <c r="I273" s="234">
        <v>480</v>
      </c>
      <c r="J273" s="138">
        <v>421</v>
      </c>
      <c r="K273" s="138">
        <v>200</v>
      </c>
      <c r="L273" s="178">
        <f t="shared" si="29"/>
        <v>0.47505938242280282</v>
      </c>
      <c r="M273" s="138">
        <v>59</v>
      </c>
      <c r="N273" s="178">
        <f t="shared" si="30"/>
        <v>0.12291666666666666</v>
      </c>
      <c r="O273" s="171">
        <f t="shared" si="31"/>
        <v>480</v>
      </c>
      <c r="P273" s="171">
        <f t="shared" si="32"/>
        <v>421</v>
      </c>
      <c r="Q273" s="171">
        <f t="shared" si="33"/>
        <v>59</v>
      </c>
      <c r="R273" s="179">
        <f t="shared" si="34"/>
        <v>0.12291666666666666</v>
      </c>
      <c r="S273" s="248"/>
    </row>
    <row r="274" spans="1:19" x14ac:dyDescent="0.2">
      <c r="A274" s="88" t="s">
        <v>439</v>
      </c>
      <c r="B274" s="175" t="s">
        <v>550</v>
      </c>
      <c r="C274" s="176" t="s">
        <v>202</v>
      </c>
      <c r="D274" s="168"/>
      <c r="E274" s="169"/>
      <c r="F274" s="169"/>
      <c r="G274" s="169"/>
      <c r="H274" s="177" t="str">
        <f t="shared" si="28"/>
        <v/>
      </c>
      <c r="I274" s="234">
        <v>7157</v>
      </c>
      <c r="J274" s="138">
        <v>6939</v>
      </c>
      <c r="K274" s="138">
        <v>6285</v>
      </c>
      <c r="L274" s="178">
        <f t="shared" si="29"/>
        <v>0.90575010808473844</v>
      </c>
      <c r="M274" s="138">
        <v>218</v>
      </c>
      <c r="N274" s="178">
        <f t="shared" si="30"/>
        <v>3.0459689814167946E-2</v>
      </c>
      <c r="O274" s="171">
        <f t="shared" si="31"/>
        <v>7157</v>
      </c>
      <c r="P274" s="171">
        <f t="shared" si="32"/>
        <v>6939</v>
      </c>
      <c r="Q274" s="171">
        <f t="shared" si="33"/>
        <v>218</v>
      </c>
      <c r="R274" s="179">
        <f t="shared" si="34"/>
        <v>3.0459689814167946E-2</v>
      </c>
      <c r="S274" s="248"/>
    </row>
    <row r="275" spans="1:19" x14ac:dyDescent="0.2">
      <c r="A275" s="88" t="s">
        <v>439</v>
      </c>
      <c r="B275" s="175" t="s">
        <v>550</v>
      </c>
      <c r="C275" s="176" t="s">
        <v>203</v>
      </c>
      <c r="D275" s="168"/>
      <c r="E275" s="169"/>
      <c r="F275" s="169"/>
      <c r="G275" s="169"/>
      <c r="H275" s="177" t="str">
        <f t="shared" si="28"/>
        <v/>
      </c>
      <c r="I275" s="234">
        <v>11151</v>
      </c>
      <c r="J275" s="138">
        <v>10637</v>
      </c>
      <c r="K275" s="138">
        <v>8549</v>
      </c>
      <c r="L275" s="178">
        <f t="shared" si="29"/>
        <v>0.80370405189433114</v>
      </c>
      <c r="M275" s="138">
        <v>514</v>
      </c>
      <c r="N275" s="178">
        <f t="shared" si="30"/>
        <v>4.6094520670791859E-2</v>
      </c>
      <c r="O275" s="171">
        <f t="shared" si="31"/>
        <v>11151</v>
      </c>
      <c r="P275" s="171">
        <f t="shared" si="32"/>
        <v>10637</v>
      </c>
      <c r="Q275" s="171">
        <f t="shared" si="33"/>
        <v>514</v>
      </c>
      <c r="R275" s="179">
        <f t="shared" si="34"/>
        <v>4.6094520670791859E-2</v>
      </c>
      <c r="S275" s="248"/>
    </row>
    <row r="276" spans="1:19" x14ac:dyDescent="0.2">
      <c r="A276" s="88" t="s">
        <v>439</v>
      </c>
      <c r="B276" s="175" t="s">
        <v>550</v>
      </c>
      <c r="C276" s="176" t="s">
        <v>383</v>
      </c>
      <c r="D276" s="168"/>
      <c r="E276" s="169"/>
      <c r="F276" s="169"/>
      <c r="G276" s="169"/>
      <c r="H276" s="177" t="str">
        <f t="shared" si="28"/>
        <v/>
      </c>
      <c r="I276" s="234">
        <v>2636</v>
      </c>
      <c r="J276" s="138">
        <v>2585</v>
      </c>
      <c r="K276" s="138">
        <v>2369</v>
      </c>
      <c r="L276" s="178">
        <f t="shared" si="29"/>
        <v>0.91644100580270793</v>
      </c>
      <c r="M276" s="138">
        <v>51</v>
      </c>
      <c r="N276" s="178">
        <f t="shared" si="30"/>
        <v>1.9347496206373292E-2</v>
      </c>
      <c r="O276" s="171">
        <f t="shared" si="31"/>
        <v>2636</v>
      </c>
      <c r="P276" s="171">
        <f t="shared" si="32"/>
        <v>2585</v>
      </c>
      <c r="Q276" s="171">
        <f t="shared" si="33"/>
        <v>51</v>
      </c>
      <c r="R276" s="179">
        <f t="shared" si="34"/>
        <v>1.9347496206373292E-2</v>
      </c>
      <c r="S276" s="248"/>
    </row>
    <row r="277" spans="1:19" x14ac:dyDescent="0.2">
      <c r="A277" s="88" t="s">
        <v>439</v>
      </c>
      <c r="B277" s="175" t="s">
        <v>349</v>
      </c>
      <c r="C277" s="176" t="s">
        <v>350</v>
      </c>
      <c r="D277" s="168"/>
      <c r="E277" s="169"/>
      <c r="F277" s="169"/>
      <c r="G277" s="169"/>
      <c r="H277" s="177" t="str">
        <f t="shared" si="28"/>
        <v/>
      </c>
      <c r="I277" s="234">
        <v>26</v>
      </c>
      <c r="J277" s="138">
        <v>26</v>
      </c>
      <c r="K277" s="138">
        <v>21</v>
      </c>
      <c r="L277" s="178">
        <f t="shared" si="29"/>
        <v>0.80769230769230771</v>
      </c>
      <c r="M277" s="138"/>
      <c r="N277" s="178">
        <f t="shared" si="30"/>
        <v>0</v>
      </c>
      <c r="O277" s="171">
        <f t="shared" si="31"/>
        <v>26</v>
      </c>
      <c r="P277" s="171">
        <f t="shared" si="32"/>
        <v>26</v>
      </c>
      <c r="Q277" s="171" t="str">
        <f t="shared" si="33"/>
        <v/>
      </c>
      <c r="R277" s="179" t="str">
        <f t="shared" si="34"/>
        <v/>
      </c>
      <c r="S277" s="248"/>
    </row>
    <row r="278" spans="1:19" x14ac:dyDescent="0.2">
      <c r="A278" s="88" t="s">
        <v>439</v>
      </c>
      <c r="B278" s="175" t="s">
        <v>206</v>
      </c>
      <c r="C278" s="176" t="s">
        <v>491</v>
      </c>
      <c r="D278" s="168"/>
      <c r="E278" s="169"/>
      <c r="F278" s="169"/>
      <c r="G278" s="169"/>
      <c r="H278" s="177" t="str">
        <f t="shared" si="28"/>
        <v/>
      </c>
      <c r="I278" s="234">
        <v>340</v>
      </c>
      <c r="J278" s="138">
        <v>330</v>
      </c>
      <c r="K278" s="138">
        <v>58</v>
      </c>
      <c r="L278" s="178">
        <f t="shared" si="29"/>
        <v>0.17575757575757575</v>
      </c>
      <c r="M278" s="138">
        <v>10</v>
      </c>
      <c r="N278" s="178">
        <f t="shared" si="30"/>
        <v>2.9411764705882353E-2</v>
      </c>
      <c r="O278" s="171">
        <f t="shared" si="31"/>
        <v>340</v>
      </c>
      <c r="P278" s="171">
        <f t="shared" si="32"/>
        <v>330</v>
      </c>
      <c r="Q278" s="171">
        <f t="shared" si="33"/>
        <v>10</v>
      </c>
      <c r="R278" s="179">
        <f t="shared" si="34"/>
        <v>2.9411764705882353E-2</v>
      </c>
      <c r="S278" s="248"/>
    </row>
    <row r="279" spans="1:19" x14ac:dyDescent="0.2">
      <c r="A279" s="88" t="s">
        <v>439</v>
      </c>
      <c r="B279" s="175" t="s">
        <v>206</v>
      </c>
      <c r="C279" s="176" t="s">
        <v>484</v>
      </c>
      <c r="D279" s="168"/>
      <c r="E279" s="169"/>
      <c r="F279" s="169"/>
      <c r="G279" s="169"/>
      <c r="H279" s="177" t="str">
        <f t="shared" si="28"/>
        <v/>
      </c>
      <c r="I279" s="234">
        <v>5</v>
      </c>
      <c r="J279" s="138">
        <v>5</v>
      </c>
      <c r="K279" s="138">
        <v>1</v>
      </c>
      <c r="L279" s="178">
        <f t="shared" si="29"/>
        <v>0.2</v>
      </c>
      <c r="M279" s="138"/>
      <c r="N279" s="178">
        <f t="shared" si="30"/>
        <v>0</v>
      </c>
      <c r="O279" s="171">
        <f t="shared" si="31"/>
        <v>5</v>
      </c>
      <c r="P279" s="171">
        <f t="shared" si="32"/>
        <v>5</v>
      </c>
      <c r="Q279" s="171" t="str">
        <f t="shared" si="33"/>
        <v/>
      </c>
      <c r="R279" s="179" t="str">
        <f t="shared" si="34"/>
        <v/>
      </c>
      <c r="S279" s="248"/>
    </row>
    <row r="280" spans="1:19" x14ac:dyDescent="0.2">
      <c r="A280" s="88" t="s">
        <v>439</v>
      </c>
      <c r="B280" s="175" t="s">
        <v>206</v>
      </c>
      <c r="C280" s="176" t="s">
        <v>514</v>
      </c>
      <c r="D280" s="168"/>
      <c r="E280" s="169"/>
      <c r="F280" s="169"/>
      <c r="G280" s="169"/>
      <c r="H280" s="177" t="str">
        <f t="shared" si="28"/>
        <v/>
      </c>
      <c r="I280" s="234">
        <v>26</v>
      </c>
      <c r="J280" s="138">
        <v>25</v>
      </c>
      <c r="K280" s="138">
        <v>5</v>
      </c>
      <c r="L280" s="178">
        <f t="shared" si="29"/>
        <v>0.2</v>
      </c>
      <c r="M280" s="138">
        <v>1</v>
      </c>
      <c r="N280" s="178">
        <f t="shared" si="30"/>
        <v>3.8461538461538464E-2</v>
      </c>
      <c r="O280" s="171">
        <f t="shared" si="31"/>
        <v>26</v>
      </c>
      <c r="P280" s="171">
        <f t="shared" si="32"/>
        <v>25</v>
      </c>
      <c r="Q280" s="171">
        <f t="shared" si="33"/>
        <v>1</v>
      </c>
      <c r="R280" s="179">
        <f t="shared" si="34"/>
        <v>3.8461538461538464E-2</v>
      </c>
      <c r="S280" s="248"/>
    </row>
    <row r="281" spans="1:19" ht="29" x14ac:dyDescent="0.2">
      <c r="A281" s="88" t="s">
        <v>439</v>
      </c>
      <c r="B281" s="175" t="s">
        <v>209</v>
      </c>
      <c r="C281" s="176" t="s">
        <v>211</v>
      </c>
      <c r="D281" s="168"/>
      <c r="E281" s="169"/>
      <c r="F281" s="169"/>
      <c r="G281" s="169"/>
      <c r="H281" s="177" t="str">
        <f t="shared" si="28"/>
        <v/>
      </c>
      <c r="I281" s="234">
        <v>1400</v>
      </c>
      <c r="J281" s="138">
        <v>921</v>
      </c>
      <c r="K281" s="138">
        <v>433</v>
      </c>
      <c r="L281" s="178">
        <f t="shared" si="29"/>
        <v>0.47014115092290987</v>
      </c>
      <c r="M281" s="138">
        <v>479</v>
      </c>
      <c r="N281" s="178">
        <f t="shared" si="30"/>
        <v>0.34214285714285714</v>
      </c>
      <c r="O281" s="171">
        <f t="shared" si="31"/>
        <v>1400</v>
      </c>
      <c r="P281" s="171">
        <f t="shared" si="32"/>
        <v>921</v>
      </c>
      <c r="Q281" s="171">
        <f t="shared" si="33"/>
        <v>479</v>
      </c>
      <c r="R281" s="179">
        <f t="shared" si="34"/>
        <v>0.34214285714285714</v>
      </c>
      <c r="S281" s="248"/>
    </row>
    <row r="282" spans="1:19" x14ac:dyDescent="0.2">
      <c r="A282" s="88" t="s">
        <v>439</v>
      </c>
      <c r="B282" s="175" t="s">
        <v>212</v>
      </c>
      <c r="C282" s="176" t="s">
        <v>214</v>
      </c>
      <c r="D282" s="168">
        <v>3</v>
      </c>
      <c r="E282" s="169">
        <v>3</v>
      </c>
      <c r="F282" s="169"/>
      <c r="G282" s="169"/>
      <c r="H282" s="177">
        <f t="shared" si="28"/>
        <v>0</v>
      </c>
      <c r="I282" s="234">
        <v>758</v>
      </c>
      <c r="J282" s="138">
        <v>728</v>
      </c>
      <c r="K282" s="138">
        <v>396</v>
      </c>
      <c r="L282" s="178">
        <f t="shared" si="29"/>
        <v>0.54395604395604391</v>
      </c>
      <c r="M282" s="138">
        <v>30</v>
      </c>
      <c r="N282" s="178">
        <f t="shared" si="30"/>
        <v>3.9577836411609502E-2</v>
      </c>
      <c r="O282" s="171">
        <f t="shared" si="31"/>
        <v>761</v>
      </c>
      <c r="P282" s="171">
        <f t="shared" si="32"/>
        <v>731</v>
      </c>
      <c r="Q282" s="171">
        <f t="shared" si="33"/>
        <v>30</v>
      </c>
      <c r="R282" s="179">
        <f t="shared" si="34"/>
        <v>3.9421813403416557E-2</v>
      </c>
      <c r="S282" s="248"/>
    </row>
    <row r="283" spans="1:19" x14ac:dyDescent="0.2">
      <c r="A283" s="88" t="s">
        <v>439</v>
      </c>
      <c r="B283" s="175" t="s">
        <v>212</v>
      </c>
      <c r="C283" s="176" t="s">
        <v>215</v>
      </c>
      <c r="D283" s="168"/>
      <c r="E283" s="169"/>
      <c r="F283" s="169"/>
      <c r="G283" s="169"/>
      <c r="H283" s="177" t="str">
        <f t="shared" si="28"/>
        <v/>
      </c>
      <c r="I283" s="234">
        <v>321</v>
      </c>
      <c r="J283" s="138">
        <v>302</v>
      </c>
      <c r="K283" s="138">
        <v>77</v>
      </c>
      <c r="L283" s="178">
        <f t="shared" si="29"/>
        <v>0.25496688741721857</v>
      </c>
      <c r="M283" s="138">
        <v>19</v>
      </c>
      <c r="N283" s="178">
        <f t="shared" si="30"/>
        <v>5.9190031152647975E-2</v>
      </c>
      <c r="O283" s="171">
        <f t="shared" si="31"/>
        <v>321</v>
      </c>
      <c r="P283" s="171">
        <f t="shared" si="32"/>
        <v>302</v>
      </c>
      <c r="Q283" s="171">
        <f t="shared" si="33"/>
        <v>19</v>
      </c>
      <c r="R283" s="179">
        <f t="shared" si="34"/>
        <v>5.9190031152647975E-2</v>
      </c>
      <c r="S283" s="248"/>
    </row>
    <row r="284" spans="1:19" x14ac:dyDescent="0.2">
      <c r="A284" s="88" t="s">
        <v>439</v>
      </c>
      <c r="B284" s="175" t="s">
        <v>217</v>
      </c>
      <c r="C284" s="176" t="s">
        <v>218</v>
      </c>
      <c r="D284" s="168"/>
      <c r="E284" s="169"/>
      <c r="F284" s="169"/>
      <c r="G284" s="169"/>
      <c r="H284" s="177" t="str">
        <f t="shared" si="28"/>
        <v/>
      </c>
      <c r="I284" s="234">
        <v>29</v>
      </c>
      <c r="J284" s="138">
        <v>27</v>
      </c>
      <c r="K284" s="138">
        <v>7</v>
      </c>
      <c r="L284" s="178">
        <f t="shared" si="29"/>
        <v>0.25925925925925924</v>
      </c>
      <c r="M284" s="138">
        <v>2</v>
      </c>
      <c r="N284" s="178">
        <f t="shared" si="30"/>
        <v>6.8965517241379309E-2</v>
      </c>
      <c r="O284" s="171">
        <f t="shared" si="31"/>
        <v>29</v>
      </c>
      <c r="P284" s="171">
        <f t="shared" si="32"/>
        <v>27</v>
      </c>
      <c r="Q284" s="171">
        <f t="shared" si="33"/>
        <v>2</v>
      </c>
      <c r="R284" s="179">
        <f t="shared" si="34"/>
        <v>6.8965517241379309E-2</v>
      </c>
      <c r="S284" s="248"/>
    </row>
    <row r="285" spans="1:19" ht="29" x14ac:dyDescent="0.2">
      <c r="A285" s="88" t="s">
        <v>439</v>
      </c>
      <c r="B285" s="175" t="s">
        <v>217</v>
      </c>
      <c r="C285" s="176" t="s">
        <v>219</v>
      </c>
      <c r="D285" s="168"/>
      <c r="E285" s="169"/>
      <c r="F285" s="169"/>
      <c r="G285" s="169"/>
      <c r="H285" s="177" t="str">
        <f t="shared" si="28"/>
        <v/>
      </c>
      <c r="I285" s="234">
        <v>50</v>
      </c>
      <c r="J285" s="138">
        <v>35</v>
      </c>
      <c r="K285" s="138">
        <v>6</v>
      </c>
      <c r="L285" s="178">
        <f t="shared" si="29"/>
        <v>0.17142857142857143</v>
      </c>
      <c r="M285" s="138">
        <v>15</v>
      </c>
      <c r="N285" s="178">
        <f t="shared" si="30"/>
        <v>0.3</v>
      </c>
      <c r="O285" s="171">
        <f t="shared" si="31"/>
        <v>50</v>
      </c>
      <c r="P285" s="171">
        <f t="shared" si="32"/>
        <v>35</v>
      </c>
      <c r="Q285" s="171">
        <f t="shared" si="33"/>
        <v>15</v>
      </c>
      <c r="R285" s="179">
        <f t="shared" si="34"/>
        <v>0.3</v>
      </c>
      <c r="S285" s="248"/>
    </row>
    <row r="286" spans="1:19" x14ac:dyDescent="0.2">
      <c r="A286" s="88" t="s">
        <v>439</v>
      </c>
      <c r="B286" s="175" t="s">
        <v>217</v>
      </c>
      <c r="C286" s="176" t="s">
        <v>221</v>
      </c>
      <c r="D286" s="168"/>
      <c r="E286" s="169"/>
      <c r="F286" s="169"/>
      <c r="G286" s="169"/>
      <c r="H286" s="177" t="str">
        <f t="shared" si="28"/>
        <v/>
      </c>
      <c r="I286" s="234">
        <v>74</v>
      </c>
      <c r="J286" s="138">
        <v>72</v>
      </c>
      <c r="K286" s="138">
        <v>17</v>
      </c>
      <c r="L286" s="178">
        <f t="shared" si="29"/>
        <v>0.2361111111111111</v>
      </c>
      <c r="M286" s="138">
        <v>2</v>
      </c>
      <c r="N286" s="178">
        <f t="shared" si="30"/>
        <v>2.7027027027027029E-2</v>
      </c>
      <c r="O286" s="171">
        <f t="shared" si="31"/>
        <v>74</v>
      </c>
      <c r="P286" s="171">
        <f t="shared" si="32"/>
        <v>72</v>
      </c>
      <c r="Q286" s="171">
        <f t="shared" si="33"/>
        <v>2</v>
      </c>
      <c r="R286" s="179">
        <f t="shared" si="34"/>
        <v>2.7027027027027029E-2</v>
      </c>
      <c r="S286" s="248"/>
    </row>
    <row r="287" spans="1:19" ht="29" x14ac:dyDescent="0.2">
      <c r="A287" s="88" t="s">
        <v>439</v>
      </c>
      <c r="B287" s="175" t="s">
        <v>217</v>
      </c>
      <c r="C287" s="176" t="s">
        <v>223</v>
      </c>
      <c r="D287" s="168"/>
      <c r="E287" s="169"/>
      <c r="F287" s="169"/>
      <c r="G287" s="169"/>
      <c r="H287" s="177" t="str">
        <f t="shared" si="28"/>
        <v/>
      </c>
      <c r="I287" s="234">
        <v>76</v>
      </c>
      <c r="J287" s="138">
        <v>72</v>
      </c>
      <c r="K287" s="138">
        <v>28</v>
      </c>
      <c r="L287" s="178">
        <f t="shared" si="29"/>
        <v>0.3888888888888889</v>
      </c>
      <c r="M287" s="138">
        <v>4</v>
      </c>
      <c r="N287" s="178">
        <f t="shared" si="30"/>
        <v>5.2631578947368418E-2</v>
      </c>
      <c r="O287" s="171">
        <f t="shared" si="31"/>
        <v>76</v>
      </c>
      <c r="P287" s="171">
        <f t="shared" si="32"/>
        <v>72</v>
      </c>
      <c r="Q287" s="171">
        <f t="shared" si="33"/>
        <v>4</v>
      </c>
      <c r="R287" s="179">
        <f t="shared" si="34"/>
        <v>5.2631578947368418E-2</v>
      </c>
      <c r="S287" s="248"/>
    </row>
    <row r="288" spans="1:19" x14ac:dyDescent="0.2">
      <c r="A288" s="88" t="s">
        <v>439</v>
      </c>
      <c r="B288" s="175" t="s">
        <v>224</v>
      </c>
      <c r="C288" s="176" t="s">
        <v>225</v>
      </c>
      <c r="D288" s="168"/>
      <c r="E288" s="169"/>
      <c r="F288" s="169"/>
      <c r="G288" s="169"/>
      <c r="H288" s="177" t="str">
        <f t="shared" si="28"/>
        <v/>
      </c>
      <c r="I288" s="234">
        <v>138</v>
      </c>
      <c r="J288" s="138">
        <v>111</v>
      </c>
      <c r="K288" s="138">
        <v>7</v>
      </c>
      <c r="L288" s="178">
        <f t="shared" si="29"/>
        <v>6.3063063063063057E-2</v>
      </c>
      <c r="M288" s="138">
        <v>27</v>
      </c>
      <c r="N288" s="178">
        <f t="shared" si="30"/>
        <v>0.19565217391304349</v>
      </c>
      <c r="O288" s="171">
        <f t="shared" si="31"/>
        <v>138</v>
      </c>
      <c r="P288" s="171">
        <f t="shared" si="32"/>
        <v>111</v>
      </c>
      <c r="Q288" s="171">
        <f t="shared" si="33"/>
        <v>27</v>
      </c>
      <c r="R288" s="179">
        <f t="shared" si="34"/>
        <v>0.19565217391304349</v>
      </c>
      <c r="S288" s="248"/>
    </row>
    <row r="289" spans="1:19" x14ac:dyDescent="0.2">
      <c r="A289" s="88" t="s">
        <v>439</v>
      </c>
      <c r="B289" s="175" t="s">
        <v>539</v>
      </c>
      <c r="C289" s="176" t="s">
        <v>228</v>
      </c>
      <c r="D289" s="168"/>
      <c r="E289" s="169"/>
      <c r="F289" s="169"/>
      <c r="G289" s="169"/>
      <c r="H289" s="177" t="str">
        <f t="shared" si="28"/>
        <v/>
      </c>
      <c r="I289" s="234">
        <v>236</v>
      </c>
      <c r="J289" s="138">
        <v>225</v>
      </c>
      <c r="K289" s="138">
        <v>63</v>
      </c>
      <c r="L289" s="178">
        <f t="shared" si="29"/>
        <v>0.28000000000000003</v>
      </c>
      <c r="M289" s="138">
        <v>11</v>
      </c>
      <c r="N289" s="178">
        <f t="shared" si="30"/>
        <v>4.6610169491525424E-2</v>
      </c>
      <c r="O289" s="171">
        <f t="shared" si="31"/>
        <v>236</v>
      </c>
      <c r="P289" s="171">
        <f t="shared" si="32"/>
        <v>225</v>
      </c>
      <c r="Q289" s="171">
        <f t="shared" si="33"/>
        <v>11</v>
      </c>
      <c r="R289" s="179">
        <f t="shared" si="34"/>
        <v>4.6610169491525424E-2</v>
      </c>
      <c r="S289" s="248"/>
    </row>
    <row r="290" spans="1:19" x14ac:dyDescent="0.2">
      <c r="A290" s="88" t="s">
        <v>439</v>
      </c>
      <c r="B290" s="175" t="s">
        <v>231</v>
      </c>
      <c r="C290" s="176" t="s">
        <v>232</v>
      </c>
      <c r="D290" s="168"/>
      <c r="E290" s="169"/>
      <c r="F290" s="169"/>
      <c r="G290" s="169"/>
      <c r="H290" s="177" t="str">
        <f t="shared" si="28"/>
        <v/>
      </c>
      <c r="I290" s="234">
        <v>89</v>
      </c>
      <c r="J290" s="138">
        <v>89</v>
      </c>
      <c r="K290" s="138">
        <v>26</v>
      </c>
      <c r="L290" s="178">
        <f t="shared" si="29"/>
        <v>0.29213483146067415</v>
      </c>
      <c r="M290" s="138"/>
      <c r="N290" s="178">
        <f t="shared" si="30"/>
        <v>0</v>
      </c>
      <c r="O290" s="171">
        <f t="shared" si="31"/>
        <v>89</v>
      </c>
      <c r="P290" s="171">
        <f t="shared" si="32"/>
        <v>89</v>
      </c>
      <c r="Q290" s="171" t="str">
        <f t="shared" si="33"/>
        <v/>
      </c>
      <c r="R290" s="179" t="str">
        <f t="shared" si="34"/>
        <v/>
      </c>
      <c r="S290" s="248"/>
    </row>
    <row r="291" spans="1:19" x14ac:dyDescent="0.2">
      <c r="L291" t="str">
        <f t="shared" si="29"/>
        <v/>
      </c>
      <c r="N291" t="str">
        <f>IF(I291&lt;&gt;0,M291/I291,"")</f>
        <v/>
      </c>
      <c r="R291" t="str">
        <f>IFERROR(IF(O291&lt;&gt;0,Q291/O291,""),"")</f>
        <v/>
      </c>
      <c r="S291" s="248"/>
    </row>
    <row r="293" spans="1:19" ht="16" thickBot="1" x14ac:dyDescent="0.25"/>
    <row r="294" spans="1:19" ht="32" x14ac:dyDescent="0.2">
      <c r="C294" s="22" t="str">
        <f>"Selection Sub total in 2022"</f>
        <v>Selection Sub total in 2022</v>
      </c>
      <c r="D294" s="23">
        <f>SUBTOTAL(9,D2:D290)</f>
        <v>6</v>
      </c>
      <c r="E294" s="23">
        <f>SUBTOTAL(9,E2:E290)</f>
        <v>6</v>
      </c>
      <c r="F294" s="23">
        <f>SUBTOTAL(9,F2:F290)</f>
        <v>0</v>
      </c>
      <c r="G294" s="23">
        <f>SUBTOTAL(9,G2:G290)</f>
        <v>0</v>
      </c>
      <c r="H294" s="19">
        <f>IF((E294+G294)&lt;&gt;0,G294/(E294+G294),"")</f>
        <v>0</v>
      </c>
      <c r="I294" s="23">
        <f>SUBTOTAL(9,I2:I290)</f>
        <v>317325</v>
      </c>
      <c r="J294" s="23">
        <f>SUBTOTAL(9,J2:J290)</f>
        <v>292467</v>
      </c>
      <c r="K294" s="23">
        <f>SUBTOTAL(9,K2:K290)</f>
        <v>182089</v>
      </c>
      <c r="L294" s="20">
        <f>IF(J294&lt;&gt;0,K294/J294,"")</f>
        <v>0.62259673740969068</v>
      </c>
      <c r="M294" s="23">
        <f>SUBTOTAL(9,M2:M290)</f>
        <v>18468</v>
      </c>
      <c r="N294" s="20">
        <f>IF((J294+M294)&lt;&gt;0,M294/(J294+M294),"")</f>
        <v>5.9395050412465629E-2</v>
      </c>
      <c r="O294" s="23">
        <f>SUBTOTAL(9,O2:O290)</f>
        <v>317331</v>
      </c>
      <c r="P294" s="23">
        <f>SUBTOTAL(9,P2:P290)</f>
        <v>292473</v>
      </c>
      <c r="Q294" s="23">
        <f>SUBTOTAL(9,Q2:Q290)</f>
        <v>18468</v>
      </c>
      <c r="R294" s="21">
        <f>IFERROR(IF((P294+Q294)&lt;&gt;0,Q294/(P294+Q294),""),"")</f>
        <v>5.9393904309820833E-2</v>
      </c>
    </row>
    <row r="295" spans="1:19" ht="32" x14ac:dyDescent="0.2">
      <c r="C295" s="1" t="s">
        <v>563</v>
      </c>
      <c r="D295" s="24">
        <f>SUM(D2:D290)</f>
        <v>6</v>
      </c>
      <c r="E295" s="24">
        <f>SUM(E2:E290)</f>
        <v>6</v>
      </c>
      <c r="F295" s="24">
        <f>SUM(F2:F290)</f>
        <v>0</v>
      </c>
      <c r="G295" s="25">
        <f>SUM(G2:G290)</f>
        <v>0</v>
      </c>
      <c r="H295" s="17">
        <f>IF((E295+G295)&lt;&gt;0,G295/(E295+G295),"")</f>
        <v>0</v>
      </c>
      <c r="I295" s="25">
        <f>SUM(I2:I290)</f>
        <v>317325</v>
      </c>
      <c r="J295" s="25">
        <f>SUM(J2:J290)</f>
        <v>292467</v>
      </c>
      <c r="K295" s="25">
        <f>SUM(K2:K290)</f>
        <v>182089</v>
      </c>
      <c r="L295" s="2">
        <f>IF(J295&lt;&gt;0,K295/J295,"")</f>
        <v>0.62259673740969068</v>
      </c>
      <c r="M295" s="25">
        <f>SUM(M2:M290)</f>
        <v>18468</v>
      </c>
      <c r="N295" s="2">
        <f>IF((J295+M295)&lt;&gt;0,M295/(J295+M295),"")</f>
        <v>5.9395050412465629E-2</v>
      </c>
      <c r="O295" s="25">
        <f>SUM(O2:O290)</f>
        <v>317331</v>
      </c>
      <c r="P295" s="24">
        <f>SUM(P2:P290)</f>
        <v>292473</v>
      </c>
      <c r="Q295" s="24">
        <f>SUM(Q2:Q290)</f>
        <v>18468</v>
      </c>
      <c r="R295" s="26">
        <f>IFERROR(IF((P295+Q295)&lt;&gt;0,Q295/(P295+Q295),""),"")</f>
        <v>5.9393904309820833E-2</v>
      </c>
    </row>
    <row r="296" spans="1:19" ht="49" thickBot="1" x14ac:dyDescent="0.25">
      <c r="C296" s="14" t="s">
        <v>243</v>
      </c>
      <c r="D296" s="15"/>
      <c r="E296" s="15"/>
      <c r="F296" s="15"/>
      <c r="G296" s="18"/>
      <c r="H296" s="18"/>
      <c r="I296" s="18">
        <f>I294/I295</f>
        <v>1</v>
      </c>
      <c r="J296" s="18">
        <f>J294/J295</f>
        <v>1</v>
      </c>
      <c r="K296" s="18">
        <f>K294/K295</f>
        <v>1</v>
      </c>
      <c r="L296" s="18"/>
      <c r="M296" s="18">
        <f>M294/M295</f>
        <v>1</v>
      </c>
      <c r="N296" s="18"/>
      <c r="O296" s="18">
        <f>O294/O295</f>
        <v>1</v>
      </c>
      <c r="P296" s="15">
        <f>P294/P295</f>
        <v>1</v>
      </c>
      <c r="Q296" s="15">
        <f>Q294/Q295</f>
        <v>1</v>
      </c>
      <c r="R296" s="16"/>
    </row>
  </sheetData>
  <protectedRanges>
    <protectedRange password="90E5" sqref="B143:C190" name="Range1_3"/>
    <protectedRange password="90E5" sqref="B82:C82" name="Range1_49"/>
    <protectedRange password="90E5" sqref="B83:C83" name="Range1_50"/>
    <protectedRange password="90E5" sqref="B84:C84" name="Range1_51"/>
    <protectedRange password="90E5" sqref="B85:C88" name="Range1_52"/>
    <protectedRange password="90E5" sqref="B89:C89" name="Range1_53"/>
    <protectedRange password="90E5" sqref="B90:C93" name="Range1_54"/>
    <protectedRange password="90E5" sqref="B94:C94" name="Range1_55"/>
    <protectedRange password="90E5" sqref="B95:C95" name="Range1_56"/>
    <protectedRange password="90E5" sqref="B96:C96" name="Range1_57"/>
    <protectedRange password="90E5" sqref="B97:C97" name="Range1_58"/>
    <protectedRange password="90E5" sqref="B98:C99" name="Range1_59"/>
    <protectedRange password="90E5" sqref="B100:C100" name="Range1_60"/>
    <protectedRange password="90E5" sqref="B101:C101" name="Range1_61"/>
    <protectedRange password="90E5" sqref="B102:C102" name="Range1_62"/>
    <protectedRange password="90E5" sqref="B103:C103" name="Range1_63"/>
    <protectedRange password="90E5" sqref="B104:C104" name="Range1_64"/>
    <protectedRange password="90E5" sqref="B105:C105" name="Range1_65"/>
    <protectedRange password="90E5" sqref="B106:C106" name="Range1_66"/>
    <protectedRange password="90E5" sqref="B107:C107" name="Range1_67"/>
    <protectedRange password="90E5" sqref="B108:C110" name="Range1_68"/>
    <protectedRange password="90E5" sqref="B111:C111" name="Range1_69"/>
    <protectedRange password="90E5" sqref="B112:C112" name="Range1_70"/>
    <protectedRange password="90E5" sqref="B113:C113" name="Range1_71"/>
    <protectedRange password="90E5" sqref="B114:C114" name="Range1_72"/>
    <protectedRange password="90E5" sqref="B115:C115" name="Range1_73"/>
    <protectedRange password="90E5" sqref="B116:C116" name="Range1_74"/>
    <protectedRange password="90E5" sqref="B117:C118" name="Range1_75"/>
    <protectedRange password="90E5" sqref="B119:C120" name="Range1_76"/>
    <protectedRange password="90E5" sqref="B121:C121" name="Range1_77"/>
    <protectedRange password="90E5" sqref="B122:C122" name="Range1_78"/>
    <protectedRange password="90E5" sqref="B123:C123" name="Range1_79"/>
    <protectedRange password="90E5" sqref="B124:C124" name="Range1_80"/>
    <protectedRange password="90E5" sqref="B125:C126" name="Range1_81"/>
    <protectedRange password="90E5" sqref="B127:C127" name="Range1_82"/>
    <protectedRange password="90E5" sqref="B128:C128" name="Range1_83"/>
    <protectedRange password="90E5" sqref="B129:C129" name="Range1_84"/>
    <protectedRange password="90E5" sqref="B130:C130" name="Range1_85"/>
    <protectedRange password="90E5" sqref="B131:C132" name="Range1_86"/>
    <protectedRange password="90E5" sqref="B133:C133" name="Range1_87"/>
    <protectedRange password="90E5" sqref="B134:C134" name="Range1_88"/>
    <protectedRange password="90E5" sqref="B135:C135" name="Range1_89"/>
    <protectedRange password="90E5" sqref="B136:C136" name="Range1_90"/>
    <protectedRange password="90E5" sqref="B137:C137" name="Range1_91"/>
    <protectedRange password="90E5" sqref="B138:C138" name="Range1_92"/>
    <protectedRange password="90E5" sqref="B139:C139" name="Range1_93"/>
    <protectedRange password="90E5" sqref="B140:C140" name="Range1_94"/>
    <protectedRange password="90E5" sqref="B141:C141" name="Range1_95"/>
    <protectedRange password="90E5" sqref="B142:C142" name="Range1_96"/>
    <protectedRange password="90E5" sqref="B191:C191 B261:C290 B2:C81" name="Range1"/>
    <protectedRange password="90E5" sqref="B192:C192" name="Range1_1"/>
    <protectedRange password="90E5" sqref="B193:C193" name="Range1_2"/>
    <protectedRange password="90E5" sqref="B194:C194" name="Range1_4"/>
    <protectedRange password="90E5" sqref="B195:C195" name="Range1_5"/>
    <protectedRange password="90E5" sqref="B196:C196" name="Range1_6"/>
    <protectedRange password="90E5" sqref="B197:C198" name="Range1_7"/>
    <protectedRange password="90E5" sqref="B199:C199" name="Range1_8"/>
    <protectedRange password="90E5" sqref="B200:C200" name="Range1_9"/>
    <protectedRange password="90E5" sqref="B201:C201" name="Range1_10"/>
    <protectedRange password="90E5" sqref="B202:C202" name="Range1_11"/>
    <protectedRange password="90E5" sqref="B203:C203" name="Range1_12"/>
    <protectedRange password="90E5" sqref="B204:C207" name="Range1_13"/>
    <protectedRange password="90E5" sqref="B208:C209" name="Range1_14"/>
    <protectedRange password="90E5" sqref="B210:C210" name="Range1_15"/>
    <protectedRange password="90E5" sqref="B211:C211" name="Range1_16"/>
    <protectedRange password="90E5" sqref="B212:C214" name="Range1_17"/>
    <protectedRange password="90E5" sqref="B215:C215" name="Range1_18"/>
    <protectedRange password="90E5" sqref="B216:C216" name="Range1_19"/>
    <protectedRange password="90E5" sqref="B217:C217" name="Range1_20"/>
    <protectedRange password="90E5" sqref="B218:C218" name="Range1_21"/>
    <protectedRange password="90E5" sqref="B219:C219" name="Range1_22"/>
    <protectedRange password="90E5" sqref="B220:C221" name="Range1_23"/>
    <protectedRange password="90E5" sqref="B222:C222" name="Range1_24"/>
    <protectedRange password="90E5" sqref="B223:C223" name="Range1_25"/>
    <protectedRange password="90E5" sqref="B224:C224" name="Range1_26"/>
    <protectedRange password="90E5" sqref="B225:C225" name="Range1_27"/>
    <protectedRange password="90E5" sqref="B226:C230" name="Range1_28"/>
    <protectedRange password="90E5" sqref="B231:C231" name="Range1_29"/>
    <protectedRange password="90E5" sqref="B232:C232" name="Range1_30"/>
    <protectedRange password="90E5" sqref="B233:C234" name="Range1_31"/>
    <protectedRange password="90E5" sqref="B235:C236" name="Range1_32"/>
    <protectedRange password="90E5" sqref="B237:C237" name="Range1_33"/>
    <protectedRange password="90E5" sqref="B238:C238" name="Range1_34"/>
    <protectedRange password="90E5" sqref="B239:C239" name="Range1_35"/>
    <protectedRange password="90E5" sqref="B240:C240" name="Range1_36"/>
    <protectedRange password="90E5" sqref="B241:C241" name="Range1_37"/>
    <protectedRange password="90E5" sqref="B242:C244" name="Range1_38"/>
    <protectedRange password="90E5" sqref="B245:C245" name="Range1_39"/>
    <protectedRange password="90E5" sqref="B246:C246" name="Range1_40"/>
    <protectedRange password="90E5" sqref="B247:C247" name="Range1_41"/>
    <protectedRange password="90E5" sqref="B248:C248" name="Range1_42"/>
    <protectedRange password="90E5" sqref="B249:C250" name="Range1_43"/>
    <protectedRange password="90E5" sqref="B251:C252" name="Range1_44"/>
    <protectedRange password="90E5" sqref="B253:C253" name="Range1_45"/>
    <protectedRange password="90E5" sqref="B254:C254" name="Range1_46"/>
    <protectedRange password="90E5" sqref="B255:C255" name="Range1_47"/>
    <protectedRange password="90E5" sqref="B256:C256" name="Range1_48"/>
    <protectedRange password="90E5" sqref="B257:C257" name="Range1_97"/>
    <protectedRange password="90E5" sqref="B258:C258" name="Range1_98"/>
    <protectedRange password="90E5" sqref="B259:C260" name="Range1_99"/>
  </protectedRanges>
  <autoFilter ref="A1:R291" xr:uid="{00000000-0009-0000-0000-000008000000}">
    <sortState xmlns:xlrd2="http://schemas.microsoft.com/office/spreadsheetml/2017/richdata2" ref="A2:R296">
      <sortCondition ref="A198"/>
    </sortState>
  </autoFilter>
  <sortState xmlns:xlrd2="http://schemas.microsoft.com/office/spreadsheetml/2017/richdata2" ref="C1:C6">
    <sortCondition ref="C6"/>
  </sortState>
  <dataValidations count="1">
    <dataValidation type="whole" allowBlank="1" showInputMessage="1" showErrorMessage="1" error="Please enter a whole number" sqref="I2:K290 D2:G290 M2:M290"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Gianna Grün</cp:lastModifiedBy>
  <cp:lastPrinted>2015-03-27T11:17:48Z</cp:lastPrinted>
  <dcterms:created xsi:type="dcterms:W3CDTF">2014-02-27T11:58:57Z</dcterms:created>
  <dcterms:modified xsi:type="dcterms:W3CDTF">2025-06-02T09:32:04Z</dcterms:modified>
</cp:coreProperties>
</file>